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（参考）全目次" sheetId="33" r:id="rId33"/>
  </sheets>
  <definedNames>
    <definedName name="_xlnm.Print_Area" localSheetId="27">'27'!$A$1:$O$19</definedName>
  </definedNames>
  <calcPr fullCalcOnLoad="1"/>
</workbook>
</file>

<file path=xl/sharedStrings.xml><?xml version="1.0" encoding="utf-8"?>
<sst xmlns="http://schemas.openxmlformats.org/spreadsheetml/2006/main" count="2686" uniqueCount="1692">
  <si>
    <t>汽車</t>
  </si>
  <si>
    <t>軌道車</t>
  </si>
  <si>
    <t>歩行者</t>
  </si>
  <si>
    <t>乗客</t>
  </si>
  <si>
    <t>その他の人</t>
  </si>
  <si>
    <t>物件その他</t>
  </si>
  <si>
    <t>特殊</t>
  </si>
  <si>
    <t>普通</t>
  </si>
  <si>
    <t>小型</t>
  </si>
  <si>
    <t>年</t>
  </si>
  <si>
    <t>損　害　を　与　え　た　も　の</t>
  </si>
  <si>
    <t>件数</t>
  </si>
  <si>
    <t>傷者</t>
  </si>
  <si>
    <t>損　害　を　受　け　た　も　の</t>
  </si>
  <si>
    <t>資料　県警察本部警ら交通課</t>
  </si>
  <si>
    <t>３１．交通事故</t>
  </si>
  <si>
    <t>昭和34年3月末現在</t>
  </si>
  <si>
    <t>路 線 別</t>
  </si>
  <si>
    <t>実 延 長</t>
  </si>
  <si>
    <t>内　　　訳</t>
  </si>
  <si>
    <t>種　　類　　別　　内　　訳</t>
  </si>
  <si>
    <t>巾　　　　員　　　　別</t>
  </si>
  <si>
    <t>路　　　　面　　　　別</t>
  </si>
  <si>
    <t>渡船場</t>
  </si>
  <si>
    <t>改良済
延　長</t>
  </si>
  <si>
    <t>未改良
延　長</t>
  </si>
  <si>
    <t>永　久　橋</t>
  </si>
  <si>
    <t>木　　橋</t>
  </si>
  <si>
    <t>　墜　　道</t>
  </si>
  <si>
    <t>改　良　済</t>
  </si>
  <si>
    <t>未　　改　　良</t>
  </si>
  <si>
    <t>自動車　　　　　　　交通不能</t>
  </si>
  <si>
    <t>砂利道</t>
  </si>
  <si>
    <t>舗　　　　装　　　　道</t>
  </si>
  <si>
    <t>個数</t>
  </si>
  <si>
    <t>延長</t>
  </si>
  <si>
    <t>有効　　　7.5ｍ　　以上</t>
  </si>
  <si>
    <t>有効　　　5.5ｍ　　以上</t>
  </si>
  <si>
    <t>有効　　　4.5ｍ　　以上</t>
  </si>
  <si>
    <t>有効　　　3.6ｍ　　以上</t>
  </si>
  <si>
    <t>有効　　　3.6ｍ　　未満</t>
  </si>
  <si>
    <t>セメン　　　　ト系</t>
  </si>
  <si>
    <t>アスハルト系</t>
  </si>
  <si>
    <t>高　級</t>
  </si>
  <si>
    <t>簡　易</t>
  </si>
  <si>
    <t>個　数</t>
  </si>
  <si>
    <t>延　長</t>
  </si>
  <si>
    <t>m</t>
  </si>
  <si>
    <t>一級 国  道</t>
  </si>
  <si>
    <t xml:space="preserve">5 2/2 </t>
  </si>
  <si>
    <t>二級 国  道</t>
  </si>
  <si>
    <t xml:space="preserve">1 2/2 </t>
  </si>
  <si>
    <t>6  4/2</t>
  </si>
  <si>
    <t>主要地方道</t>
  </si>
  <si>
    <t>一般県道</t>
  </si>
  <si>
    <t>国.県道計</t>
  </si>
  <si>
    <t>20 4/2</t>
  </si>
  <si>
    <t>市町村道</t>
  </si>
  <si>
    <t>合　　　計</t>
  </si>
  <si>
    <t>30 4/2</t>
  </si>
  <si>
    <t>　　資料　県道路課</t>
  </si>
  <si>
    <t>１４．道路延長</t>
  </si>
  <si>
    <t>昭和33年12月末現在</t>
  </si>
  <si>
    <t>貨           物　　　　　用</t>
  </si>
  <si>
    <t>乗　　合　　用</t>
  </si>
  <si>
    <t>乗　　　　用</t>
  </si>
  <si>
    <t>特　殊　用　途　車</t>
  </si>
  <si>
    <t>小型二輪車</t>
  </si>
  <si>
    <t>軽自動車（農耕用を含む）</t>
  </si>
  <si>
    <t>合　　計</t>
  </si>
  <si>
    <t>普通車</t>
  </si>
  <si>
    <t>小　　型</t>
  </si>
  <si>
    <t>けん引車</t>
  </si>
  <si>
    <t>被けん引車</t>
  </si>
  <si>
    <t>小　　　型</t>
  </si>
  <si>
    <t>小型車</t>
  </si>
  <si>
    <t>特殊車</t>
  </si>
  <si>
    <t>四輪</t>
  </si>
  <si>
    <t>三輪</t>
  </si>
  <si>
    <t>四　輪</t>
  </si>
  <si>
    <t>三　輪</t>
  </si>
  <si>
    <t>昭　 32. 3</t>
  </si>
  <si>
    <r>
      <t>昭</t>
    </r>
    <r>
      <rPr>
        <sz val="10"/>
        <rFont val="ＭＳ 明朝"/>
        <family val="1"/>
      </rPr>
      <t>　 33. 3</t>
    </r>
  </si>
  <si>
    <r>
      <t>昭</t>
    </r>
    <r>
      <rPr>
        <sz val="10"/>
        <rFont val="ＭＳ 明朝"/>
        <family val="1"/>
      </rPr>
      <t xml:space="preserve">　 </t>
    </r>
    <r>
      <rPr>
        <b/>
        <sz val="9"/>
        <rFont val="ＭＳ 明朝"/>
        <family val="1"/>
      </rPr>
      <t>33.12</t>
    </r>
  </si>
  <si>
    <t>上山市</t>
  </si>
  <si>
    <t>朝日町</t>
  </si>
  <si>
    <t>西川町</t>
  </si>
  <si>
    <t>川西町</t>
  </si>
  <si>
    <t>余目町</t>
  </si>
  <si>
    <t>松山町</t>
  </si>
  <si>
    <t>八幡町</t>
  </si>
  <si>
    <t>資料　山形陸運事務所</t>
  </si>
  <si>
    <t>１５.市町村別自動車台数</t>
  </si>
  <si>
    <t>%</t>
  </si>
  <si>
    <t>品目別</t>
  </si>
  <si>
    <t>単位</t>
  </si>
  <si>
    <t>昭　和　33　年</t>
  </si>
  <si>
    <t>昭　和　32　年</t>
  </si>
  <si>
    <t>数量</t>
  </si>
  <si>
    <t>金額</t>
  </si>
  <si>
    <t>構成比</t>
  </si>
  <si>
    <t>円</t>
  </si>
  <si>
    <t>総数</t>
  </si>
  <si>
    <t>生糸(玉糸を含む)</t>
  </si>
  <si>
    <t>俵</t>
  </si>
  <si>
    <t>絹織物</t>
  </si>
  <si>
    <t>平方碼</t>
  </si>
  <si>
    <t>人絹他織物</t>
  </si>
  <si>
    <t>〃</t>
  </si>
  <si>
    <t>絨氈</t>
  </si>
  <si>
    <t>平方呎</t>
  </si>
  <si>
    <t>メリヤス製品</t>
  </si>
  <si>
    <t>打</t>
  </si>
  <si>
    <t>ミシン.同頭部.同部品</t>
  </si>
  <si>
    <t>(ミ) 　185台</t>
  </si>
  <si>
    <t>台・点</t>
  </si>
  <si>
    <t>(頭)79,341台</t>
  </si>
  <si>
    <t>(部)32,513点</t>
  </si>
  <si>
    <t>メリヤス編機</t>
  </si>
  <si>
    <t>〃</t>
  </si>
  <si>
    <t>15台</t>
  </si>
  <si>
    <t>30,832点</t>
  </si>
  <si>
    <t>トランジスタートランス外</t>
  </si>
  <si>
    <t>台・ヶ</t>
  </si>
  <si>
    <t>ナイフ.電気器具</t>
  </si>
  <si>
    <t>点</t>
  </si>
  <si>
    <t>脱穀機</t>
  </si>
  <si>
    <t>台</t>
  </si>
  <si>
    <t>カッター</t>
  </si>
  <si>
    <t>〃</t>
  </si>
  <si>
    <t>南洋向鎌</t>
  </si>
  <si>
    <t>丁</t>
  </si>
  <si>
    <t>剪定.芽切等鋏製品</t>
  </si>
  <si>
    <t>〃</t>
  </si>
  <si>
    <t>鉄瓶.鉄皿等鋳鉄製品</t>
  </si>
  <si>
    <t>電解金属クローム</t>
  </si>
  <si>
    <t>瓩</t>
  </si>
  <si>
    <t>　 〃 　マンガン</t>
  </si>
  <si>
    <t>〃</t>
  </si>
  <si>
    <t>電解二酸化マンガン</t>
  </si>
  <si>
    <t>〃</t>
  </si>
  <si>
    <t>高炭素マンガン鉄</t>
  </si>
  <si>
    <t>〃</t>
  </si>
  <si>
    <r>
      <t>中炭素</t>
    </r>
    <r>
      <rPr>
        <sz val="10"/>
        <color indexed="9"/>
        <rFont val="ＭＳ 明朝"/>
        <family val="1"/>
      </rPr>
      <t>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</t>
    </r>
  </si>
  <si>
    <r>
      <t>低炭素</t>
    </r>
    <r>
      <rPr>
        <sz val="10"/>
        <color indexed="9"/>
        <rFont val="ＭＳ 明朝"/>
        <family val="1"/>
      </rPr>
      <t>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</t>
    </r>
  </si>
  <si>
    <r>
      <t>高珪素</t>
    </r>
    <r>
      <rPr>
        <sz val="10"/>
        <color indexed="9"/>
        <rFont val="ＭＳ 明朝"/>
        <family val="1"/>
      </rPr>
      <t>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</t>
    </r>
  </si>
  <si>
    <t>シリコンマンガン</t>
  </si>
  <si>
    <t>フエロシリコン</t>
  </si>
  <si>
    <t>その他</t>
  </si>
  <si>
    <t>テルナイトB</t>
  </si>
  <si>
    <t>クレーＣ</t>
  </si>
  <si>
    <t>活性酸性白土</t>
  </si>
  <si>
    <t>〃</t>
  </si>
  <si>
    <t>(活)174,000</t>
  </si>
  <si>
    <t>(酸)　2,950</t>
  </si>
  <si>
    <t>映写用.製版用カーボン</t>
  </si>
  <si>
    <t>本</t>
  </si>
  <si>
    <t>ミルクシユツク</t>
  </si>
  <si>
    <t>石</t>
  </si>
  <si>
    <t>ブナフローリング</t>
  </si>
  <si>
    <t>ウインドシヤツター</t>
  </si>
  <si>
    <t>枚</t>
  </si>
  <si>
    <t>カツテングボード</t>
  </si>
  <si>
    <t>ベビーピアノ</t>
  </si>
  <si>
    <t>みかん缶詰</t>
  </si>
  <si>
    <t>C/S</t>
  </si>
  <si>
    <t>洋梨缶詰(含シロツプ漬)</t>
  </si>
  <si>
    <t>〃</t>
  </si>
  <si>
    <t>桜桃缶詰</t>
  </si>
  <si>
    <t>リンゴソリツトパツク</t>
  </si>
  <si>
    <t>フルーツポンチ</t>
  </si>
  <si>
    <t>レツドチエリー</t>
  </si>
  <si>
    <t>スモークチエリー</t>
  </si>
  <si>
    <t>野菜ミリン漬缶詰</t>
  </si>
  <si>
    <t>函</t>
  </si>
  <si>
    <t>秋刀魚水煮缶詰</t>
  </si>
  <si>
    <t>C/S</t>
  </si>
  <si>
    <t>　〃　トマト漬缶詰</t>
  </si>
  <si>
    <t>虹鱒</t>
  </si>
  <si>
    <t>kg</t>
  </si>
  <si>
    <t>バドミントンラケツト</t>
  </si>
  <si>
    <t>〃シヤトルコツク</t>
  </si>
  <si>
    <t>打</t>
  </si>
  <si>
    <t>塩.胡椒入</t>
  </si>
  <si>
    <t>〃</t>
  </si>
  <si>
    <t>こけし人形.他</t>
  </si>
  <si>
    <t>ヶ</t>
  </si>
  <si>
    <t>いずめこ人形.他</t>
  </si>
  <si>
    <t>桐紙</t>
  </si>
  <si>
    <t>連</t>
  </si>
  <si>
    <t>5,848点</t>
  </si>
  <si>
    <t>ローラカナリク</t>
  </si>
  <si>
    <t>羽</t>
  </si>
  <si>
    <t>資料　県商工課</t>
  </si>
  <si>
    <t>１６.品目別輸出出荷実績</t>
  </si>
  <si>
    <t>昭和35年1月末現在</t>
  </si>
  <si>
    <t>機関名</t>
  </si>
  <si>
    <t>本店</t>
  </si>
  <si>
    <t>支店または
支所</t>
  </si>
  <si>
    <t>出張所
事務所</t>
  </si>
  <si>
    <t>普通銀行</t>
  </si>
  <si>
    <t>農業協同組合</t>
  </si>
  <si>
    <t>日本銀行山形事務所</t>
  </si>
  <si>
    <t>国民金融公庫</t>
  </si>
  <si>
    <t>相互銀行</t>
  </si>
  <si>
    <t>農林中金山形事務所</t>
  </si>
  <si>
    <t>信用金庫</t>
  </si>
  <si>
    <t>商工中央金庫山形支店</t>
  </si>
  <si>
    <t>信用組合</t>
  </si>
  <si>
    <t>生命保険会社</t>
  </si>
  <si>
    <t>労働金庫</t>
  </si>
  <si>
    <t>農協組合連合会</t>
  </si>
  <si>
    <t>　注．支店には県外支店を含む</t>
  </si>
  <si>
    <t>資料 東北財務局山形財務部</t>
  </si>
  <si>
    <t>１７．金融機関店舗数</t>
  </si>
  <si>
    <t>(単位 100万円)</t>
  </si>
  <si>
    <t>種別</t>
  </si>
  <si>
    <t>33 年
6月末</t>
  </si>
  <si>
    <t>33 年
9月末</t>
  </si>
  <si>
    <t>33 年
12月末</t>
  </si>
  <si>
    <t>34 年
3月末</t>
  </si>
  <si>
    <t>種別</t>
  </si>
  <si>
    <t>石油.天然ガス</t>
  </si>
  <si>
    <t>食料品</t>
  </si>
  <si>
    <t>繊維品</t>
  </si>
  <si>
    <t>木材.木製品</t>
  </si>
  <si>
    <t>パルプ.紙.紙加工品</t>
  </si>
  <si>
    <t>印刷出版</t>
  </si>
  <si>
    <t>卸売.小売業</t>
  </si>
  <si>
    <t>化学工業</t>
  </si>
  <si>
    <t>卸売</t>
  </si>
  <si>
    <t>石油精製業</t>
  </si>
  <si>
    <t>小売</t>
  </si>
  <si>
    <t>ゴム製品</t>
  </si>
  <si>
    <t>皮革.同製品</t>
  </si>
  <si>
    <t>金融保険業</t>
  </si>
  <si>
    <t>窯業.土石製品</t>
  </si>
  <si>
    <t>不動産業</t>
  </si>
  <si>
    <t>鉄鋼業</t>
  </si>
  <si>
    <t>運輸通信業</t>
  </si>
  <si>
    <t>機械</t>
  </si>
  <si>
    <t>鉄道業</t>
  </si>
  <si>
    <t>電気機械器具</t>
  </si>
  <si>
    <t>水運業</t>
  </si>
  <si>
    <t>輸送用機械器具</t>
  </si>
  <si>
    <t>電気ガス.水道業</t>
  </si>
  <si>
    <t>精密機械器具</t>
  </si>
  <si>
    <t>電気</t>
  </si>
  <si>
    <t>ガス</t>
  </si>
  <si>
    <t>水道</t>
  </si>
  <si>
    <t>農業</t>
  </si>
  <si>
    <t>サービス業</t>
  </si>
  <si>
    <t>遊興娯楽業</t>
  </si>
  <si>
    <t>林業</t>
  </si>
  <si>
    <t>地方公共団体</t>
  </si>
  <si>
    <t>漁業水産養殖業</t>
  </si>
  <si>
    <t>金属</t>
  </si>
  <si>
    <t>石炭</t>
  </si>
  <si>
    <t>１８．業種別銀行融資状況</t>
  </si>
  <si>
    <t>昭和33年7月1日現在</t>
  </si>
  <si>
    <t>商店数</t>
  </si>
  <si>
    <t>従業者数</t>
  </si>
  <si>
    <t>商品販売額</t>
  </si>
  <si>
    <t>飲食商店数</t>
  </si>
  <si>
    <t>商品年間
販  売  額</t>
  </si>
  <si>
    <t>臨 時 日
雇 除 く</t>
  </si>
  <si>
    <t>月間</t>
  </si>
  <si>
    <t>年間</t>
  </si>
  <si>
    <t>臨 時 日
雇 除 く</t>
  </si>
  <si>
    <t>(32.7.1～</t>
  </si>
  <si>
    <t>(6月1ヵ月間)</t>
  </si>
  <si>
    <t>(32.7.1～33.6.30)</t>
  </si>
  <si>
    <t>33.6.30)</t>
  </si>
  <si>
    <t>上山市</t>
  </si>
  <si>
    <t>郡部計</t>
  </si>
  <si>
    <t>東村山郡</t>
  </si>
  <si>
    <t>豊栄村</t>
  </si>
  <si>
    <t>西村山郡</t>
  </si>
  <si>
    <t>朝日町</t>
  </si>
  <si>
    <t>漆川村</t>
  </si>
  <si>
    <t>北村山郡</t>
  </si>
  <si>
    <t>尾花沢町</t>
  </si>
  <si>
    <t>最上郡</t>
  </si>
  <si>
    <t>舟形町</t>
  </si>
  <si>
    <t>戸沢村</t>
  </si>
  <si>
    <t>真室川町</t>
  </si>
  <si>
    <t>東置賜郡</t>
  </si>
  <si>
    <t>和郷村</t>
  </si>
  <si>
    <t>西置賜郡</t>
  </si>
  <si>
    <t>飯豊町</t>
  </si>
  <si>
    <t>東田川郡</t>
  </si>
  <si>
    <t>余目町</t>
  </si>
  <si>
    <t>西田川郡</t>
  </si>
  <si>
    <t>大山町</t>
  </si>
  <si>
    <t>飽海郡</t>
  </si>
  <si>
    <t>遊佐町</t>
  </si>
  <si>
    <t>　注．休業商店除く。</t>
  </si>
  <si>
    <t>資料　昭和33年商業統計調査</t>
  </si>
  <si>
    <t xml:space="preserve">１９．市町村別商店数・従業者数・商品販売額 </t>
  </si>
  <si>
    <t>区分</t>
  </si>
  <si>
    <t>世帯主収入</t>
  </si>
  <si>
    <t>社会保障給付</t>
  </si>
  <si>
    <t>その他</t>
  </si>
  <si>
    <t>(1)収　　　　入</t>
  </si>
  <si>
    <t>(単位　円)</t>
  </si>
  <si>
    <t>33年平均</t>
  </si>
  <si>
    <t>33年１月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</si>
  <si>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</si>
  <si>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</si>
  <si>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</si>
  <si>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</si>
  <si>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</si>
  <si>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</si>
  <si>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</si>
  <si>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</si>
  <si>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</si>
  <si>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</si>
  <si>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</si>
  <si>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世帯数</t>
  </si>
  <si>
    <t>世帯員数</t>
  </si>
  <si>
    <t>世帯人員数</t>
  </si>
  <si>
    <t>有業員数</t>
  </si>
  <si>
    <t>有業人員数</t>
  </si>
  <si>
    <t>収入総額</t>
  </si>
  <si>
    <t>実収入総額</t>
  </si>
  <si>
    <t>勤め先からの収入</t>
  </si>
  <si>
    <t>本業</t>
  </si>
  <si>
    <t>定期</t>
  </si>
  <si>
    <t>臨時</t>
  </si>
  <si>
    <t>副業</t>
  </si>
  <si>
    <t>妻の収入</t>
  </si>
  <si>
    <t>その他の世帯員収入</t>
  </si>
  <si>
    <t>事業及び内職収入</t>
  </si>
  <si>
    <t>世帯主収入</t>
  </si>
  <si>
    <t>その他の世帯員収入</t>
  </si>
  <si>
    <t>その他の実収入</t>
  </si>
  <si>
    <t>財産による収入</t>
  </si>
  <si>
    <t>受贈</t>
  </si>
  <si>
    <t>仕送り金</t>
  </si>
  <si>
    <t>自家産</t>
  </si>
  <si>
    <t>その他</t>
  </si>
  <si>
    <t>実収入以外の収入総額</t>
  </si>
  <si>
    <t>貯金引出</t>
  </si>
  <si>
    <t>年金保険無尽取金</t>
  </si>
  <si>
    <t>借入金</t>
  </si>
  <si>
    <t>掛買</t>
  </si>
  <si>
    <t>前月からの繰入金</t>
  </si>
  <si>
    <t>資料　山形県家計調査（6～9まで同じ）　注.本表は山形市におけるものである。</t>
  </si>
  <si>
    <t>２０．勤労者世帯年平均1カ月間の収入・支出</t>
  </si>
  <si>
    <t>主食</t>
  </si>
  <si>
    <t>(2)支　　　　出</t>
  </si>
  <si>
    <t>　　　　(単位　円）</t>
  </si>
  <si>
    <t>世帯数</t>
  </si>
  <si>
    <t>支出総額</t>
  </si>
  <si>
    <t>実支出総額</t>
  </si>
  <si>
    <t>消費支出総額</t>
  </si>
  <si>
    <t>飲食費</t>
  </si>
  <si>
    <t>米類</t>
  </si>
  <si>
    <t>麦類</t>
  </si>
  <si>
    <t>パン類</t>
  </si>
  <si>
    <t>その他</t>
  </si>
  <si>
    <t>副食</t>
  </si>
  <si>
    <t>野菜乾物類</t>
  </si>
  <si>
    <t>魚介類</t>
  </si>
  <si>
    <t>肉乳卵類</t>
  </si>
  <si>
    <t>その他の加工食品</t>
  </si>
  <si>
    <t>調味料</t>
  </si>
  <si>
    <t>菓子果物類</t>
  </si>
  <si>
    <t>酒飲料</t>
  </si>
  <si>
    <t>一般外食費</t>
  </si>
  <si>
    <t>学校給食費</t>
  </si>
  <si>
    <t>住居費</t>
  </si>
  <si>
    <t>家賃地代</t>
  </si>
  <si>
    <t>住居設備修繕費</t>
  </si>
  <si>
    <t>家具什器</t>
  </si>
  <si>
    <t>水道料</t>
  </si>
  <si>
    <t>光熱費</t>
  </si>
  <si>
    <t>電気・ガス代</t>
  </si>
  <si>
    <t>その他の光熱費</t>
  </si>
  <si>
    <t>被服費</t>
  </si>
  <si>
    <t>衣料費</t>
  </si>
  <si>
    <t>身の廻り品その他</t>
  </si>
  <si>
    <t>雑費</t>
  </si>
  <si>
    <t>理容衛生費</t>
  </si>
  <si>
    <t>医療費</t>
  </si>
  <si>
    <t>交通通信費</t>
  </si>
  <si>
    <t>学校教育費</t>
  </si>
  <si>
    <t>教育文化費</t>
  </si>
  <si>
    <t>交際費</t>
  </si>
  <si>
    <t>煙草</t>
  </si>
  <si>
    <t>損害保険料</t>
  </si>
  <si>
    <t>その他負担費</t>
  </si>
  <si>
    <t>非消費支出総額</t>
  </si>
  <si>
    <t>勤労所得税</t>
  </si>
  <si>
    <t>その他の税</t>
  </si>
  <si>
    <t>社会保障費</t>
  </si>
  <si>
    <t>その他の非消費</t>
  </si>
  <si>
    <t>実支出以外の支出総額</t>
  </si>
  <si>
    <t>貯金</t>
  </si>
  <si>
    <t>年金保険無尽掛金</t>
  </si>
  <si>
    <t>借金返済</t>
  </si>
  <si>
    <t>掛買払</t>
  </si>
  <si>
    <t>翌月への繰越金</t>
  </si>
  <si>
    <t>現物総額</t>
  </si>
  <si>
    <t>実収入-実支出</t>
  </si>
  <si>
    <t>注　1.本表は山形市におけるものである。　2.31年平均の水道料は電気.ガス代を含む。　3.現物は各費目に含めてある。</t>
  </si>
  <si>
    <t>２１．勤労者世帯年平均1カ月間の収入・支出</t>
  </si>
  <si>
    <t>科目</t>
  </si>
  <si>
    <t>昭和31年度</t>
  </si>
  <si>
    <t>昭和32年度</t>
  </si>
  <si>
    <t>昭和33年度</t>
  </si>
  <si>
    <t>構 成 比</t>
  </si>
  <si>
    <t>県税</t>
  </si>
  <si>
    <t>地方譲与税</t>
  </si>
  <si>
    <t>地方交付税</t>
  </si>
  <si>
    <t>公営企業及び財産収入</t>
  </si>
  <si>
    <t>分担金及び負担金</t>
  </si>
  <si>
    <t>使用料及び手数料</t>
  </si>
  <si>
    <t>国庫支出金</t>
  </si>
  <si>
    <t>寄附金</t>
  </si>
  <si>
    <t>繰入金</t>
  </si>
  <si>
    <t>雑収入</t>
  </si>
  <si>
    <t>県債</t>
  </si>
  <si>
    <t>繰越金</t>
  </si>
  <si>
    <t>翌年度歳入繰上充当金</t>
  </si>
  <si>
    <t>議会費</t>
  </si>
  <si>
    <t>県庁費</t>
  </si>
  <si>
    <t>警察及び消防費</t>
  </si>
  <si>
    <t>土木費</t>
  </si>
  <si>
    <t>教育費</t>
  </si>
  <si>
    <t>社会及び労働施設費</t>
  </si>
  <si>
    <t>保健衛生費</t>
  </si>
  <si>
    <t>産業経済費</t>
  </si>
  <si>
    <t>財産費</t>
  </si>
  <si>
    <t>統計調査費</t>
  </si>
  <si>
    <t>選挙費</t>
  </si>
  <si>
    <t>公債費</t>
  </si>
  <si>
    <t>諸支出金</t>
  </si>
  <si>
    <t>予備費</t>
  </si>
  <si>
    <t>翌年度繰越</t>
  </si>
  <si>
    <t>決   算   額</t>
  </si>
  <si>
    <t>決   算   額</t>
  </si>
  <si>
    <t>％</t>
  </si>
  <si>
    <t>歳　　入　　</t>
  </si>
  <si>
    <t>歳　　出　　</t>
  </si>
  <si>
    <t>２２．累年別県一般会計歳入歳出決算</t>
  </si>
  <si>
    <t>昭和33年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</si>
  <si>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</si>
  <si>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</si>
  <si>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</si>
  <si>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</si>
  <si>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</si>
  <si>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</si>
  <si>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</si>
  <si>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</si>
  <si>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</si>
  <si>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賍物</t>
  </si>
  <si>
    <t>詐欺</t>
  </si>
  <si>
    <t>横領</t>
  </si>
  <si>
    <t>偽造</t>
  </si>
  <si>
    <r>
      <t>瀆</t>
    </r>
    <r>
      <rPr>
        <sz val="10"/>
        <rFont val="ＭＳ 明朝"/>
        <family val="1"/>
      </rPr>
      <t>職</t>
    </r>
  </si>
  <si>
    <t>背任</t>
  </si>
  <si>
    <t>賭博</t>
  </si>
  <si>
    <t>墜胎</t>
  </si>
  <si>
    <t>わいせつ
行為</t>
  </si>
  <si>
    <t>わいせつ物</t>
  </si>
  <si>
    <t>その他
刑法犯</t>
  </si>
  <si>
    <t>月別</t>
  </si>
  <si>
    <t>発生</t>
  </si>
  <si>
    <t>検挙</t>
  </si>
  <si>
    <t>〃人員</t>
  </si>
  <si>
    <t>1月</t>
  </si>
  <si>
    <t>警察署別</t>
  </si>
  <si>
    <t>山形</t>
  </si>
  <si>
    <t>上山</t>
  </si>
  <si>
    <t>天童</t>
  </si>
  <si>
    <t>寒河江</t>
  </si>
  <si>
    <t>左沢</t>
  </si>
  <si>
    <t>村山</t>
  </si>
  <si>
    <t>尾花沢</t>
  </si>
  <si>
    <t>新庄</t>
  </si>
  <si>
    <t>余目</t>
  </si>
  <si>
    <t>酒田</t>
  </si>
  <si>
    <t>遊佐</t>
  </si>
  <si>
    <t>鶴岡</t>
  </si>
  <si>
    <t>温海</t>
  </si>
  <si>
    <t>長井</t>
  </si>
  <si>
    <t>小国</t>
  </si>
  <si>
    <t>赤湯</t>
  </si>
  <si>
    <t>米沢</t>
  </si>
  <si>
    <t>資料 県警察本部捜査第一課</t>
  </si>
  <si>
    <t>２３．罪種別刑法犯発生・検挙件数</t>
  </si>
  <si>
    <t>男</t>
  </si>
  <si>
    <t>女</t>
  </si>
  <si>
    <t>学　　校　　数</t>
  </si>
  <si>
    <t>学　　級　　数</t>
  </si>
  <si>
    <t>教　員　数</t>
  </si>
  <si>
    <t>児　童　数</t>
  </si>
  <si>
    <t>本校</t>
  </si>
  <si>
    <t>分校</t>
  </si>
  <si>
    <t>天童町</t>
  </si>
  <si>
    <t>左沢町</t>
  </si>
  <si>
    <t>東根町</t>
  </si>
  <si>
    <t>舟形町</t>
  </si>
  <si>
    <t>戸沢村</t>
  </si>
  <si>
    <t>注．この表は毎年5月1日現在で行われる「学校基本調査」の結果で「国立」を除く、「公立」「組合立」の学校の</t>
  </si>
  <si>
    <t>実績で「教員数」本務者のみ掲上し「生徒・児童数」には外国人を含む</t>
  </si>
  <si>
    <t>２４．市町村別小学校</t>
  </si>
  <si>
    <t>生　徒　数</t>
  </si>
  <si>
    <t>資料　学校基本調査</t>
  </si>
  <si>
    <t>２５．市町村別中学校</t>
  </si>
  <si>
    <t>市部別</t>
  </si>
  <si>
    <t>養老</t>
  </si>
  <si>
    <t>授産</t>
  </si>
  <si>
    <t>宿所提供</t>
  </si>
  <si>
    <t>引揚者
集団収容</t>
  </si>
  <si>
    <t>引揚者
独立住宅</t>
  </si>
  <si>
    <t>身体障害者更生援護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</si>
  <si>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</si>
  <si>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</si>
  <si>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</si>
  <si>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</si>
  <si>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</si>
  <si>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</si>
  <si>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</si>
  <si>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</si>
  <si>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</si>
  <si>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</si>
  <si>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</si>
  <si>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東村山郡</t>
  </si>
  <si>
    <t>東置賜郡</t>
  </si>
  <si>
    <t>西置賜郡</t>
  </si>
  <si>
    <t>東田川郡</t>
  </si>
  <si>
    <t>西田川郡</t>
  </si>
  <si>
    <t>飽海郡</t>
  </si>
  <si>
    <t>資料　県社会課</t>
  </si>
  <si>
    <t>２６.社会福祉施設</t>
  </si>
  <si>
    <t>総　数</t>
  </si>
  <si>
    <t>庄内地域</t>
  </si>
  <si>
    <t>鶴岡市</t>
  </si>
  <si>
    <t>酒田市</t>
  </si>
  <si>
    <t>朝日村</t>
  </si>
  <si>
    <t>櫛引村</t>
  </si>
  <si>
    <t>羽黒町</t>
  </si>
  <si>
    <t>三川村</t>
  </si>
  <si>
    <t>藤島町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</si>
  <si>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</si>
  <si>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</si>
  <si>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</si>
  <si>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</si>
  <si>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</si>
  <si>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</si>
  <si>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</si>
  <si>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</si>
  <si>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>最上地域</t>
  </si>
  <si>
    <t>新庄市</t>
  </si>
  <si>
    <t>尾花沢市</t>
  </si>
  <si>
    <t>大石田町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</si>
  <si>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</si>
  <si>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</si>
  <si>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</si>
  <si>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</si>
  <si>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</si>
  <si>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</si>
  <si>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</si>
  <si>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村山地域</t>
  </si>
  <si>
    <t>山形市</t>
  </si>
  <si>
    <t>寒河江市</t>
  </si>
  <si>
    <t>上山市</t>
  </si>
  <si>
    <t>村山市</t>
  </si>
  <si>
    <t>天童市</t>
  </si>
  <si>
    <t>東根市</t>
  </si>
  <si>
    <t>豊栄村</t>
  </si>
  <si>
    <t>中山町</t>
  </si>
  <si>
    <t>山辺町</t>
  </si>
  <si>
    <t>朝日町</t>
  </si>
  <si>
    <t>西川町</t>
  </si>
  <si>
    <t>河北町</t>
  </si>
  <si>
    <t>置賜地域</t>
  </si>
  <si>
    <t>米沢市</t>
  </si>
  <si>
    <t>長井市</t>
  </si>
  <si>
    <t>高畠町</t>
  </si>
  <si>
    <t>赤湯町</t>
  </si>
  <si>
    <t>宮内町</t>
  </si>
  <si>
    <t>和郷村</t>
  </si>
  <si>
    <t>川西町</t>
  </si>
  <si>
    <t>白鷹町</t>
  </si>
  <si>
    <t>飯豊町</t>
  </si>
  <si>
    <t>小国町</t>
  </si>
  <si>
    <t>(1)専業兼業別農家数・経営耕地面積広狭別農家数</t>
  </si>
  <si>
    <t>専兼業別</t>
  </si>
  <si>
    <t>広狭別</t>
  </si>
  <si>
    <t>総農家数</t>
  </si>
  <si>
    <t>専業
農家</t>
  </si>
  <si>
    <t>兼業農家</t>
  </si>
  <si>
    <t>3反</t>
  </si>
  <si>
    <t>5反</t>
  </si>
  <si>
    <t>1町</t>
  </si>
  <si>
    <t>1.5町</t>
  </si>
  <si>
    <t>2町</t>
  </si>
  <si>
    <t>2.5町</t>
  </si>
  <si>
    <t>3町</t>
  </si>
  <si>
    <t>5町</t>
  </si>
  <si>
    <t>例外
規定</t>
  </si>
  <si>
    <t>計</t>
  </si>
  <si>
    <t>農業が主</t>
  </si>
  <si>
    <t>農業が従</t>
  </si>
  <si>
    <t>未満</t>
  </si>
  <si>
    <t>～5反</t>
  </si>
  <si>
    <t>～1町</t>
  </si>
  <si>
    <t>～1.5町</t>
  </si>
  <si>
    <t>～2町</t>
  </si>
  <si>
    <t>～2.5町</t>
  </si>
  <si>
    <t>～3町</t>
  </si>
  <si>
    <t>～5町</t>
  </si>
  <si>
    <t>以上</t>
  </si>
  <si>
    <t>戸</t>
  </si>
  <si>
    <t>昭32.2.1</t>
  </si>
  <si>
    <t>〃33.2.1</t>
  </si>
  <si>
    <t>〃34.2.1</t>
  </si>
  <si>
    <t>左沢町</t>
  </si>
  <si>
    <t>津川村</t>
  </si>
  <si>
    <t>資料　昭和33年度県農林水産業基本調査</t>
  </si>
  <si>
    <t>５．農家数</t>
  </si>
  <si>
    <t>昭和33年</t>
  </si>
  <si>
    <t>作付面積（反）</t>
  </si>
  <si>
    <t>作付反収（㎏）</t>
  </si>
  <si>
    <t>推定実収高（ｔ）</t>
  </si>
  <si>
    <t>水稲</t>
  </si>
  <si>
    <t>陸稲</t>
  </si>
  <si>
    <t>陸稲</t>
  </si>
  <si>
    <t>昭和31年</t>
  </si>
  <si>
    <t>　〃32年</t>
  </si>
  <si>
    <t>　〃33年</t>
  </si>
  <si>
    <t>庄内地域</t>
  </si>
  <si>
    <t>朝日村</t>
  </si>
  <si>
    <t>櫛引村</t>
  </si>
  <si>
    <t>羽黒町</t>
  </si>
  <si>
    <t>三川村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</si>
  <si>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</si>
  <si>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</si>
  <si>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</si>
  <si>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</si>
  <si>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</si>
  <si>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</si>
  <si>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</si>
  <si>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</si>
  <si>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>最上地域</t>
  </si>
  <si>
    <t>尾花沢市</t>
  </si>
  <si>
    <t>大石田町</t>
  </si>
  <si>
    <t>大蔵村</t>
  </si>
  <si>
    <t>戸沢村</t>
  </si>
  <si>
    <t>鮭川村</t>
  </si>
  <si>
    <t>真室川町</t>
  </si>
  <si>
    <t>金山町</t>
  </si>
  <si>
    <t>村山地域</t>
  </si>
  <si>
    <t>東根市</t>
  </si>
  <si>
    <t>中山町</t>
  </si>
  <si>
    <t>山辺町</t>
  </si>
  <si>
    <t>左沢町</t>
  </si>
  <si>
    <t>朝日町</t>
  </si>
  <si>
    <t>漆川村</t>
  </si>
  <si>
    <t>置賜地域</t>
  </si>
  <si>
    <t>高畠町</t>
  </si>
  <si>
    <t>赤湯町</t>
  </si>
  <si>
    <t>宮内町</t>
  </si>
  <si>
    <t>川西町</t>
  </si>
  <si>
    <t>白鷹町</t>
  </si>
  <si>
    <t>津川村</t>
  </si>
  <si>
    <t>小国町</t>
  </si>
  <si>
    <t>注　属地主義</t>
  </si>
  <si>
    <t>資料　農林省山形統計調査事務所</t>
  </si>
  <si>
    <t>６．米推定実収高</t>
  </si>
  <si>
    <t>(1)市町村別林野面積</t>
  </si>
  <si>
    <t>昭和32年8月1日現在　（単位　町）</t>
  </si>
  <si>
    <t>林野の構成</t>
  </si>
  <si>
    <t>経営形態別林野面積</t>
  </si>
  <si>
    <t>山林</t>
  </si>
  <si>
    <t>原野</t>
  </si>
  <si>
    <t>合計</t>
  </si>
  <si>
    <t>国営</t>
  </si>
  <si>
    <t>公営</t>
  </si>
  <si>
    <t>私営</t>
  </si>
  <si>
    <t>樹林地</t>
  </si>
  <si>
    <t>竹林</t>
  </si>
  <si>
    <t>伐採跡地
災害跡地</t>
  </si>
  <si>
    <t>林野庁所
管その他
の官庁所
管</t>
  </si>
  <si>
    <t>都道府県
市区町村
財産区を
含む</t>
  </si>
  <si>
    <t>社寺、会
社、個人、
その他</t>
  </si>
  <si>
    <t>針葉樹林</t>
  </si>
  <si>
    <t>広葉樹林</t>
  </si>
  <si>
    <t>針　広
混交林</t>
  </si>
  <si>
    <t>小計</t>
  </si>
  <si>
    <t>豊栄村</t>
  </si>
  <si>
    <t>漆川村</t>
  </si>
  <si>
    <t>西川町</t>
  </si>
  <si>
    <t>河北町</t>
  </si>
  <si>
    <t>尾花沢町</t>
  </si>
  <si>
    <t>小国町</t>
  </si>
  <si>
    <t>櫛引村</t>
  </si>
  <si>
    <t>羽黒町</t>
  </si>
  <si>
    <t>藤島町</t>
  </si>
  <si>
    <t>大山町</t>
  </si>
  <si>
    <t>平田町</t>
  </si>
  <si>
    <t>資料．農林省山形統計調査事務所</t>
  </si>
  <si>
    <t>注　行政地域は昭和33年12月末現在による。</t>
  </si>
  <si>
    <t>７.林野面積</t>
  </si>
  <si>
    <t>昭和33年11月1日</t>
  </si>
  <si>
    <t>漁船漁業</t>
  </si>
  <si>
    <t>その他の漁業</t>
  </si>
  <si>
    <t>無動力</t>
  </si>
  <si>
    <t>動力</t>
  </si>
  <si>
    <t>大型定置網</t>
  </si>
  <si>
    <t>小型定置網</t>
  </si>
  <si>
    <t>地びき網</t>
  </si>
  <si>
    <t>3ｔ未満</t>
  </si>
  <si>
    <t>3～5ｔ</t>
  </si>
  <si>
    <t>5～10ｔ</t>
  </si>
  <si>
    <t>10～30ｔ</t>
  </si>
  <si>
    <t>30～100ｔ</t>
  </si>
  <si>
    <t>100～200ｔ</t>
  </si>
  <si>
    <t>200ｔ以上</t>
  </si>
  <si>
    <t>山形県</t>
  </si>
  <si>
    <t>漁家</t>
  </si>
  <si>
    <t>企業体</t>
  </si>
  <si>
    <t>個人</t>
  </si>
  <si>
    <t>共同</t>
  </si>
  <si>
    <t>温海町</t>
  </si>
  <si>
    <t>資料　沿岸漁業臨時調査</t>
  </si>
  <si>
    <t>８.階層別経営体数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</si>
  <si>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</si>
  <si>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</si>
  <si>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</si>
  <si>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</si>
  <si>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</si>
  <si>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</si>
  <si>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</si>
  <si>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</si>
  <si>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</si>
  <si>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</si>
  <si>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</si>
  <si>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　㎏）</t>
  </si>
  <si>
    <t>種別</t>
  </si>
  <si>
    <t>昭和32年</t>
  </si>
  <si>
    <t>昭和33年</t>
  </si>
  <si>
    <t>1月</t>
  </si>
  <si>
    <t>魚類</t>
  </si>
  <si>
    <t>まいわし</t>
  </si>
  <si>
    <t>うるめ.かたくち</t>
  </si>
  <si>
    <t>かつお</t>
  </si>
  <si>
    <t>まぐろ</t>
  </si>
  <si>
    <t>さば</t>
  </si>
  <si>
    <t>ぶり</t>
  </si>
  <si>
    <t>まだら</t>
  </si>
  <si>
    <t>すけそうだら</t>
  </si>
  <si>
    <t>さめ</t>
  </si>
  <si>
    <t>たい</t>
  </si>
  <si>
    <t>かれい.ひらめ</t>
  </si>
  <si>
    <t>ほっけ</t>
  </si>
  <si>
    <t>あじ</t>
  </si>
  <si>
    <t>はたはた</t>
  </si>
  <si>
    <t>さけ</t>
  </si>
  <si>
    <t>ます</t>
  </si>
  <si>
    <t>かながしら</t>
  </si>
  <si>
    <t>ほうぼう</t>
  </si>
  <si>
    <t>とびうお</t>
  </si>
  <si>
    <t>その他</t>
  </si>
  <si>
    <t>貝類</t>
  </si>
  <si>
    <t>あわび</t>
  </si>
  <si>
    <t>さざえ</t>
  </si>
  <si>
    <t>その他の水産動物</t>
  </si>
  <si>
    <t>するめいか</t>
  </si>
  <si>
    <t>その他のいか</t>
  </si>
  <si>
    <t>たこ</t>
  </si>
  <si>
    <t>えび</t>
  </si>
  <si>
    <t>かに</t>
  </si>
  <si>
    <t>藻類</t>
  </si>
  <si>
    <t>わかめ</t>
  </si>
  <si>
    <t>あらめ</t>
  </si>
  <si>
    <t>いわのり</t>
  </si>
  <si>
    <t>えぎす</t>
  </si>
  <si>
    <t>資料　県水産課（1月～12月）</t>
  </si>
  <si>
    <t>９.海面漁業魚種別漁獲高</t>
  </si>
  <si>
    <t>従業者4人以上、3人以下
の事業所を合算</t>
  </si>
  <si>
    <t>昭和33年12月31日現在</t>
  </si>
  <si>
    <t>市　町　村　別</t>
  </si>
  <si>
    <t>事業所数</t>
  </si>
  <si>
    <t>従　業　者　数</t>
  </si>
  <si>
    <t>製 造 品
出荷額等</t>
  </si>
  <si>
    <t>人</t>
  </si>
  <si>
    <t>千円</t>
  </si>
  <si>
    <t>羽黒町</t>
  </si>
  <si>
    <t>三川村</t>
  </si>
  <si>
    <t>平田村</t>
  </si>
  <si>
    <t>八幡町</t>
  </si>
  <si>
    <t>尾花沢町</t>
  </si>
  <si>
    <t>大石田町</t>
  </si>
  <si>
    <t>舟形町</t>
  </si>
  <si>
    <t>金山町</t>
  </si>
  <si>
    <t>最上町</t>
  </si>
  <si>
    <t>豊栄村</t>
  </si>
  <si>
    <t>宮内町</t>
  </si>
  <si>
    <t>和郷村</t>
  </si>
  <si>
    <t>小国町</t>
  </si>
  <si>
    <t>注、置賜地域の津川村は事業所2で小国町に合算した。</t>
  </si>
  <si>
    <t>資料　昭和33年工業統計調査(以下各表同じ)</t>
  </si>
  <si>
    <t>１０．市町村別事業所数・従業者数・製造品出荷額等</t>
  </si>
  <si>
    <t>3545　通信機械器具部分品.付属品製造業</t>
  </si>
  <si>
    <t>－年間出荷額等5,000万円以上の業種－</t>
  </si>
  <si>
    <t>区分</t>
  </si>
  <si>
    <t>従業者数</t>
  </si>
  <si>
    <t>製造品出荷額等</t>
  </si>
  <si>
    <t>人</t>
  </si>
  <si>
    <t>千円</t>
  </si>
  <si>
    <t>18　食 料 品 製 造 業</t>
  </si>
  <si>
    <t>1811　肉製品製造業</t>
  </si>
  <si>
    <t>1812　乳製品製造業</t>
  </si>
  <si>
    <t>1829　その他の水産食料品製造業</t>
  </si>
  <si>
    <t>1831　野菜.かん詰.果実かん詰.農産保存食料品製造業</t>
  </si>
  <si>
    <t>1841　味そ製造業</t>
  </si>
  <si>
    <t>1842　しよう油.食用アミノ酸製造業</t>
  </si>
  <si>
    <t>1851　精穀業</t>
  </si>
  <si>
    <t>1852　製粉業（甘しよ粉.馬鈴しよ粉を除く）</t>
  </si>
  <si>
    <t>1871　生パン.生菓子製造業</t>
  </si>
  <si>
    <t>1872　乾パン.乾菓子製造業</t>
  </si>
  <si>
    <t>1879　その他の菓子製造業</t>
  </si>
  <si>
    <t>1881　清涼飲料製造業</t>
  </si>
  <si>
    <t>1882　果実酒製造業</t>
  </si>
  <si>
    <t>1884　清酒製造業</t>
  </si>
  <si>
    <t>1885　蒸りゅう酒.混成酒製造業</t>
  </si>
  <si>
    <t>1897　めん類製造業</t>
  </si>
  <si>
    <t>1899　他に分類されない食料品製造業</t>
  </si>
  <si>
    <t>20　繊 維 工 業（衣服.その他の繊維製品を除く）</t>
  </si>
  <si>
    <t>2011　器機生糸製造業</t>
  </si>
  <si>
    <t>2012　座繰生糸製造業</t>
  </si>
  <si>
    <t>2023　毛紡績業</t>
  </si>
  <si>
    <t>2028　ねん糸製造業</t>
  </si>
  <si>
    <t>2031　綿.スフ織物業</t>
  </si>
  <si>
    <t>2032　絹.人絹織物業</t>
  </si>
  <si>
    <t>2043　横編メリヤス製造業</t>
  </si>
  <si>
    <t>2054　絹織物機械染色整理業（絹紡織物を含む)</t>
  </si>
  <si>
    <t>2058　糸染色整理業</t>
  </si>
  <si>
    <t>2094　製綿業</t>
  </si>
  <si>
    <t>2096　じゆうたん.その他繊維製床敷物製造業</t>
  </si>
  <si>
    <t>21　衣服.その他の繊維製品製造業</t>
  </si>
  <si>
    <t>22　木材.木製品製造業（家具を除く）</t>
  </si>
  <si>
    <t>2211　一般製材業</t>
  </si>
  <si>
    <t>2222　合板製造業</t>
  </si>
  <si>
    <t>2233　木箱製造業（折箱を除く）</t>
  </si>
  <si>
    <t>2241　木製履物製造業</t>
  </si>
  <si>
    <t>23　家具.装備品製造業</t>
  </si>
  <si>
    <t>2311　家具製造業(金属製.漆器製を除く。）</t>
  </si>
  <si>
    <t>2331　建具製造業</t>
  </si>
  <si>
    <t>2392　窓とびら用日よけ製造業</t>
  </si>
  <si>
    <t>24　パルプ.紙.紙加工品製造業</t>
  </si>
  <si>
    <t>x</t>
  </si>
  <si>
    <t>2423　パルプ製造設備をもつた板紙製造業</t>
  </si>
  <si>
    <t>x</t>
  </si>
  <si>
    <t>2452　段ボール箱製造業</t>
  </si>
  <si>
    <t>2453　紙器製造業</t>
  </si>
  <si>
    <t>2499　他に分類されないパルプ.紙.紙加工品製造業</t>
  </si>
  <si>
    <t>25　出版.印刷.同関連産業</t>
  </si>
  <si>
    <t>2511　新聞業（新聞巻取紙を使用して印刷発行を行うもの）</t>
  </si>
  <si>
    <t>2531　印刷業（謄写印刷業を除く）</t>
  </si>
  <si>
    <t>26　化　学　工　業</t>
  </si>
  <si>
    <t>2624　圧縮ガス.液化ガス製造業</t>
  </si>
  <si>
    <t>x</t>
  </si>
  <si>
    <t>2629　他に分類されない無機工業製品製造業</t>
  </si>
  <si>
    <t>2651　植物油脂製造業</t>
  </si>
  <si>
    <t>2662　石けん製造業</t>
  </si>
  <si>
    <t>x</t>
  </si>
  <si>
    <t>2681　医薬品製造業</t>
  </si>
  <si>
    <t>27　石油製品.石炭製品製造業</t>
  </si>
  <si>
    <t>2763　練炭.豆炭製造業</t>
  </si>
  <si>
    <t>28　ゴム製品製造業</t>
  </si>
  <si>
    <t>29　皮革.同製品製造業</t>
  </si>
  <si>
    <t>x</t>
  </si>
  <si>
    <t>2911　皮革業</t>
  </si>
  <si>
    <t>x</t>
  </si>
  <si>
    <t>30　窯業.土石製品製造業</t>
  </si>
  <si>
    <t>3015　よう解炉を持つた理化学用.医療用ガラス器具製造業</t>
  </si>
  <si>
    <t>3019　よう解炉を持つたその他のガラス製品製造業</t>
  </si>
  <si>
    <t>3033　陶管製造業</t>
  </si>
  <si>
    <t>3081　コンクリート製品製造業</t>
  </si>
  <si>
    <t>3098　鉱物粉砕.土石粉砕.その他の処理業</t>
  </si>
  <si>
    <t>31　鉄　鋼　業</t>
  </si>
  <si>
    <t>3125　フエロアロイ製造業</t>
  </si>
  <si>
    <t>3171　鋳鉄管製造業</t>
  </si>
  <si>
    <t>x</t>
  </si>
  <si>
    <t>3172　そ銑い物製造業（鋳鉄管を除く）</t>
  </si>
  <si>
    <t>32　非鉄金属製造業</t>
  </si>
  <si>
    <t>3219　その他の非鉄金属第一次製錬.精錬業</t>
  </si>
  <si>
    <t>3241　非鉄金属い物製造業（ダイキヤストを除く）</t>
  </si>
  <si>
    <t>3251　電線.ケーブル製造業</t>
  </si>
  <si>
    <t>x</t>
  </si>
  <si>
    <t>33　金属製品製造業</t>
  </si>
  <si>
    <t>3327　農器具製造業（農業用機械を除く）</t>
  </si>
  <si>
    <t>3341　建設用金属製品製造業</t>
  </si>
  <si>
    <t>3357　電気めつき業（鋼材めつき業を除く）</t>
  </si>
  <si>
    <t>34 機械製造業（電気機械器具を除く。）</t>
  </si>
  <si>
    <t>3421　農業用機械製造業（農器具を除く。）</t>
  </si>
  <si>
    <t>3432　トラクター製造業</t>
  </si>
  <si>
    <t>3444　機械工具製造業（粉末や金業を除く）</t>
  </si>
  <si>
    <t>3452　織機.編組機械製造業</t>
  </si>
  <si>
    <t>3461　食料品加工機械製造業</t>
  </si>
  <si>
    <t>3482　ミシン製造業</t>
  </si>
  <si>
    <t>35　電気機械器具製造業</t>
  </si>
  <si>
    <t>3513　開閉装置.配電盤.電力制御装置製造業</t>
  </si>
  <si>
    <t>3519　その他の産業用電気機械器具製造業(車両用.船舶用を含む)</t>
  </si>
  <si>
    <t>3541　有線通信機械器具製造業</t>
  </si>
  <si>
    <t>36　輸送用機械器具製造業</t>
  </si>
  <si>
    <t>x</t>
  </si>
  <si>
    <t>3613　自動車部分品.付属品製造業</t>
  </si>
  <si>
    <t>3642　木船製造.修理業</t>
  </si>
  <si>
    <t>3691　産業用運搬車両製造業</t>
  </si>
  <si>
    <t>37　計量器.測定器.測量機械.医療機械.理化学機械.光学機
　　械.時計製造業</t>
  </si>
  <si>
    <t>38　武　器　製　造　業</t>
  </si>
  <si>
    <t>39　その他の製造業</t>
  </si>
  <si>
    <t>3932　人形製造業</t>
  </si>
  <si>
    <t>3939　他に分類されないスポーツ用具.体育用具製造業</t>
  </si>
  <si>
    <t>3942　鉛筆製造業</t>
  </si>
  <si>
    <t>x</t>
  </si>
  <si>
    <t>3983　わら工品製造業（畳.帽子を除く）</t>
  </si>
  <si>
    <t>注　1.甲は従業者4人以上、乙は3人以下使用の事業所である。　2.本表は甲、乙を合算したものである</t>
  </si>
  <si>
    <t>１１．主要細分類業種別事業所数・従業者数・製造品出荷額等(甲・乙)</t>
  </si>
  <si>
    <t>昭和33年度末現在</t>
  </si>
  <si>
    <t>区　　分</t>
  </si>
  <si>
    <t>定額電灯</t>
  </si>
  <si>
    <t>従量電灯</t>
  </si>
  <si>
    <t>大口電灯</t>
  </si>
  <si>
    <t>臨時電灯</t>
  </si>
  <si>
    <t>電灯</t>
  </si>
  <si>
    <t>小型機器</t>
  </si>
  <si>
    <t>街路</t>
  </si>
  <si>
    <t>契約　口数</t>
  </si>
  <si>
    <t>灯数個数</t>
  </si>
  <si>
    <t>灯</t>
  </si>
  <si>
    <t>個</t>
  </si>
  <si>
    <t>1,590,900灯</t>
  </si>
  <si>
    <t>1,362灯</t>
  </si>
  <si>
    <t>1,696,837灯</t>
  </si>
  <si>
    <t>又はＫＷ</t>
  </si>
  <si>
    <t>18,023ｋｗ</t>
  </si>
  <si>
    <t>61kw</t>
  </si>
  <si>
    <t>18,084kw</t>
  </si>
  <si>
    <t>業務用電力</t>
  </si>
  <si>
    <t>小口電力</t>
  </si>
  <si>
    <t>大口電力</t>
  </si>
  <si>
    <t>臨時電力</t>
  </si>
  <si>
    <t>農事用電力</t>
  </si>
  <si>
    <t>建設工事用電力</t>
  </si>
  <si>
    <t>事業用電力</t>
  </si>
  <si>
    <t>電力合計</t>
  </si>
  <si>
    <t>５０ＫＷ</t>
  </si>
  <si>
    <t>500～</t>
  </si>
  <si>
    <t>3000ＫＷ以上</t>
  </si>
  <si>
    <t>3,000ＫＷ</t>
  </si>
  <si>
    <t>（特約電力）</t>
  </si>
  <si>
    <t>契約口数</t>
  </si>
  <si>
    <t>契約ＫＷ</t>
  </si>
  <si>
    <t>　資料　東北電力株式会社山形支店</t>
  </si>
  <si>
    <t>１２．電灯・電力需用実数</t>
  </si>
  <si>
    <t>昭和34年6月15日現在</t>
  </si>
  <si>
    <t xml:space="preserve">市町村別 </t>
  </si>
  <si>
    <t>（Ａ）</t>
  </si>
  <si>
    <t>（Ｂ）</t>
  </si>
  <si>
    <t xml:space="preserve">Ｂ/Ａ  </t>
  </si>
  <si>
    <t>（Ｃ）</t>
  </si>
  <si>
    <t xml:space="preserve">Ｃ/Ａ  </t>
  </si>
  <si>
    <t>規模別水道施設数</t>
  </si>
  <si>
    <t>居住人口</t>
  </si>
  <si>
    <t>給水区域
内人口</t>
  </si>
  <si>
    <t>％</t>
  </si>
  <si>
    <t>現在給水人口</t>
  </si>
  <si>
    <t>％</t>
  </si>
  <si>
    <t>20、001人
以上</t>
  </si>
  <si>
    <t>5,001人以上
20,000人以下</t>
  </si>
  <si>
    <t>101人以上
5,000人以下</t>
  </si>
  <si>
    <t>101人以上
専用水道</t>
  </si>
  <si>
    <t>100人以下
25人以上</t>
  </si>
  <si>
    <t>山形保健所</t>
  </si>
  <si>
    <t>寒河江保健所</t>
  </si>
  <si>
    <t>寒河江市</t>
  </si>
  <si>
    <t>楯岡保健所</t>
  </si>
  <si>
    <t>尾花沢市</t>
  </si>
  <si>
    <t>新庄保健所</t>
  </si>
  <si>
    <t>最上町</t>
  </si>
  <si>
    <t>金山町</t>
  </si>
  <si>
    <t>酒田保健所</t>
  </si>
  <si>
    <t>酒田市</t>
  </si>
  <si>
    <t>八幡町</t>
  </si>
  <si>
    <t>平田村</t>
  </si>
  <si>
    <t>藤島保健所</t>
  </si>
  <si>
    <t>鶴岡保健所</t>
  </si>
  <si>
    <t>温海町</t>
  </si>
  <si>
    <t>米沢保健所</t>
  </si>
  <si>
    <t>長井保健所</t>
  </si>
  <si>
    <t>赤湯保健所</t>
  </si>
  <si>
    <t>和郷村</t>
  </si>
  <si>
    <t>注．上水道は人口5000人以上、簡易水道は101人～5000人。</t>
  </si>
  <si>
    <t>資料　県薬務課</t>
  </si>
  <si>
    <t>１３．水道普及状況</t>
  </si>
  <si>
    <t>除却・災害建築物</t>
  </si>
  <si>
    <t>第１１章　運輸・通信</t>
  </si>
  <si>
    <t>(1)国県道</t>
  </si>
  <si>
    <t>(2)市町村道</t>
  </si>
  <si>
    <t>自動車輸送施設</t>
  </si>
  <si>
    <t>酒田港施設</t>
  </si>
  <si>
    <t>(1)酒田港</t>
  </si>
  <si>
    <t>(2)鼠ヶ関・加茂・由良港入港船舶・主要貨物輸移出入実績</t>
  </si>
  <si>
    <t>酒田港海上貨物輸移出入実績</t>
  </si>
  <si>
    <t>(1)輸移出</t>
  </si>
  <si>
    <t>(2)輸移入</t>
  </si>
  <si>
    <t>都道府県別国鉄主要貨物発送・到着屯数</t>
  </si>
  <si>
    <t>開通電話数</t>
  </si>
  <si>
    <t>公衆電話数</t>
  </si>
  <si>
    <t>電話機数</t>
  </si>
  <si>
    <t>第１２章　貿易</t>
  </si>
  <si>
    <t>品目別輸出出荷実績</t>
  </si>
  <si>
    <t>年次別輸出出荷額実績</t>
  </si>
  <si>
    <t>絹人絹他織物輸出出荷実績</t>
  </si>
  <si>
    <t>生産地別輸出出荷実績</t>
  </si>
  <si>
    <t>仕向国別輸出出荷実績</t>
  </si>
  <si>
    <t>第１３章　金融・会社</t>
  </si>
  <si>
    <t>信用農業協同組合連合会主要勘定</t>
  </si>
  <si>
    <t>手形交換高・不渡手形</t>
  </si>
  <si>
    <t>業種別会社数</t>
  </si>
  <si>
    <t>第１４章　商業</t>
  </si>
  <si>
    <t>市町村別商店数・従業者数・商品販売額</t>
  </si>
  <si>
    <t>業種別商店数・・従業者数・営業支出額・商品販売額・商品仕入先商店数（甲）</t>
  </si>
  <si>
    <t>業種別商店数・従業者数・商品販売額等（乙）</t>
  </si>
  <si>
    <t>飲食店数・従業者数・商品年間販売額</t>
  </si>
  <si>
    <t>市町村別休業商店数</t>
  </si>
  <si>
    <t>第１５章　所得・物価・家計</t>
  </si>
  <si>
    <t>県民所得主要指票</t>
  </si>
  <si>
    <t>昭和33年度県内生産所得</t>
  </si>
  <si>
    <t>県民分配所得額</t>
  </si>
  <si>
    <t>(1)収入</t>
  </si>
  <si>
    <t>(2)支出</t>
  </si>
  <si>
    <t>勤労者全世帯年平均１ヵ月間の消費支出</t>
  </si>
  <si>
    <t>第１６章　財政・公務員</t>
  </si>
  <si>
    <t>累年別県一般会計才入・才出決算</t>
  </si>
  <si>
    <t>累年別県特別会計才入・才出決算</t>
  </si>
  <si>
    <t>昭和33年度県一般会計才入・才出決算</t>
  </si>
  <si>
    <t>昭和33年度県特別会計会計別才入・才出決算</t>
  </si>
  <si>
    <t>税務署別国税徴収額</t>
  </si>
  <si>
    <t>申告所得納税人員等</t>
  </si>
  <si>
    <t>諸税負担額</t>
  </si>
  <si>
    <t>公務員</t>
  </si>
  <si>
    <t>(1)県職員(地方）</t>
  </si>
  <si>
    <t>(2)一般職員数（国家）</t>
  </si>
  <si>
    <t>(3)国家企業職員・検査官</t>
  </si>
  <si>
    <t>第１７章　選挙・公安</t>
  </si>
  <si>
    <t>衆議院議員総選挙</t>
  </si>
  <si>
    <t>(2)党派・新前元別当選者数</t>
  </si>
  <si>
    <t>(3)投票状況</t>
  </si>
  <si>
    <t>最高裁判所裁判官国民審査状況</t>
  </si>
  <si>
    <t>(1)地方裁判所</t>
  </si>
  <si>
    <t>(2)家庭裁判所</t>
  </si>
  <si>
    <t>(4)地方法務局</t>
  </si>
  <si>
    <t>民事事件</t>
  </si>
  <si>
    <t>刑事事件</t>
  </si>
  <si>
    <t>(1)受理・既済・未済件数</t>
  </si>
  <si>
    <t>(2)家事審判</t>
  </si>
  <si>
    <t>(2)行為別新受件数</t>
  </si>
  <si>
    <t>成人</t>
  </si>
  <si>
    <t>罪種別刑法犯発生・検挙件数</t>
  </si>
  <si>
    <t>特別法令違反検挙件数</t>
  </si>
  <si>
    <t>年次別刑法犯検挙件数</t>
  </si>
  <si>
    <t>第１８章　教育・文化・宗教</t>
  </si>
  <si>
    <t>学令・児童生徒数</t>
  </si>
  <si>
    <t>学年別中学校生徒数（公立）</t>
  </si>
  <si>
    <t>(1)学校数・教員数・生徒数</t>
  </si>
  <si>
    <t>中学校卒業者の進学・就職状況</t>
  </si>
  <si>
    <t>高等学校卒業者の進学・就職状況</t>
  </si>
  <si>
    <t>産業別にみた中学校・高等学校生徒の就職状況</t>
  </si>
  <si>
    <t>児童・生徒の身長・体重・胸囲・座高</t>
  </si>
  <si>
    <t>幼児・児童生徒の疾病異常</t>
  </si>
  <si>
    <t>小・中学校の長期欠席児童・生徒数</t>
  </si>
  <si>
    <t>長期欠席理由別欠席者数</t>
  </si>
  <si>
    <t>保護者の職業・欠席理由別欠席者数</t>
  </si>
  <si>
    <t>少年・青年・婦人団体・P・T・A</t>
  </si>
  <si>
    <t>ラジオ・テレビ受信数・普及率</t>
  </si>
  <si>
    <t>第１９章　厚生</t>
  </si>
  <si>
    <t>(1)扶助別被保護人員</t>
  </si>
  <si>
    <t>(2)月別被保護世帯・人員</t>
  </si>
  <si>
    <t>薬剤師</t>
  </si>
  <si>
    <t>医療施設・医療関係者</t>
  </si>
  <si>
    <t>病院経営主体別病院・病床数</t>
  </si>
  <si>
    <t>病院・病床別病床数</t>
  </si>
  <si>
    <t>昭和33年度医薬品生産額</t>
  </si>
  <si>
    <t>麻薬取扱者・麻薬中毒患者数</t>
  </si>
  <si>
    <t>(1)法定伝染病</t>
  </si>
  <si>
    <t>(2)届出伝染病</t>
  </si>
  <si>
    <t>伝染病の年次別羅患率</t>
  </si>
  <si>
    <t>昭和33年病院患者の状況</t>
  </si>
  <si>
    <t>(2)厚生年金保険給付状況</t>
  </si>
  <si>
    <t>(3))厚生年金保険年金受給者</t>
  </si>
  <si>
    <t>第２０章　災害・事故</t>
  </si>
  <si>
    <t>(3)出火原因（発火源）別件数</t>
  </si>
  <si>
    <t>(1)産業別災害状況</t>
  </si>
  <si>
    <t>(2)産業・原因別災害状況</t>
  </si>
  <si>
    <t>凡例</t>
  </si>
  <si>
    <t>目次</t>
  </si>
  <si>
    <t>県の位置</t>
  </si>
  <si>
    <t>農地改革</t>
  </si>
  <si>
    <t>幼稚園</t>
  </si>
  <si>
    <t>健康保険</t>
  </si>
  <si>
    <t>厚生年金保険</t>
  </si>
  <si>
    <t>国民健康保険</t>
  </si>
  <si>
    <t>失業保険</t>
  </si>
  <si>
    <t>労働争議</t>
  </si>
  <si>
    <t>交通事故</t>
  </si>
  <si>
    <t>１</t>
  </si>
  <si>
    <t>平均湿度</t>
  </si>
  <si>
    <t>降水日数</t>
  </si>
  <si>
    <t>平均風速</t>
  </si>
  <si>
    <t>風速最大</t>
  </si>
  <si>
    <t>暴風日数</t>
  </si>
  <si>
    <t>道路延長</t>
  </si>
  <si>
    <t>橋梁</t>
  </si>
  <si>
    <t>貨物自動車輸送実績</t>
  </si>
  <si>
    <t>港湾</t>
  </si>
  <si>
    <t>銀行主要勘定</t>
  </si>
  <si>
    <t>金融機関別貯蓄状況</t>
  </si>
  <si>
    <t>地方債</t>
  </si>
  <si>
    <t>家庭事件</t>
  </si>
  <si>
    <t>高等学校</t>
  </si>
  <si>
    <t>漁船保険</t>
  </si>
  <si>
    <t>土木災害</t>
  </si>
  <si>
    <t>本書は、県内の各般にわたる統計資料を集録し、県勢の実態を明らかにするため編集したものである。</t>
  </si>
  <si>
    <t>市町村の廃置分合</t>
  </si>
  <si>
    <t>職業紹介</t>
  </si>
  <si>
    <t>労働者災害補償保険</t>
  </si>
  <si>
    <t>(1)一般</t>
  </si>
  <si>
    <t>(2)日雇</t>
  </si>
  <si>
    <t>(1)開拓農用地面積</t>
  </si>
  <si>
    <t>養蚕</t>
  </si>
  <si>
    <t>(3)開墾工事</t>
  </si>
  <si>
    <t>(4)開拓営農実績</t>
  </si>
  <si>
    <t xml:space="preserve"> (ｲ)農作物収穫面積</t>
  </si>
  <si>
    <t xml:space="preserve"> (ﾛ)家畜</t>
  </si>
  <si>
    <t>林野面積</t>
  </si>
  <si>
    <t>鉱業生産高</t>
  </si>
  <si>
    <t>発電所</t>
  </si>
  <si>
    <t>建築主別着工建築物</t>
  </si>
  <si>
    <t>用途別着工建築物</t>
  </si>
  <si>
    <t>相互銀行主要勘定</t>
  </si>
  <si>
    <t>農林中央金庫主要勘定</t>
  </si>
  <si>
    <t>郵便貯金・振替貯金</t>
  </si>
  <si>
    <t>業種別銀行融資状況</t>
  </si>
  <si>
    <t>小売物価</t>
  </si>
  <si>
    <t>登記</t>
  </si>
  <si>
    <t>(5)警察</t>
  </si>
  <si>
    <t>盲・ろう学校</t>
  </si>
  <si>
    <t>各種学校</t>
  </si>
  <si>
    <t>社会福祉施設</t>
  </si>
  <si>
    <t>生活保護</t>
  </si>
  <si>
    <t>公益質屋</t>
  </si>
  <si>
    <t>共同募金</t>
  </si>
  <si>
    <t>船員保険</t>
  </si>
  <si>
    <t>伝染病</t>
  </si>
  <si>
    <t>(1)適用状況・保険料徴収状況</t>
  </si>
  <si>
    <t>(2)保険給付状況</t>
  </si>
  <si>
    <t>農業被害</t>
  </si>
  <si>
    <t>火災被害</t>
  </si>
  <si>
    <t>２</t>
  </si>
  <si>
    <t>３</t>
  </si>
  <si>
    <t>４</t>
  </si>
  <si>
    <t>５</t>
  </si>
  <si>
    <t>(2)入植戸数・人口・建物</t>
  </si>
  <si>
    <t xml:space="preserve"> (ﾊ)農機具台数</t>
  </si>
  <si>
    <t>大学</t>
  </si>
  <si>
    <t>(1)種類別保険者数・保険税徴収状況</t>
  </si>
  <si>
    <t>(2)月別火災発生件数・損害見積額</t>
  </si>
  <si>
    <t>鉄道線路延長</t>
  </si>
  <si>
    <t>郵便施設・業務</t>
  </si>
  <si>
    <t>(1)発送</t>
  </si>
  <si>
    <t>(2)到着</t>
  </si>
  <si>
    <t>信用金庫主要勘定</t>
  </si>
  <si>
    <t>(3)健康保険財政</t>
  </si>
  <si>
    <t>本書中の符号「－」は該当事実のないもの、「…」は事実不詳、または調査を欠くもの、「０」は単位に満たないものの表示である。</t>
  </si>
  <si>
    <t>市町村別面積</t>
  </si>
  <si>
    <t>山形県推計人口</t>
  </si>
  <si>
    <t>年令（５才階級）男女別人口</t>
  </si>
  <si>
    <t>労働力状態男女別15才以上人口</t>
  </si>
  <si>
    <t>産業（大分類）男女別15才以上就業者数</t>
  </si>
  <si>
    <t>従業上の地位別15才以上就業者数</t>
  </si>
  <si>
    <t>市町村別人口動態数</t>
  </si>
  <si>
    <t>市町村・規模別事業所数・従業者数</t>
  </si>
  <si>
    <t>(1)年次・要求別労働争議発生件数・参加人員</t>
  </si>
  <si>
    <t>(1)一般求職・求人・就職</t>
  </si>
  <si>
    <t>雇用・賃金指数</t>
  </si>
  <si>
    <t>産業別常用労働者の１人平均月間現金給与額・臨時日雇労働者の１人１日平均給与額</t>
  </si>
  <si>
    <t>(1)保険関係成立・消滅・収支</t>
  </si>
  <si>
    <t>(2)費目・月別保険給付</t>
  </si>
  <si>
    <t>農用機械</t>
  </si>
  <si>
    <t>農地開拓</t>
  </si>
  <si>
    <t>麦類実収高</t>
  </si>
  <si>
    <t>工芸作物</t>
  </si>
  <si>
    <t>緑肥用作物</t>
  </si>
  <si>
    <t>肥料用作物</t>
  </si>
  <si>
    <t>山形県農林水産業生産指数</t>
  </si>
  <si>
    <t>と殺頭数</t>
  </si>
  <si>
    <t>森林蓄積量</t>
  </si>
  <si>
    <t>造林面積</t>
  </si>
  <si>
    <t>森林伐採面積</t>
  </si>
  <si>
    <t>林野副産物生産量</t>
  </si>
  <si>
    <t>薪生産量</t>
  </si>
  <si>
    <t>(1)市町村別林野面積</t>
  </si>
  <si>
    <t>(2)公有林野面積</t>
  </si>
  <si>
    <t>(3)保安林面積</t>
  </si>
  <si>
    <t>水産加工品生産高</t>
  </si>
  <si>
    <t>鉱山数</t>
  </si>
  <si>
    <t>規模別事業所数・従業者数・製造品出荷額等</t>
  </si>
  <si>
    <t>電力需給実績</t>
  </si>
  <si>
    <t>電力消費指数</t>
  </si>
  <si>
    <t>ガス設備</t>
  </si>
  <si>
    <t>ガス生産・消費量</t>
  </si>
  <si>
    <t>構造別着工建築物</t>
  </si>
  <si>
    <t>建築主・構造別着工建築物東北六県比較</t>
  </si>
  <si>
    <t>市町村別自動車台数</t>
  </si>
  <si>
    <t>酒田港入港船舶実績</t>
  </si>
  <si>
    <t>通信施設</t>
  </si>
  <si>
    <t>国内電報通数</t>
  </si>
  <si>
    <t>市外通話総取扱数</t>
  </si>
  <si>
    <t>金融機関店舗数</t>
  </si>
  <si>
    <t>商工組合中央金庫主要勘定</t>
  </si>
  <si>
    <t>中小企業金融公庫貸付状況</t>
  </si>
  <si>
    <t>農業協同組合主要勘定</t>
  </si>
  <si>
    <t>国民金融公庫貸付状況</t>
  </si>
  <si>
    <t>簡易生命保険</t>
  </si>
  <si>
    <t>金融機関別一般預金残高</t>
  </si>
  <si>
    <t>県税・市町村税</t>
  </si>
  <si>
    <t>司法関係職員</t>
  </si>
  <si>
    <t>警察区画</t>
  </si>
  <si>
    <t>民事調停事件</t>
  </si>
  <si>
    <t>少年保護事件</t>
  </si>
  <si>
    <t>罪種別受刑者数</t>
  </si>
  <si>
    <t>罪種・年令別検挙人員</t>
  </si>
  <si>
    <t>(3)刑務所</t>
  </si>
  <si>
    <t>(1)山形地方裁判所・同支部</t>
  </si>
  <si>
    <t>(2)簡易裁判所</t>
  </si>
  <si>
    <t>(3)家事調停</t>
  </si>
  <si>
    <t>市町村別小学校</t>
  </si>
  <si>
    <t>市町村別中学校</t>
  </si>
  <si>
    <t>(2)課程別本科生徒数</t>
  </si>
  <si>
    <t>(2)課程別生徒数</t>
  </si>
  <si>
    <t>高等学校の入学状況</t>
  </si>
  <si>
    <t>公立学校の経費・財源</t>
  </si>
  <si>
    <t>私立学校の経費・財源</t>
  </si>
  <si>
    <t>用途別校地坪数</t>
  </si>
  <si>
    <t>用途別本来の校舎坪数</t>
  </si>
  <si>
    <t>青年学級・社会学級</t>
  </si>
  <si>
    <t>公民館</t>
  </si>
  <si>
    <t>図書館</t>
  </si>
  <si>
    <t>宗教法人数</t>
  </si>
  <si>
    <t>身体障害者</t>
  </si>
  <si>
    <t>医師・歯科医師</t>
  </si>
  <si>
    <t>薬局・医薬品製造・販売業者</t>
  </si>
  <si>
    <t>主要死因別死亡者数</t>
  </si>
  <si>
    <t>(4)日雇労働者健康保険</t>
  </si>
  <si>
    <t>(1)適用事業所・保険料徴収状況</t>
  </si>
  <si>
    <t>(3)月別生活保護費支出状況</t>
  </si>
  <si>
    <t>(4)扶助別生活保護費支出状況</t>
  </si>
  <si>
    <t>蚕桑被害</t>
  </si>
  <si>
    <t>(1)消防勢力</t>
  </si>
  <si>
    <t>労働者死傷災害</t>
  </si>
  <si>
    <t>昭和３３年　山形県統計年鑑</t>
  </si>
  <si>
    <t>本書は、当課所管の各種調査資料を主とし、これに庁内各部室課および他官公庁、団体、会社等から取集した資料もあわせ掲載した。</t>
  </si>
  <si>
    <t>本書の内容は、原則として昭和３３年、または昭和３３年度の事実を掲載したが、当該年の資料が欠如のものは、最も近い年の資料を掲載し、また、その主要なものについては過去数ヵ年の事実をも掲載した。</t>
  </si>
  <si>
    <t>本書に掲載した資料の出所は各表下段欄外に注記明示した。注記のないものは当課所管にかかるものである。</t>
  </si>
  <si>
    <t>昭和３５年３月</t>
  </si>
  <si>
    <t>山形県総務部統計課</t>
  </si>
  <si>
    <t>第１章　土地・気象</t>
  </si>
  <si>
    <t>民有地面積</t>
  </si>
  <si>
    <t>気象観測所地点一覧</t>
  </si>
  <si>
    <t>月降水総量</t>
  </si>
  <si>
    <t>風速最多方向</t>
  </si>
  <si>
    <t>日照時数</t>
  </si>
  <si>
    <t>地方別月平均気温</t>
  </si>
  <si>
    <t>第２章　人口</t>
  </si>
  <si>
    <t>市町村別男女別推計人口</t>
  </si>
  <si>
    <t>廃置分合および境界変更による関係市町村別異動人口</t>
  </si>
  <si>
    <t>第３章　事業所</t>
  </si>
  <si>
    <t>市町村・経営組織別事業所・従業者数</t>
  </si>
  <si>
    <t>組織・産業大分類別事業所・従業者数</t>
  </si>
  <si>
    <t>規模・産業大分類別事業所・従業者数</t>
  </si>
  <si>
    <t>第４章　労働</t>
  </si>
  <si>
    <t>産業・規模別労働組合・組合員数</t>
  </si>
  <si>
    <t>産業・適用法規別労働組合・組合員数</t>
  </si>
  <si>
    <t>最高・最低気温の月平均</t>
  </si>
  <si>
    <t>適用法規・規模別労働組合・組合員数</t>
  </si>
  <si>
    <t>(2)産業別労働争議発生件数・参加人員</t>
  </si>
  <si>
    <t>産業別企業整備状況</t>
  </si>
  <si>
    <t>(2)産業別求人・就職状況</t>
  </si>
  <si>
    <t>身体障害者登録数・職業紹介状況</t>
  </si>
  <si>
    <t>移動労働者需給状況</t>
  </si>
  <si>
    <t>日雇求職・求人・就職</t>
  </si>
  <si>
    <t>第５章　農業</t>
  </si>
  <si>
    <t>農家数</t>
  </si>
  <si>
    <t>(1)専業兼業別農業数・経営耕地面積広狭別農家数</t>
  </si>
  <si>
    <t>(1)地方別</t>
  </si>
  <si>
    <t>(2)種類別</t>
  </si>
  <si>
    <t>(2)農業を主とする兼業種類別農家数</t>
  </si>
  <si>
    <t>(3)農業を従とする兼業種類別農家数</t>
  </si>
  <si>
    <t>(4)兼業の理由別農家数</t>
  </si>
  <si>
    <t>(5)兼業種類別後継者、非後継者、総兼業者数</t>
  </si>
  <si>
    <t>　（ｲ）農業を主とする後継者</t>
  </si>
  <si>
    <t>　（ﾛ）農業を従とする後継者</t>
  </si>
  <si>
    <t>　（ﾊ）農業を主とする非後継者</t>
  </si>
  <si>
    <t>　（ﾆ）農業を従とする非後継者</t>
  </si>
  <si>
    <t>　（ﾎ）農業を主とする兼業者総数</t>
  </si>
  <si>
    <t>　（ﾍ）農業を従とする兼業者総数</t>
  </si>
  <si>
    <t>世帯員数</t>
  </si>
  <si>
    <t>家畜</t>
  </si>
  <si>
    <t>(1)家畜飼養農家数・頭数</t>
  </si>
  <si>
    <t>(1)家畜移動農家数・頭数</t>
  </si>
  <si>
    <t>畑地面積広狭別農家数</t>
  </si>
  <si>
    <t>耕地の移動</t>
  </si>
  <si>
    <t>(1)田畑の移動があったが変らない農家数・面積</t>
  </si>
  <si>
    <t>(2)畑を田に、田を畑にした農家数・面積</t>
  </si>
  <si>
    <t>(3)増加農家数・面積</t>
  </si>
  <si>
    <t>(4)減少した農家数・面積</t>
  </si>
  <si>
    <t>(5)差引増減別農家数・面積</t>
  </si>
  <si>
    <t>農作物の流通</t>
  </si>
  <si>
    <t>経営規模別農家数</t>
  </si>
  <si>
    <t>(2)兼業種類別農家数</t>
  </si>
  <si>
    <t>(3)世帯員</t>
  </si>
  <si>
    <t>(4)大家畜飼養農家数</t>
  </si>
  <si>
    <t>(5)家畜種類別飼養農家数・頭数</t>
  </si>
  <si>
    <t>(6)畑地面積広狭別農家数</t>
  </si>
  <si>
    <t>(7)木炭生産数量規模別農家</t>
  </si>
  <si>
    <t>(8)養蚕</t>
  </si>
  <si>
    <t>(1)農地等買収・売渡実績</t>
  </si>
  <si>
    <t>(2)未墾地買収・売渡実績</t>
  </si>
  <si>
    <t>米推定実収高</t>
  </si>
  <si>
    <t>米穀需給実績</t>
  </si>
  <si>
    <t>昭和33年産米予約数量・売渡数量</t>
  </si>
  <si>
    <t>甘しよ、馬鈴しよ、雑穀</t>
  </si>
  <si>
    <t>牛乳</t>
  </si>
  <si>
    <t>第６章　林業</t>
  </si>
  <si>
    <t>(1)専業兼業別農家数</t>
  </si>
  <si>
    <t>素材生産量</t>
  </si>
  <si>
    <t>素材消費量</t>
  </si>
  <si>
    <t>手持材による製材品生産量</t>
  </si>
  <si>
    <t>素材入荷・在荷量および製材品出荷・在荷量</t>
  </si>
  <si>
    <t>木炭がま数・生産量</t>
  </si>
  <si>
    <t>木炭生産量規模別農家数</t>
  </si>
  <si>
    <t>第７章　水産業</t>
  </si>
  <si>
    <t>階層別経営体数</t>
  </si>
  <si>
    <t>漁撈作業従事者別経営体数</t>
  </si>
  <si>
    <t>漁業階層別経営体数・漁船・従事者・出漁日数・漁獲高</t>
  </si>
  <si>
    <t>(1)総数</t>
  </si>
  <si>
    <t>(2)個人企業体</t>
  </si>
  <si>
    <t>(3)その他の企業体</t>
  </si>
  <si>
    <t>(4)漁家</t>
  </si>
  <si>
    <t>漁船屯数別隻数</t>
  </si>
  <si>
    <t>漁獲金額別経営体数</t>
  </si>
  <si>
    <t>漁業種類別操業企業体数</t>
  </si>
  <si>
    <t>漁船漁業企業体数</t>
  </si>
  <si>
    <t>漁業制度別操業経営体数・漁獲金額</t>
  </si>
  <si>
    <t>出漁日数・漁業協同組合の出荷率別経営体数</t>
  </si>
  <si>
    <t>自営漁業の操業型態・出資従事別および専兼別出漁日数・漁獲金額別漁家数</t>
  </si>
  <si>
    <t>男子生産年令数別漁家数</t>
  </si>
  <si>
    <t>主とする収入源・漁家タイプ別漁家数</t>
  </si>
  <si>
    <t>漁撈作業者の構成別企業体数</t>
  </si>
  <si>
    <t>専業兼業別世帯数</t>
  </si>
  <si>
    <t>兼業種類別世帯数</t>
  </si>
  <si>
    <t>経営耕地面積・農産物販売収入別農業兼業世帯数</t>
  </si>
  <si>
    <t>商品農業種類別世帯数</t>
  </si>
  <si>
    <t>30日未満個人経営体</t>
  </si>
  <si>
    <t>準漁家</t>
  </si>
  <si>
    <t>海面漁業魚種別漁獲高</t>
  </si>
  <si>
    <t>海面漁業種類別漁獲高</t>
  </si>
  <si>
    <t>海面漁業組合別漁獲高</t>
  </si>
  <si>
    <t>第８章　鉱・工業</t>
  </si>
  <si>
    <t>石油製品県別消費者向販売実績</t>
  </si>
  <si>
    <t>昭和30年基準山形県鉱工業生産指数</t>
  </si>
  <si>
    <t>市町村別事業所数・従業者数・製造品出荷額等（甲・乙）</t>
  </si>
  <si>
    <t>主要細分類業種別事業所数・従業者数・製造品出荷額等（甲・乙）</t>
  </si>
  <si>
    <t>地域別産業別有形固定資産取得額・除却額・減価償却額等</t>
  </si>
  <si>
    <t>市町村別事業所・従業者数・現金給与総額・製造品在庫額・有形固定資産等</t>
  </si>
  <si>
    <t>地域別事業所数・従業者数・製造品出荷額等</t>
  </si>
  <si>
    <t>事業所数・従業者数・製造品出荷額等</t>
  </si>
  <si>
    <t>(1)市別（産業中分類別）</t>
  </si>
  <si>
    <t>(2)町村別</t>
  </si>
  <si>
    <t>工業用水</t>
  </si>
  <si>
    <t>第９章　電気・ガス・水道</t>
  </si>
  <si>
    <t>水道普及状況</t>
  </si>
  <si>
    <t>第１０章　建築・住宅</t>
  </si>
  <si>
    <t>着工住宅工事別</t>
  </si>
  <si>
    <t>利用関係別着工住宅（新設）建築物</t>
  </si>
  <si>
    <t>市部着工住宅新設種類別</t>
  </si>
  <si>
    <t>利用関係別着工新設住宅東北六県比較</t>
  </si>
  <si>
    <t>市町村合併状況</t>
  </si>
  <si>
    <t>月最大降水量</t>
  </si>
  <si>
    <t>地方別月降水総量・最深積雪</t>
  </si>
  <si>
    <t>住民登録異同人口</t>
  </si>
  <si>
    <t>市町村・産業大分類別事業所・従業者数</t>
  </si>
  <si>
    <t>主とする漁業種類別組織別経営体数</t>
  </si>
  <si>
    <t>主とする漁業種類別階層別経営体数</t>
  </si>
  <si>
    <t>地域別事業所数・従業者数・現金給与総額・原材料・燃料・電力使用額・製造品出荷額等</t>
  </si>
  <si>
    <t>電灯・電力需用実績</t>
  </si>
  <si>
    <t>産業別電力需用状況（50ＫＷ以上）</t>
  </si>
  <si>
    <t>東北各県別電力使用量比較</t>
  </si>
  <si>
    <t>種類別着工住宅（新設）建築物</t>
  </si>
  <si>
    <t>勤労者世帯年平均１ヵ月間の収入・支出</t>
  </si>
  <si>
    <t>実収入階級別勤労者世帯年平均一ヵ月間の収入</t>
  </si>
  <si>
    <t>実収入階級別勤労者世帯年平均一ヵ月間の支出</t>
  </si>
  <si>
    <t>(1)党派別得票数</t>
  </si>
  <si>
    <t>年令階級・特定死因別死亡者数</t>
  </si>
  <si>
    <t>（統計年鑑より抜粋）</t>
  </si>
  <si>
    <t>（１）昭和33年10月1日</t>
  </si>
  <si>
    <t>市町村別</t>
  </si>
  <si>
    <t>総数</t>
  </si>
  <si>
    <t>男</t>
  </si>
  <si>
    <t>女</t>
  </si>
  <si>
    <t>月末推計　　　　　　人　　口</t>
  </si>
  <si>
    <t>自　然　　　　　　増　加</t>
  </si>
  <si>
    <t>社会増加</t>
  </si>
  <si>
    <t>実増加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</si>
  <si>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</si>
  <si>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</si>
  <si>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</si>
  <si>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</si>
  <si>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</si>
  <si>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</si>
  <si>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</si>
  <si>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</si>
  <si>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</si>
  <si>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</si>
  <si>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豊栄村</t>
  </si>
  <si>
    <t>中山町</t>
  </si>
  <si>
    <t>山辺町</t>
  </si>
  <si>
    <t>左沢町</t>
  </si>
  <si>
    <t>漆川村</t>
  </si>
  <si>
    <t>朝日町</t>
  </si>
  <si>
    <t>西川町</t>
  </si>
  <si>
    <t>河北町</t>
  </si>
  <si>
    <t>東根町</t>
  </si>
  <si>
    <t>大石田町</t>
  </si>
  <si>
    <t>尾花沢町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</si>
  <si>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</si>
  <si>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</si>
  <si>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</si>
  <si>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</si>
  <si>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</si>
  <si>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</si>
  <si>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</si>
  <si>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高畠町</t>
  </si>
  <si>
    <t>赤湯町</t>
  </si>
  <si>
    <t>宮内町</t>
  </si>
  <si>
    <t>和郷村</t>
  </si>
  <si>
    <t>川西町</t>
  </si>
  <si>
    <t>白鷹町</t>
  </si>
  <si>
    <t>飯豊町</t>
  </si>
  <si>
    <t>津川村</t>
  </si>
  <si>
    <t>小国町</t>
  </si>
  <si>
    <t>朝日村</t>
  </si>
  <si>
    <t>櫛引村</t>
  </si>
  <si>
    <t>羽黒町</t>
  </si>
  <si>
    <t>三川村</t>
  </si>
  <si>
    <t>藤島町</t>
  </si>
  <si>
    <t>立川町</t>
  </si>
  <si>
    <t>余目町</t>
  </si>
  <si>
    <t>温海町</t>
  </si>
  <si>
    <t>大山町</t>
  </si>
  <si>
    <t>松山町</t>
  </si>
  <si>
    <t>平田村</t>
  </si>
  <si>
    <t>八幡町</t>
  </si>
  <si>
    <t>遊佐町</t>
  </si>
  <si>
    <t xml:space="preserve"> 注  人口異動は昭和32年10月～33年9月末の1ヵ年間である。</t>
  </si>
  <si>
    <t>１.市町村・男女別推計人口</t>
  </si>
  <si>
    <t>0才～4才</t>
  </si>
  <si>
    <t>5才～9才</t>
  </si>
  <si>
    <t>10才～14才</t>
  </si>
  <si>
    <t>15才～19才</t>
  </si>
  <si>
    <t>20才～24才</t>
  </si>
  <si>
    <t>25才～29才</t>
  </si>
  <si>
    <t>30才～34才</t>
  </si>
  <si>
    <t>35才～39才</t>
  </si>
  <si>
    <t>40才～44才</t>
  </si>
  <si>
    <t>45才～49才</t>
  </si>
  <si>
    <t>50才～54才</t>
  </si>
  <si>
    <t>55才～59才</t>
  </si>
  <si>
    <t>60才～64才</t>
  </si>
  <si>
    <t>65才～69才</t>
  </si>
  <si>
    <t>70才～74才</t>
  </si>
  <si>
    <t>75才～79才</t>
  </si>
  <si>
    <r>
      <t>80才～</t>
    </r>
    <r>
      <rPr>
        <sz val="10"/>
        <color indexed="9"/>
        <rFont val="ＭＳ 明朝"/>
        <family val="1"/>
      </rPr>
      <t>00才</t>
    </r>
  </si>
  <si>
    <t>不詳</t>
  </si>
  <si>
    <t>米沢市</t>
  </si>
  <si>
    <t>蔵王村</t>
  </si>
  <si>
    <t>村木沢村</t>
  </si>
  <si>
    <t>柏倉門伝村</t>
  </si>
  <si>
    <t>本沢村</t>
  </si>
  <si>
    <t>山元村</t>
  </si>
  <si>
    <t>天童町</t>
  </si>
  <si>
    <t>山寺村</t>
  </si>
  <si>
    <t>大曾根村</t>
  </si>
  <si>
    <t>八向村</t>
  </si>
  <si>
    <t>安楽城村</t>
  </si>
  <si>
    <t>及位村</t>
  </si>
  <si>
    <t>中津川村</t>
  </si>
  <si>
    <t>飯豊村</t>
  </si>
  <si>
    <t>資料　昭和30年国勢調査</t>
  </si>
  <si>
    <t>２.年令（5才階級）男女別人口</t>
  </si>
  <si>
    <t>総　　　数</t>
  </si>
  <si>
    <t>個　　　人</t>
  </si>
  <si>
    <t>法　　　人</t>
  </si>
  <si>
    <t>団　　　体　</t>
  </si>
  <si>
    <t>公　　　営</t>
  </si>
  <si>
    <t>事業所</t>
  </si>
  <si>
    <t>従業者</t>
  </si>
  <si>
    <t>市部計</t>
  </si>
  <si>
    <t>鶴岡市</t>
  </si>
  <si>
    <t>酒田市</t>
  </si>
  <si>
    <t>新庄市</t>
  </si>
  <si>
    <t>上山市</t>
  </si>
  <si>
    <t>村山市</t>
  </si>
  <si>
    <t>郡部計</t>
  </si>
  <si>
    <t>豊栄町</t>
  </si>
  <si>
    <t>中山町</t>
  </si>
  <si>
    <t>x</t>
  </si>
  <si>
    <t>山辺町</t>
  </si>
  <si>
    <t>x</t>
  </si>
  <si>
    <t>松山町</t>
  </si>
  <si>
    <t>資料　昭和32年事業所統計調査</t>
  </si>
  <si>
    <t>３．市町村.経営組織別事業所・従業者数</t>
  </si>
  <si>
    <t>特別に支払われた給与</t>
  </si>
  <si>
    <t>臨時および　　　　　　日雇労働者の　　　　　　1人1日平　　　　　　均給与額</t>
  </si>
  <si>
    <t>総　数</t>
  </si>
  <si>
    <t>男子</t>
  </si>
  <si>
    <t>女子</t>
  </si>
  <si>
    <t>円</t>
  </si>
  <si>
    <t>昭　和　　　30年</t>
  </si>
  <si>
    <t>　〃　　　　32年</t>
  </si>
  <si>
    <t>　〃　　　　33年</t>
  </si>
  <si>
    <t>昭 和</t>
  </si>
  <si>
    <t>33 年         1　　月</t>
  </si>
  <si>
    <t xml:space="preserve">              2　　月</t>
  </si>
  <si>
    <t xml:space="preserve">              3　　月</t>
  </si>
  <si>
    <t xml:space="preserve">              4　　月</t>
  </si>
  <si>
    <t xml:space="preserve">              5　　月</t>
  </si>
  <si>
    <t xml:space="preserve">              6　　月</t>
  </si>
  <si>
    <t xml:space="preserve">              7　　月</t>
  </si>
  <si>
    <t xml:space="preserve">              8　　月</t>
  </si>
  <si>
    <t xml:space="preserve">              9　　月</t>
  </si>
  <si>
    <t>全常用労働者</t>
  </si>
  <si>
    <t>Ｄ</t>
  </si>
  <si>
    <t>鉱業</t>
  </si>
  <si>
    <t>製造業</t>
  </si>
  <si>
    <t>食料品製造業</t>
  </si>
  <si>
    <t>繊維工業</t>
  </si>
  <si>
    <t>木材.木製品製造業</t>
  </si>
  <si>
    <t>家具.装備品製造業</t>
  </si>
  <si>
    <t>出版.印刷.同関連産業</t>
  </si>
  <si>
    <t>機械製造業</t>
  </si>
  <si>
    <t>電気機械器具製造業</t>
  </si>
  <si>
    <t>Ｇ</t>
  </si>
  <si>
    <t>卸売業.小売業</t>
  </si>
  <si>
    <t>Ｈ</t>
  </si>
  <si>
    <t>金融.保険業</t>
  </si>
  <si>
    <t>Ｊ</t>
  </si>
  <si>
    <t>Ｅ</t>
  </si>
  <si>
    <t>建設業</t>
  </si>
  <si>
    <t>生産労働者</t>
  </si>
  <si>
    <t>Ｄ</t>
  </si>
  <si>
    <t>製造業</t>
  </si>
  <si>
    <t>Ｅ</t>
  </si>
  <si>
    <t>管理事務・技術労働者</t>
  </si>
  <si>
    <t>1.　毎月勤労統計調査　全常用労働者,生産労働者,管理,事務技術労働者は昭和33年（1～12月）平均である。</t>
  </si>
  <si>
    <t>2.　総数および製造業の結果は,パルプ紙及び紙加工品製造業,化学工業,皮革同製品製造業,窯業,土石製品製造業</t>
  </si>
  <si>
    <t>　　鉄鋼業,非鉄金属製造業,輸送用機械器具製造業,その他の製造業（いずれも調査事業所数僅少のため公表除外）</t>
  </si>
  <si>
    <t>　　を含めて算定した。</t>
  </si>
  <si>
    <t>3.　総数の中にはサービス業は含まない。</t>
  </si>
  <si>
    <t>4.　生産労働者欄の建設業は常用作業者についての数である。</t>
  </si>
  <si>
    <t>5.　生産労働者,管理事務及び技術労働者の表の卸売及び小売業,金融及び保険業,運輸通信業及びその他の公益事業</t>
  </si>
  <si>
    <t>　　医療,保険業の結果については,労働者の種類別に調査を実施していないので計数は得られない。</t>
  </si>
  <si>
    <t xml:space="preserve">  　　　　臨時日雇労働者の1人1日平均給与額</t>
  </si>
  <si>
    <t>産　　業　　別</t>
  </si>
  <si>
    <t>現　金　給　与　総　額</t>
  </si>
  <si>
    <t>きまつて支給する給与</t>
  </si>
  <si>
    <t>　〃　　　　31年</t>
  </si>
  <si>
    <t xml:space="preserve">             10　　月</t>
  </si>
  <si>
    <t xml:space="preserve">             11　　月</t>
  </si>
  <si>
    <t xml:space="preserve">             12　　月</t>
  </si>
  <si>
    <t>Ｆ</t>
  </si>
  <si>
    <t>運輸通信業</t>
  </si>
  <si>
    <t>Ｄ</t>
  </si>
  <si>
    <t>４．産業別常用労仂者の1人平均月間現金給与額・</t>
  </si>
  <si>
    <t>（2）業務.従事場所別</t>
  </si>
  <si>
    <t>区     分</t>
  </si>
  <si>
    <t>医療施設の従事者</t>
  </si>
  <si>
    <t>医療施設以外の従事者</t>
  </si>
  <si>
    <t>医療施設の開設者</t>
  </si>
  <si>
    <t>医療施設の勤務者</t>
  </si>
  <si>
    <t>臨床以外の医学
教育又は研究</t>
  </si>
  <si>
    <t>衛生行政又は
保健衛生業務</t>
  </si>
  <si>
    <t>病院</t>
  </si>
  <si>
    <t>診療所</t>
  </si>
  <si>
    <t>医　　師</t>
  </si>
  <si>
    <t>歯科医師</t>
  </si>
  <si>
    <t>２７．医師・歯科医師</t>
  </si>
  <si>
    <t>総　数</t>
  </si>
  <si>
    <t>薬剤師国家
試験合格者</t>
  </si>
  <si>
    <t>大学又は専卒で無試験の者</t>
  </si>
  <si>
    <t>専卒又は薬学校
卒で薬剤師試験
合格者</t>
  </si>
  <si>
    <t>外国の薬学校卒又は免許取得者で無試験の者</t>
  </si>
  <si>
    <t>その他の資格のもの</t>
  </si>
  <si>
    <t>1
薬　　　局
開　設　者</t>
  </si>
  <si>
    <t>2
薬　　局
勤　務　者</t>
  </si>
  <si>
    <t>3
病院又は
診療所の勤務者</t>
  </si>
  <si>
    <t>4大学において教育又は研究に従事する者</t>
  </si>
  <si>
    <t>5衛生行政又は保健衛生業務の従事者</t>
  </si>
  <si>
    <t>6医薬品営
業（製造.
輸入.販売）
従事者</t>
  </si>
  <si>
    <t>7毒物、劇物営業
（製造.輸入.販売）
従事者</t>
  </si>
  <si>
    <t>8
6、7以外の化学工業従事者</t>
  </si>
  <si>
    <t>その他</t>
  </si>
  <si>
    <t>飼料　県薬務課</t>
  </si>
  <si>
    <t>２８．薬剤師</t>
  </si>
  <si>
    <t>保健所別</t>
  </si>
  <si>
    <t>施設</t>
  </si>
  <si>
    <t>関係者</t>
  </si>
  <si>
    <t>医療関係者</t>
  </si>
  <si>
    <t>一　般
診療所</t>
  </si>
  <si>
    <t>歯　科
診療所</t>
  </si>
  <si>
    <t>医師</t>
  </si>
  <si>
    <t>歯科
医師</t>
  </si>
  <si>
    <t>薬剤師</t>
  </si>
  <si>
    <t>酒田保健所</t>
  </si>
  <si>
    <t>藤島保健所</t>
  </si>
  <si>
    <t>東田川郡</t>
  </si>
  <si>
    <t>東村山郡</t>
  </si>
  <si>
    <t>鶴岡保健所</t>
  </si>
  <si>
    <t>寒河江保健所</t>
  </si>
  <si>
    <t>鶴岡市</t>
  </si>
  <si>
    <t>西村山郡</t>
  </si>
  <si>
    <t>西田川郡</t>
  </si>
  <si>
    <t>楯岡保健所</t>
  </si>
  <si>
    <t>赤湯保健所</t>
  </si>
  <si>
    <t>長井保健所</t>
  </si>
  <si>
    <t>北村山郡</t>
  </si>
  <si>
    <t>新庄保健所</t>
  </si>
  <si>
    <t>西置賜郡</t>
  </si>
  <si>
    <t>米沢保健所</t>
  </si>
  <si>
    <t>最上郡</t>
  </si>
  <si>
    <t>２９.医療施設・医療関係者</t>
  </si>
  <si>
    <t>（2）月別火災発生件数･損害見積額</t>
  </si>
  <si>
    <t>出火件数</t>
  </si>
  <si>
    <t>焼損棟数</t>
  </si>
  <si>
    <t>焼損坪数</t>
  </si>
  <si>
    <t>車輌</t>
  </si>
  <si>
    <t>死傷者</t>
  </si>
  <si>
    <t>罹災世帯数</t>
  </si>
  <si>
    <t>罹災人員</t>
  </si>
  <si>
    <t>損　害　見　積　額　(円)</t>
  </si>
  <si>
    <t>建　物　火　災</t>
  </si>
  <si>
    <t>原野．山林
火　　　災</t>
  </si>
  <si>
    <t>船舶火災</t>
  </si>
  <si>
    <t>車輌火災</t>
  </si>
  <si>
    <t>建物</t>
  </si>
  <si>
    <t>山林原野</t>
  </si>
  <si>
    <t>船舶</t>
  </si>
  <si>
    <t>全焼</t>
  </si>
  <si>
    <t>半焼</t>
  </si>
  <si>
    <t>部分焼</t>
  </si>
  <si>
    <t>船舶
台数</t>
  </si>
  <si>
    <t>死者</t>
  </si>
  <si>
    <t>傷物</t>
  </si>
  <si>
    <t>内容及び
その他</t>
  </si>
  <si>
    <t>昭和29年</t>
  </si>
  <si>
    <t>…</t>
  </si>
  <si>
    <t>〃　30年</t>
  </si>
  <si>
    <t>〃　31年</t>
  </si>
  <si>
    <t>〃　32年</t>
  </si>
  <si>
    <t>〃　33年</t>
  </si>
  <si>
    <t>33年　1月</t>
  </si>
  <si>
    <t xml:space="preserve"> 資料　県消防防災課</t>
  </si>
  <si>
    <t>３０．火災被害</t>
  </si>
  <si>
    <t>昭和33年1月～12月</t>
  </si>
  <si>
    <t>区分</t>
  </si>
  <si>
    <t>昭和</t>
  </si>
  <si>
    <t>乗合自動車</t>
  </si>
  <si>
    <t>乗用自動車</t>
  </si>
  <si>
    <t>貨物自動車</t>
  </si>
  <si>
    <t>軽自動車</t>
  </si>
  <si>
    <t>その他の
自動車</t>
  </si>
  <si>
    <t>原動機付
自転車</t>
  </si>
  <si>
    <t>自転車</t>
  </si>
  <si>
    <t>その他の車馬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</si>
</sst>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_);\(#,##0\)"/>
    <numFmt numFmtId="182" formatCode="_ * #,##0_ ;_ * \-#,##0_ ;_ * &quot;…&quot;_ ;_ @_ "/>
    <numFmt numFmtId="183" formatCode="_ * #,##0_ ;_ * \-#,##0_ ;_ * &quot;0&quot;_ ;_ @_ "/>
    <numFmt numFmtId="184" formatCode="0_);[Red]\(0\)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_ ;_ * \-#,##0.0_ ;_ * &quot;-&quot;_ ;_ @_ "/>
    <numFmt numFmtId="189" formatCode="_ * #,##0.00_ ;_ * \-#,##0.00_ ;_ * &quot;-&quot;_ ;_ @_ "/>
    <numFmt numFmtId="190" formatCode="0;&quot;△ &quot;0"/>
    <numFmt numFmtId="191" formatCode="0.0;&quot;△ &quot;0.0"/>
    <numFmt numFmtId="192" formatCode="0.00;&quot;△ &quot;0.00"/>
    <numFmt numFmtId="193" formatCode="#,##0.0;&quot;△ &quot;#,##0.0"/>
    <numFmt numFmtId="194" formatCode="#,##0.00;&quot;△ &quot;#,##0.00"/>
    <numFmt numFmtId="195" formatCode="#,##0.0;[Red]\-#,##0.0"/>
    <numFmt numFmtId="196" formatCode="\-"/>
    <numFmt numFmtId="197" formatCode="0.0"/>
    <numFmt numFmtId="198" formatCode="_ * #,##0.0_ ;_ * \-#,##0.0_ ;_ * &quot;-&quot;?_ ;_ @_ "/>
    <numFmt numFmtId="199" formatCode="#0#"/>
    <numFmt numFmtId="200" formatCode="#0\ "/>
    <numFmt numFmtId="201" formatCode="#0#.0"/>
    <numFmt numFmtId="202" formatCode="#0#.0\ "/>
    <numFmt numFmtId="203" formatCode="#,##0.0_);[Red]\(#,##0.0\)"/>
    <numFmt numFmtId="204" formatCode="#,##0.0_ ;[Red]\-#,##0.0\ "/>
    <numFmt numFmtId="205" formatCode="#,##0.00_);[Red]\(#,##0.00\)"/>
    <numFmt numFmtId="206" formatCode="0_ "/>
    <numFmt numFmtId="207" formatCode="0_ ;[Red]\-0\ "/>
    <numFmt numFmtId="208" formatCode="_ * #,##0_ ;_ * \-#,##0_ ;_ * &quot;ｘ&quot;_ ;_ @_ "/>
    <numFmt numFmtId="209" formatCode="_ * #,##0_ ;_ * \-#,##0_ ;_ * &quot;x&quot;_ ;_ @_ "/>
    <numFmt numFmtId="210" formatCode="0000\ 00"/>
    <numFmt numFmtId="211" formatCode="&quot;（&quot;0&quot;）&quot;"/>
    <numFmt numFmtId="212" formatCode="\(#,##0\)"/>
    <numFmt numFmtId="213" formatCode="0\ "/>
    <numFmt numFmtId="214" formatCode="\(0\)"/>
    <numFmt numFmtId="215" formatCode="0.0_);[Red]\(0.0\)"/>
    <numFmt numFmtId="216" formatCode="0_);\(0\)"/>
    <numFmt numFmtId="217" formatCode="_ * #,##0_ ;_ * \-#,##0_ ;_ * &quot;-&quot;?_ ;_ @_ "/>
    <numFmt numFmtId="218" formatCode="_ * #,##0.00_ ;_ * \-#,##0.00_ ;_ * &quot;-&quot;?_ ;_ @_ "/>
    <numFmt numFmtId="219" formatCode="General\ "/>
    <numFmt numFmtId="220" formatCode="#,##0.000;[Red]\-#,##0.000"/>
    <numFmt numFmtId="221" formatCode="0.0_ "/>
    <numFmt numFmtId="222" formatCode="0.0000\ "/>
    <numFmt numFmtId="223" formatCode="\(0\)\ "/>
    <numFmt numFmtId="224" formatCode="0;_Ā"/>
    <numFmt numFmtId="225" formatCode="_ * #,##0_ ;_ * &quot;△&quot;#,##0_ ;_ * &quot;-&quot;_ ;_ @_ "/>
    <numFmt numFmtId="226" formatCode="0.0\ "/>
    <numFmt numFmtId="227" formatCode="#,##0.0;&quot;△ &quot;#,##0.0\ "/>
    <numFmt numFmtId="228" formatCode="\(#,##0.0\)"/>
    <numFmt numFmtId="229" formatCode="\(#\)"/>
    <numFmt numFmtId="230" formatCode="\(@\)"/>
    <numFmt numFmtId="231" formatCode="#,##0.0"/>
    <numFmt numFmtId="232" formatCode="0.00000"/>
  </numFmts>
  <fonts count="2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vertAlign val="subscript"/>
      <sz val="8"/>
      <name val="ＭＳ 明朝"/>
      <family val="1"/>
    </font>
    <font>
      <sz val="11"/>
      <name val="ＭＳ ゴシック"/>
      <family val="3"/>
    </font>
    <font>
      <vertAlign val="superscript"/>
      <sz val="8"/>
      <name val="ＭＳ 明朝"/>
      <family val="1"/>
    </font>
    <font>
      <vertAlign val="superscript"/>
      <sz val="9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9" fontId="7" fillId="0" borderId="1">
      <alignment horizontal="distributed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" fillId="0" borderId="1">
      <alignment horizontal="distributed" vertical="center"/>
      <protection/>
    </xf>
    <xf numFmtId="41" fontId="7" fillId="0" borderId="1">
      <alignment/>
      <protection/>
    </xf>
    <xf numFmtId="49" fontId="7" fillId="0" borderId="1">
      <alignment horizontal="distributed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</cellStyleXfs>
  <cellXfs count="137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4" applyNumberFormat="1" applyFont="1" applyFill="1" applyAlignment="1">
      <alignment vertical="center"/>
      <protection/>
    </xf>
    <xf numFmtId="49" fontId="1" fillId="0" borderId="0" xfId="54" applyNumberFormat="1" applyFont="1" applyFill="1" applyAlignment="1">
      <alignment/>
      <protection/>
    </xf>
    <xf numFmtId="0" fontId="1" fillId="0" borderId="0" xfId="54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4" applyNumberFormat="1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 horizontal="centerContinuous" vertical="center"/>
      <protection/>
    </xf>
    <xf numFmtId="182" fontId="1" fillId="0" borderId="0" xfId="25" applyNumberFormat="1" applyFont="1" applyFill="1" applyBorder="1" applyAlignment="1">
      <alignment horizontal="centerContinuous" vertical="center"/>
      <protection/>
    </xf>
    <xf numFmtId="0" fontId="1" fillId="0" borderId="2" xfId="25" applyFont="1" applyFill="1" applyBorder="1" applyAlignment="1">
      <alignment horizontal="center" vertical="center" wrapText="1"/>
      <protection/>
    </xf>
    <xf numFmtId="0" fontId="1" fillId="0" borderId="2" xfId="25" applyFont="1" applyFill="1" applyBorder="1" applyAlignment="1">
      <alignment horizontal="center" vertical="center"/>
      <protection/>
    </xf>
    <xf numFmtId="0" fontId="1" fillId="0" borderId="3" xfId="25" applyFont="1" applyFill="1" applyBorder="1" applyAlignment="1">
      <alignment horizontal="center" vertical="center"/>
      <protection/>
    </xf>
    <xf numFmtId="0" fontId="6" fillId="0" borderId="0" xfId="25" applyFont="1" applyFill="1" applyAlignment="1">
      <alignment vertical="center"/>
      <protection/>
    </xf>
    <xf numFmtId="0" fontId="6" fillId="0" borderId="4" xfId="25" applyNumberFormat="1" applyFont="1" applyFill="1" applyBorder="1" applyAlignment="1">
      <alignment horizontal="distributed" vertical="center"/>
      <protection/>
    </xf>
    <xf numFmtId="0" fontId="6" fillId="0" borderId="0" xfId="25" applyFont="1" applyFill="1" applyBorder="1" applyAlignment="1">
      <alignment horizontal="center" vertical="center"/>
      <protection/>
    </xf>
    <xf numFmtId="0" fontId="6" fillId="0" borderId="0" xfId="25" applyFont="1" applyFill="1" applyBorder="1" applyAlignment="1">
      <alignment horizontal="right" vertical="center"/>
      <protection/>
    </xf>
    <xf numFmtId="182" fontId="1" fillId="0" borderId="0" xfId="18" applyNumberFormat="1" applyFont="1" applyFill="1" applyBorder="1" applyAlignment="1">
      <alignment horizontal="distributed" vertical="center"/>
    </xf>
    <xf numFmtId="180" fontId="6" fillId="0" borderId="0" xfId="25" applyNumberFormat="1" applyFont="1" applyFill="1" applyBorder="1" applyAlignment="1">
      <alignment horizontal="center" vertical="center"/>
      <protection/>
    </xf>
    <xf numFmtId="180" fontId="6" fillId="0" borderId="0" xfId="25" applyNumberFormat="1" applyFont="1" applyFill="1" applyBorder="1" applyAlignment="1">
      <alignment horizontal="right" vertical="center"/>
      <protection/>
    </xf>
    <xf numFmtId="180" fontId="1" fillId="0" borderId="5" xfId="18" applyNumberFormat="1" applyFont="1" applyFill="1" applyBorder="1" applyAlignment="1">
      <alignment horizontal="distributed" vertical="center"/>
    </xf>
    <xf numFmtId="41" fontId="7" fillId="0" borderId="0" xfId="25" applyNumberFormat="1" applyFont="1" applyFill="1" applyAlignment="1">
      <alignment vertical="center"/>
      <protection/>
    </xf>
    <xf numFmtId="0" fontId="7" fillId="0" borderId="4" xfId="18" applyNumberFormat="1" applyFont="1" applyFill="1" applyBorder="1" applyAlignment="1">
      <alignment horizontal="distributed" vertical="center"/>
    </xf>
    <xf numFmtId="180" fontId="7" fillId="0" borderId="0" xfId="18" applyNumberFormat="1" applyFont="1" applyFill="1" applyBorder="1" applyAlignment="1">
      <alignment horizontal="right" vertical="center"/>
    </xf>
    <xf numFmtId="180" fontId="7" fillId="0" borderId="6" xfId="18" applyNumberFormat="1" applyFont="1" applyFill="1" applyBorder="1" applyAlignment="1">
      <alignment horizontal="right" vertical="center"/>
    </xf>
    <xf numFmtId="0" fontId="1" fillId="0" borderId="4" xfId="25" applyFont="1" applyFill="1" applyBorder="1" applyAlignment="1">
      <alignment horizontal="distributed" vertical="center"/>
      <protection/>
    </xf>
    <xf numFmtId="180" fontId="1" fillId="0" borderId="0" xfId="18" applyNumberFormat="1" applyFont="1" applyFill="1" applyBorder="1" applyAlignment="1">
      <alignment horizontal="right" vertical="center"/>
    </xf>
    <xf numFmtId="180" fontId="1" fillId="0" borderId="6" xfId="18" applyNumberFormat="1" applyFont="1" applyFill="1" applyBorder="1" applyAlignment="1">
      <alignment horizontal="right" vertical="center"/>
    </xf>
    <xf numFmtId="0" fontId="1" fillId="0" borderId="4" xfId="25" applyFont="1" applyFill="1" applyBorder="1" applyAlignment="1">
      <alignment vertical="center"/>
      <protection/>
    </xf>
    <xf numFmtId="38" fontId="1" fillId="0" borderId="4" xfId="18" applyFont="1" applyFill="1" applyBorder="1" applyAlignment="1">
      <alignment horizontal="distributed" vertical="center"/>
    </xf>
    <xf numFmtId="180" fontId="1" fillId="0" borderId="0" xfId="18" applyNumberFormat="1" applyFont="1" applyFill="1" applyBorder="1" applyAlignment="1">
      <alignment vertical="center"/>
    </xf>
    <xf numFmtId="180" fontId="1" fillId="0" borderId="6" xfId="18" applyNumberFormat="1" applyFont="1" applyFill="1" applyBorder="1" applyAlignment="1">
      <alignment vertical="center"/>
    </xf>
    <xf numFmtId="38" fontId="1" fillId="0" borderId="3" xfId="18" applyFont="1" applyFill="1" applyBorder="1" applyAlignment="1">
      <alignment horizontal="distributed" vertical="center"/>
    </xf>
    <xf numFmtId="41" fontId="1" fillId="0" borderId="0" xfId="18" applyNumberFormat="1" applyFont="1" applyFill="1" applyBorder="1" applyAlignment="1">
      <alignment vertical="center"/>
    </xf>
    <xf numFmtId="180" fontId="1" fillId="0" borderId="2" xfId="18" applyNumberFormat="1" applyFont="1" applyFill="1" applyBorder="1" applyAlignment="1">
      <alignment vertical="center"/>
    </xf>
    <xf numFmtId="0" fontId="1" fillId="0" borderId="7" xfId="18" applyNumberFormat="1" applyFont="1" applyFill="1" applyBorder="1" applyAlignment="1">
      <alignment horizontal="left" vertical="center"/>
    </xf>
    <xf numFmtId="41" fontId="1" fillId="0" borderId="7" xfId="18" applyNumberFormat="1" applyFont="1" applyFill="1" applyBorder="1" applyAlignment="1">
      <alignment vertical="center"/>
    </xf>
    <xf numFmtId="0" fontId="1" fillId="0" borderId="0" xfId="18" applyNumberFormat="1" applyFont="1" applyFill="1" applyAlignment="1">
      <alignment horizontal="left" vertical="center"/>
    </xf>
    <xf numFmtId="182" fontId="1" fillId="0" borderId="0" xfId="25" applyNumberFormat="1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0" fontId="5" fillId="0" borderId="0" xfId="26" applyFont="1" applyFill="1" applyAlignment="1">
      <alignment vertical="center"/>
      <protection/>
    </xf>
    <xf numFmtId="0" fontId="1" fillId="0" borderId="0" xfId="26" applyFont="1" applyFill="1" applyBorder="1" applyAlignment="1">
      <alignment vertical="center"/>
      <protection/>
    </xf>
    <xf numFmtId="0" fontId="1" fillId="0" borderId="0" xfId="26" applyFont="1" applyFill="1" applyBorder="1" applyAlignment="1">
      <alignment horizontal="centerContinuous" vertical="center"/>
      <protection/>
    </xf>
    <xf numFmtId="0" fontId="1" fillId="0" borderId="2" xfId="26" applyFont="1" applyFill="1" applyBorder="1" applyAlignment="1">
      <alignment horizontal="distributed" vertical="center"/>
      <protection/>
    </xf>
    <xf numFmtId="0" fontId="1" fillId="0" borderId="8" xfId="26" applyFont="1" applyFill="1" applyBorder="1" applyAlignment="1">
      <alignment horizontal="distributed" vertical="center"/>
      <protection/>
    </xf>
    <xf numFmtId="0" fontId="1" fillId="0" borderId="4" xfId="26" applyNumberFormat="1" applyFont="1" applyFill="1" applyBorder="1" applyAlignment="1">
      <alignment horizontal="distributed" vertical="center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right" vertical="center"/>
      <protection/>
    </xf>
    <xf numFmtId="41" fontId="1" fillId="0" borderId="0" xfId="26" applyNumberFormat="1" applyFont="1" applyFill="1" applyBorder="1" applyAlignment="1">
      <alignment horizontal="center" vertical="center"/>
      <protection/>
    </xf>
    <xf numFmtId="0" fontId="1" fillId="0" borderId="6" xfId="26" applyFont="1" applyFill="1" applyBorder="1" applyAlignment="1">
      <alignment horizontal="right" vertical="center"/>
      <protection/>
    </xf>
    <xf numFmtId="41" fontId="7" fillId="0" borderId="0" xfId="26" applyNumberFormat="1" applyFont="1" applyFill="1" applyAlignment="1">
      <alignment vertical="center"/>
      <protection/>
    </xf>
    <xf numFmtId="41" fontId="7" fillId="0" borderId="0" xfId="18" applyNumberFormat="1" applyFont="1" applyFill="1" applyBorder="1" applyAlignment="1">
      <alignment horizontal="right" vertical="center"/>
    </xf>
    <xf numFmtId="41" fontId="7" fillId="0" borderId="6" xfId="18" applyNumberFormat="1" applyFont="1" applyFill="1" applyBorder="1" applyAlignment="1">
      <alignment horizontal="right" vertical="center"/>
    </xf>
    <xf numFmtId="38" fontId="1" fillId="0" borderId="4" xfId="18" applyFont="1" applyFill="1" applyBorder="1" applyAlignment="1">
      <alignment vertical="center"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6" xfId="18" applyNumberFormat="1" applyFont="1" applyFill="1" applyBorder="1" applyAlignment="1">
      <alignment horizontal="right" vertical="center"/>
    </xf>
    <xf numFmtId="0" fontId="1" fillId="0" borderId="4" xfId="26" applyFont="1" applyFill="1" applyBorder="1" applyAlignment="1">
      <alignment horizontal="distributed" vertical="center"/>
      <protection/>
    </xf>
    <xf numFmtId="41" fontId="1" fillId="0" borderId="6" xfId="18" applyNumberFormat="1" applyFont="1" applyFill="1" applyBorder="1" applyAlignment="1">
      <alignment vertical="center"/>
    </xf>
    <xf numFmtId="0" fontId="1" fillId="0" borderId="4" xfId="18" applyNumberFormat="1" applyFont="1" applyFill="1" applyBorder="1" applyAlignment="1">
      <alignment horizontal="distributed" vertical="center"/>
    </xf>
    <xf numFmtId="41" fontId="1" fillId="0" borderId="2" xfId="18" applyNumberFormat="1" applyFont="1" applyFill="1" applyBorder="1" applyAlignment="1">
      <alignment vertical="center"/>
    </xf>
    <xf numFmtId="38" fontId="1" fillId="0" borderId="0" xfId="18" applyFont="1" applyFill="1" applyAlignment="1">
      <alignment vertical="center"/>
    </xf>
    <xf numFmtId="38" fontId="5" fillId="0" borderId="0" xfId="18" applyFont="1" applyFill="1" applyAlignment="1">
      <alignment vertical="center"/>
    </xf>
    <xf numFmtId="191" fontId="1" fillId="0" borderId="0" xfId="18" applyNumberFormat="1" applyFont="1" applyFill="1" applyAlignment="1">
      <alignment vertical="center"/>
    </xf>
    <xf numFmtId="0" fontId="1" fillId="0" borderId="0" xfId="27" applyFont="1" applyFill="1">
      <alignment/>
      <protection/>
    </xf>
    <xf numFmtId="38" fontId="1" fillId="0" borderId="9" xfId="18" applyFont="1" applyFill="1" applyBorder="1" applyAlignment="1">
      <alignment vertical="center"/>
    </xf>
    <xf numFmtId="38" fontId="1" fillId="0" borderId="10" xfId="18" applyFont="1" applyFill="1" applyBorder="1" applyAlignment="1">
      <alignment horizontal="distributed" vertical="center" wrapText="1"/>
    </xf>
    <xf numFmtId="38" fontId="1" fillId="0" borderId="11" xfId="18" applyFont="1" applyFill="1" applyBorder="1" applyAlignment="1">
      <alignment horizontal="distributed" vertical="center" wrapText="1"/>
    </xf>
    <xf numFmtId="176" fontId="1" fillId="0" borderId="12" xfId="18" applyNumberFormat="1" applyFont="1" applyFill="1" applyBorder="1" applyAlignment="1">
      <alignment horizontal="right" vertical="center"/>
    </xf>
    <xf numFmtId="176" fontId="1" fillId="0" borderId="7" xfId="18" applyNumberFormat="1" applyFont="1" applyFill="1" applyBorder="1" applyAlignment="1">
      <alignment horizontal="right" vertical="center"/>
    </xf>
    <xf numFmtId="176" fontId="1" fillId="0" borderId="5" xfId="18" applyNumberFormat="1" applyFont="1" applyFill="1" applyBorder="1" applyAlignment="1">
      <alignment horizontal="right" vertical="center"/>
    </xf>
    <xf numFmtId="38" fontId="7" fillId="0" borderId="0" xfId="18" applyFont="1" applyFill="1" applyAlignment="1">
      <alignment vertical="center"/>
    </xf>
    <xf numFmtId="38" fontId="7" fillId="0" borderId="4" xfId="18" applyFont="1" applyFill="1" applyBorder="1" applyAlignment="1">
      <alignment horizontal="distributed" vertical="center"/>
    </xf>
    <xf numFmtId="41" fontId="7" fillId="0" borderId="1" xfId="18" applyNumberFormat="1" applyFont="1" applyFill="1" applyBorder="1" applyAlignment="1">
      <alignment horizontal="right" vertical="center"/>
    </xf>
    <xf numFmtId="176" fontId="6" fillId="0" borderId="0" xfId="18" applyNumberFormat="1" applyFont="1" applyFill="1" applyBorder="1" applyAlignment="1">
      <alignment horizontal="right" vertical="center"/>
    </xf>
    <xf numFmtId="41" fontId="1" fillId="0" borderId="1" xfId="18" applyNumberFormat="1" applyFont="1" applyFill="1" applyBorder="1" applyAlignment="1">
      <alignment horizontal="right" vertical="center"/>
    </xf>
    <xf numFmtId="38" fontId="9" fillId="0" borderId="0" xfId="18" applyFont="1" applyFill="1" applyAlignment="1">
      <alignment vertical="center"/>
    </xf>
    <xf numFmtId="41" fontId="7" fillId="0" borderId="0" xfId="18" applyNumberFormat="1" applyFont="1" applyFill="1" applyBorder="1" applyAlignment="1">
      <alignment horizontal="right" vertical="center" wrapText="1"/>
    </xf>
    <xf numFmtId="41" fontId="7" fillId="0" borderId="6" xfId="18" applyNumberFormat="1" applyFont="1" applyFill="1" applyBorder="1" applyAlignment="1">
      <alignment horizontal="right" vertical="center" wrapText="1"/>
    </xf>
    <xf numFmtId="38" fontId="9" fillId="0" borderId="0" xfId="18" applyFont="1" applyFill="1" applyBorder="1" applyAlignment="1">
      <alignment vertical="center"/>
    </xf>
    <xf numFmtId="176" fontId="1" fillId="0" borderId="13" xfId="18" applyNumberFormat="1" applyFont="1" applyFill="1" applyBorder="1" applyAlignment="1">
      <alignment horizontal="right" vertical="center"/>
    </xf>
    <xf numFmtId="176" fontId="1" fillId="0" borderId="14" xfId="18" applyNumberFormat="1" applyFont="1" applyFill="1" applyBorder="1" applyAlignment="1">
      <alignment horizontal="right" vertical="center"/>
    </xf>
    <xf numFmtId="41" fontId="1" fillId="0" borderId="14" xfId="18" applyNumberFormat="1" applyFont="1" applyFill="1" applyBorder="1" applyAlignment="1">
      <alignment horizontal="right" vertical="center"/>
    </xf>
    <xf numFmtId="176" fontId="1" fillId="0" borderId="2" xfId="18" applyNumberFormat="1" applyFont="1" applyFill="1" applyBorder="1" applyAlignment="1">
      <alignment horizontal="right" vertical="center"/>
    </xf>
    <xf numFmtId="38" fontId="1" fillId="0" borderId="0" xfId="18" applyFont="1" applyFill="1" applyAlignment="1">
      <alignment/>
    </xf>
    <xf numFmtId="38" fontId="5" fillId="0" borderId="0" xfId="18" applyFont="1" applyFill="1" applyAlignment="1">
      <alignment/>
    </xf>
    <xf numFmtId="181" fontId="1" fillId="0" borderId="0" xfId="18" applyNumberFormat="1" applyFont="1" applyFill="1" applyBorder="1" applyAlignment="1">
      <alignment/>
    </xf>
    <xf numFmtId="38" fontId="1" fillId="0" borderId="0" xfId="18" applyFont="1" applyFill="1" applyBorder="1" applyAlignment="1">
      <alignment/>
    </xf>
    <xf numFmtId="38" fontId="1" fillId="0" borderId="0" xfId="18" applyFont="1" applyFill="1" applyBorder="1" applyAlignment="1">
      <alignment horizontal="right"/>
    </xf>
    <xf numFmtId="38" fontId="1" fillId="0" borderId="13" xfId="18" applyFont="1" applyFill="1" applyBorder="1" applyAlignment="1">
      <alignment horizontal="center" vertical="center"/>
    </xf>
    <xf numFmtId="38" fontId="1" fillId="0" borderId="3" xfId="18" applyFont="1" applyFill="1" applyBorder="1" applyAlignment="1">
      <alignment horizontal="center" vertical="center"/>
    </xf>
    <xf numFmtId="38" fontId="1" fillId="0" borderId="15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vertical="center"/>
    </xf>
    <xf numFmtId="38" fontId="1" fillId="0" borderId="0" xfId="18" applyFont="1" applyFill="1" applyBorder="1" applyAlignment="1">
      <alignment horizontal="center" vertical="center"/>
    </xf>
    <xf numFmtId="38" fontId="1" fillId="0" borderId="6" xfId="18" applyFont="1" applyFill="1" applyBorder="1" applyAlignment="1">
      <alignment vertical="center"/>
    </xf>
    <xf numFmtId="38" fontId="1" fillId="0" borderId="0" xfId="18" applyFont="1" applyFill="1" applyBorder="1" applyAlignment="1">
      <alignment vertical="center"/>
    </xf>
    <xf numFmtId="38" fontId="10" fillId="0" borderId="0" xfId="18" applyFont="1" applyFill="1" applyBorder="1" applyAlignment="1">
      <alignment horizontal="right" vertical="center"/>
    </xf>
    <xf numFmtId="38" fontId="1" fillId="0" borderId="0" xfId="18" applyFont="1" applyFill="1" applyBorder="1" applyAlignment="1">
      <alignment horizontal="right" vertical="center"/>
    </xf>
    <xf numFmtId="38" fontId="10" fillId="0" borderId="6" xfId="18" applyFont="1" applyFill="1" applyBorder="1" applyAlignment="1">
      <alignment horizontal="right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6" xfId="18" applyFont="1" applyFill="1" applyBorder="1" applyAlignment="1">
      <alignment horizontal="right" vertical="center"/>
    </xf>
    <xf numFmtId="38" fontId="7" fillId="0" borderId="1" xfId="18" applyFont="1" applyFill="1" applyBorder="1" applyAlignment="1">
      <alignment horizontal="distributed" vertical="center"/>
    </xf>
    <xf numFmtId="38" fontId="7" fillId="0" borderId="0" xfId="18" applyFont="1" applyFill="1" applyBorder="1" applyAlignment="1">
      <alignment horizontal="distributed" vertical="center"/>
    </xf>
    <xf numFmtId="38" fontId="7" fillId="0" borderId="0" xfId="18" applyFont="1" applyFill="1" applyBorder="1" applyAlignment="1">
      <alignment vertical="center"/>
    </xf>
    <xf numFmtId="38" fontId="7" fillId="0" borderId="6" xfId="18" applyFont="1" applyFill="1" applyBorder="1" applyAlignment="1">
      <alignment vertical="center"/>
    </xf>
    <xf numFmtId="38" fontId="1" fillId="0" borderId="0" xfId="18" applyFont="1" applyFill="1" applyBorder="1" applyAlignment="1">
      <alignment horizontal="left" vertical="center"/>
    </xf>
    <xf numFmtId="38" fontId="1" fillId="0" borderId="6" xfId="18" applyFont="1" applyFill="1" applyBorder="1" applyAlignment="1">
      <alignment horizontal="left" vertical="center"/>
    </xf>
    <xf numFmtId="38" fontId="1" fillId="0" borderId="0" xfId="18" applyFont="1" applyFill="1" applyBorder="1" applyAlignment="1" quotePrefix="1">
      <alignment horizontal="left" vertical="center"/>
    </xf>
    <xf numFmtId="38" fontId="1" fillId="0" borderId="6" xfId="18" applyFont="1" applyFill="1" applyBorder="1" applyAlignment="1" quotePrefix="1">
      <alignment horizontal="left" vertical="center"/>
    </xf>
    <xf numFmtId="38" fontId="1" fillId="0" borderId="6" xfId="18" applyFont="1" applyFill="1" applyBorder="1" applyAlignment="1">
      <alignment horizontal="distributed" vertical="center"/>
    </xf>
    <xf numFmtId="38" fontId="6" fillId="0" borderId="0" xfId="18" applyFont="1" applyFill="1" applyBorder="1" applyAlignment="1">
      <alignment horizontal="distributed" vertical="center"/>
    </xf>
    <xf numFmtId="38" fontId="1" fillId="0" borderId="0" xfId="18" applyNumberFormat="1" applyFont="1" applyFill="1" applyBorder="1" applyAlignment="1" quotePrefix="1">
      <alignment horizontal="left" vertical="center"/>
    </xf>
    <xf numFmtId="38" fontId="6" fillId="0" borderId="0" xfId="18" applyFont="1" applyFill="1" applyBorder="1" applyAlignment="1">
      <alignment horizontal="left" vertical="center"/>
    </xf>
    <xf numFmtId="38" fontId="1" fillId="0" borderId="1" xfId="18" applyFont="1" applyFill="1" applyBorder="1" applyAlignment="1">
      <alignment horizontal="center" vertical="center" textRotation="255"/>
    </xf>
    <xf numFmtId="38" fontId="1" fillId="0" borderId="1" xfId="18" applyFont="1" applyFill="1" applyBorder="1" applyAlignment="1">
      <alignment horizontal="center" vertical="distributed" textRotation="255"/>
    </xf>
    <xf numFmtId="196" fontId="1" fillId="0" borderId="6" xfId="18" applyNumberFormat="1" applyFont="1" applyFill="1" applyBorder="1" applyAlignment="1">
      <alignment horizontal="right"/>
    </xf>
    <xf numFmtId="38" fontId="1" fillId="0" borderId="0" xfId="18" applyFont="1" applyFill="1" applyBorder="1" applyAlignment="1">
      <alignment horizontal="distributed" vertical="center"/>
    </xf>
    <xf numFmtId="38" fontId="1" fillId="0" borderId="13" xfId="18" applyFont="1" applyFill="1" applyBorder="1" applyAlignment="1">
      <alignment/>
    </xf>
    <xf numFmtId="38" fontId="1" fillId="0" borderId="14" xfId="18" applyFont="1" applyFill="1" applyBorder="1" applyAlignment="1">
      <alignment/>
    </xf>
    <xf numFmtId="38" fontId="1" fillId="0" borderId="2" xfId="18" applyFont="1" applyFill="1" applyBorder="1" applyAlignment="1">
      <alignment/>
    </xf>
    <xf numFmtId="38" fontId="1" fillId="0" borderId="7" xfId="18" applyFont="1" applyFill="1" applyBorder="1" applyAlignment="1">
      <alignment/>
    </xf>
    <xf numFmtId="38" fontId="6" fillId="0" borderId="7" xfId="18" applyFont="1" applyFill="1" applyBorder="1" applyAlignment="1">
      <alignment/>
    </xf>
    <xf numFmtId="38" fontId="6" fillId="0" borderId="0" xfId="18" applyFont="1" applyFill="1" applyBorder="1" applyAlignment="1">
      <alignment/>
    </xf>
    <xf numFmtId="38" fontId="1" fillId="0" borderId="0" xfId="18" applyFont="1" applyFill="1" applyBorder="1" applyAlignment="1">
      <alignment horizontal="left"/>
    </xf>
    <xf numFmtId="0" fontId="1" fillId="0" borderId="0" xfId="29" applyFont="1" applyFill="1">
      <alignment/>
      <protection/>
    </xf>
    <xf numFmtId="49" fontId="5" fillId="0" borderId="0" xfId="29" applyNumberFormat="1" applyFont="1" applyFill="1">
      <alignment/>
      <protection/>
    </xf>
    <xf numFmtId="49" fontId="1" fillId="0" borderId="0" xfId="29" applyNumberFormat="1" applyFont="1" applyFill="1">
      <alignment/>
      <protection/>
    </xf>
    <xf numFmtId="0" fontId="1" fillId="0" borderId="0" xfId="29" applyFont="1" applyFill="1" applyAlignment="1">
      <alignment vertical="center"/>
      <protection/>
    </xf>
    <xf numFmtId="0" fontId="1" fillId="0" borderId="10" xfId="29" applyFont="1" applyFill="1" applyBorder="1" applyAlignment="1">
      <alignment horizontal="center" vertical="center"/>
      <protection/>
    </xf>
    <xf numFmtId="0" fontId="1" fillId="0" borderId="16" xfId="29" applyFont="1" applyFill="1" applyBorder="1" applyAlignment="1">
      <alignment horizontal="center" vertical="center"/>
      <protection/>
    </xf>
    <xf numFmtId="0" fontId="1" fillId="0" borderId="3" xfId="29" applyFont="1" applyFill="1" applyBorder="1" applyAlignment="1">
      <alignment horizontal="center" vertical="center"/>
      <protection/>
    </xf>
    <xf numFmtId="0" fontId="10" fillId="0" borderId="0" xfId="29" applyFont="1" applyFill="1">
      <alignment/>
      <protection/>
    </xf>
    <xf numFmtId="0" fontId="10" fillId="0" borderId="12" xfId="29" applyFont="1" applyFill="1" applyBorder="1">
      <alignment/>
      <protection/>
    </xf>
    <xf numFmtId="49" fontId="10" fillId="0" borderId="5" xfId="29" applyNumberFormat="1" applyFont="1" applyFill="1" applyBorder="1" applyAlignment="1">
      <alignment horizontal="distributed"/>
      <protection/>
    </xf>
    <xf numFmtId="41" fontId="10" fillId="0" borderId="12" xfId="29" applyNumberFormat="1" applyFont="1" applyFill="1" applyBorder="1" applyAlignment="1">
      <alignment horizontal="right" vertical="top"/>
      <protection/>
    </xf>
    <xf numFmtId="41" fontId="10" fillId="0" borderId="7" xfId="29" applyNumberFormat="1" applyFont="1" applyFill="1" applyBorder="1" applyAlignment="1">
      <alignment horizontal="right" vertical="top"/>
      <protection/>
    </xf>
    <xf numFmtId="41" fontId="10" fillId="0" borderId="5" xfId="29" applyNumberFormat="1" applyFont="1" applyFill="1" applyBorder="1" applyAlignment="1">
      <alignment horizontal="right" vertical="top"/>
      <protection/>
    </xf>
    <xf numFmtId="41" fontId="1" fillId="0" borderId="1" xfId="21" applyNumberFormat="1" applyFont="1" applyFill="1" applyBorder="1" applyAlignment="1">
      <alignment vertical="center"/>
      <protection/>
    </xf>
    <xf numFmtId="41" fontId="1" fillId="0" borderId="0" xfId="21" applyNumberFormat="1" applyFont="1" applyFill="1" applyBorder="1" applyAlignment="1">
      <alignment vertical="center"/>
      <protection/>
    </xf>
    <xf numFmtId="41" fontId="1" fillId="0" borderId="0" xfId="29" applyNumberFormat="1" applyFont="1" applyFill="1" applyBorder="1" applyAlignment="1">
      <alignment/>
      <protection/>
    </xf>
    <xf numFmtId="41" fontId="1" fillId="0" borderId="6" xfId="29" applyNumberFormat="1" applyFont="1" applyFill="1" applyBorder="1" applyAlignment="1">
      <alignment/>
      <protection/>
    </xf>
    <xf numFmtId="41" fontId="7" fillId="0" borderId="1" xfId="29" applyNumberFormat="1" applyFont="1" applyFill="1" applyBorder="1" applyAlignment="1">
      <alignment vertical="center"/>
      <protection/>
    </xf>
    <xf numFmtId="41" fontId="7" fillId="0" borderId="0" xfId="29" applyNumberFormat="1" applyFont="1" applyFill="1" applyBorder="1" applyAlignment="1">
      <alignment vertical="center"/>
      <protection/>
    </xf>
    <xf numFmtId="41" fontId="7" fillId="0" borderId="6" xfId="29" applyNumberFormat="1" applyFont="1" applyFill="1" applyBorder="1" applyAlignment="1">
      <alignment vertical="center"/>
      <protection/>
    </xf>
    <xf numFmtId="0" fontId="1" fillId="0" borderId="1" xfId="29" applyFont="1" applyFill="1" applyBorder="1">
      <alignment/>
      <protection/>
    </xf>
    <xf numFmtId="49" fontId="1" fillId="0" borderId="6" xfId="29" applyNumberFormat="1" applyFont="1" applyFill="1" applyBorder="1" applyAlignment="1">
      <alignment horizontal="center" vertical="center"/>
      <protection/>
    </xf>
    <xf numFmtId="41" fontId="1" fillId="0" borderId="1" xfId="29" applyNumberFormat="1" applyFont="1" applyFill="1" applyBorder="1" applyAlignment="1">
      <alignment horizontal="center" vertical="center"/>
      <protection/>
    </xf>
    <xf numFmtId="41" fontId="1" fillId="0" borderId="0" xfId="29" applyNumberFormat="1" applyFont="1" applyFill="1" applyBorder="1" applyAlignment="1">
      <alignment horizontal="center" vertical="center"/>
      <protection/>
    </xf>
    <xf numFmtId="41" fontId="1" fillId="0" borderId="6" xfId="29" applyNumberFormat="1" applyFont="1" applyFill="1" applyBorder="1" applyAlignment="1">
      <alignment horizontal="center" vertical="center"/>
      <protection/>
    </xf>
    <xf numFmtId="0" fontId="9" fillId="0" borderId="0" xfId="29" applyFont="1" applyFill="1" applyAlignment="1">
      <alignment vertical="center"/>
      <protection/>
    </xf>
    <xf numFmtId="49" fontId="1" fillId="0" borderId="6" xfId="29" applyNumberFormat="1" applyFont="1" applyFill="1" applyBorder="1" applyAlignment="1">
      <alignment horizontal="right" vertical="center"/>
      <protection/>
    </xf>
    <xf numFmtId="0" fontId="7" fillId="0" borderId="0" xfId="29" applyFont="1" applyFill="1" applyAlignment="1">
      <alignment vertical="center"/>
      <protection/>
    </xf>
    <xf numFmtId="0" fontId="1" fillId="0" borderId="1" xfId="29" applyFont="1" applyFill="1" applyBorder="1" applyAlignment="1">
      <alignment vertical="center"/>
      <protection/>
    </xf>
    <xf numFmtId="49" fontId="1" fillId="0" borderId="6" xfId="20" applyFont="1" applyFill="1" applyBorder="1">
      <alignment horizontal="distributed" vertical="center"/>
      <protection/>
    </xf>
    <xf numFmtId="41" fontId="1" fillId="0" borderId="6" xfId="21" applyNumberFormat="1" applyFont="1" applyFill="1" applyBorder="1" applyAlignment="1">
      <alignment vertical="center"/>
      <protection/>
    </xf>
    <xf numFmtId="0" fontId="9" fillId="0" borderId="1" xfId="29" applyFont="1" applyFill="1" applyBorder="1" applyAlignment="1">
      <alignment vertical="center"/>
      <protection/>
    </xf>
    <xf numFmtId="41" fontId="1" fillId="0" borderId="0" xfId="29" applyNumberFormat="1" applyFont="1" applyFill="1" applyBorder="1" applyAlignment="1">
      <alignment vertical="center"/>
      <protection/>
    </xf>
    <xf numFmtId="41" fontId="1" fillId="0" borderId="6" xfId="29" applyNumberFormat="1" applyFont="1" applyFill="1" applyBorder="1" applyAlignment="1">
      <alignment vertical="center"/>
      <protection/>
    </xf>
    <xf numFmtId="41" fontId="7" fillId="0" borderId="1" xfId="29" applyNumberFormat="1" applyFont="1" applyFill="1" applyBorder="1" applyAlignment="1">
      <alignment horizontal="center" vertical="center"/>
      <protection/>
    </xf>
    <xf numFmtId="41" fontId="7" fillId="0" borderId="0" xfId="29" applyNumberFormat="1" applyFont="1" applyFill="1" applyBorder="1" applyAlignment="1">
      <alignment horizontal="center" vertical="center"/>
      <protection/>
    </xf>
    <xf numFmtId="41" fontId="7" fillId="0" borderId="6" xfId="29" applyNumberFormat="1" applyFont="1" applyFill="1" applyBorder="1" applyAlignment="1">
      <alignment horizontal="center" vertical="center"/>
      <protection/>
    </xf>
    <xf numFmtId="0" fontId="7" fillId="0" borderId="0" xfId="29" applyFont="1" applyFill="1">
      <alignment/>
      <protection/>
    </xf>
    <xf numFmtId="0" fontId="1" fillId="0" borderId="13" xfId="29" applyFont="1" applyFill="1" applyBorder="1">
      <alignment/>
      <protection/>
    </xf>
    <xf numFmtId="49" fontId="1" fillId="0" borderId="2" xfId="20" applyFont="1" applyFill="1" applyBorder="1">
      <alignment horizontal="distributed" vertical="center"/>
      <protection/>
    </xf>
    <xf numFmtId="41" fontId="1" fillId="0" borderId="13" xfId="21" applyNumberFormat="1" applyFont="1" applyFill="1" applyBorder="1" applyAlignment="1">
      <alignment vertical="center"/>
      <protection/>
    </xf>
    <xf numFmtId="41" fontId="1" fillId="0" borderId="14" xfId="21" applyNumberFormat="1" applyFont="1" applyFill="1" applyBorder="1" applyAlignment="1">
      <alignment vertical="center"/>
      <protection/>
    </xf>
    <xf numFmtId="41" fontId="1" fillId="0" borderId="14" xfId="29" applyNumberFormat="1" applyFont="1" applyFill="1" applyBorder="1" applyAlignment="1">
      <alignment horizontal="center" vertical="center"/>
      <protection/>
    </xf>
    <xf numFmtId="41" fontId="1" fillId="0" borderId="2" xfId="29" applyNumberFormat="1" applyFont="1" applyFill="1" applyBorder="1" applyAlignment="1">
      <alignment horizontal="center" vertical="center"/>
      <protection/>
    </xf>
    <xf numFmtId="49" fontId="1" fillId="0" borderId="0" xfId="29" applyNumberFormat="1" applyFont="1" applyFill="1" applyAlignment="1">
      <alignment horizontal="left" vertical="top"/>
      <protection/>
    </xf>
    <xf numFmtId="41" fontId="1" fillId="0" borderId="0" xfId="29" applyNumberFormat="1" applyFont="1" applyFill="1" applyBorder="1" applyAlignment="1">
      <alignment horizontal="center" vertical="center" wrapText="1"/>
      <protection/>
    </xf>
    <xf numFmtId="49" fontId="1" fillId="0" borderId="0" xfId="29" applyNumberFormat="1" applyFont="1" applyFill="1" applyBorder="1">
      <alignment/>
      <protection/>
    </xf>
    <xf numFmtId="49" fontId="1" fillId="0" borderId="0" xfId="29" applyNumberFormat="1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/>
      <protection/>
    </xf>
    <xf numFmtId="0" fontId="1" fillId="0" borderId="0" xfId="29" applyFont="1" applyFill="1" applyBorder="1">
      <alignment/>
      <protection/>
    </xf>
    <xf numFmtId="0" fontId="1" fillId="0" borderId="0" xfId="30" applyFont="1" applyFill="1">
      <alignment/>
      <protection/>
    </xf>
    <xf numFmtId="49" fontId="5" fillId="0" borderId="0" xfId="30" applyNumberFormat="1" applyFont="1" applyFill="1">
      <alignment/>
      <protection/>
    </xf>
    <xf numFmtId="49" fontId="1" fillId="0" borderId="0" xfId="30" applyNumberFormat="1" applyFont="1" applyFill="1">
      <alignment/>
      <protection/>
    </xf>
    <xf numFmtId="0" fontId="1" fillId="0" borderId="0" xfId="30" applyNumberFormat="1" applyFont="1" applyFill="1" applyBorder="1" applyAlignment="1">
      <alignment horizontal="right"/>
      <protection/>
    </xf>
    <xf numFmtId="0" fontId="1" fillId="0" borderId="0" xfId="30" applyFont="1" applyFill="1" applyBorder="1">
      <alignment/>
      <protection/>
    </xf>
    <xf numFmtId="0" fontId="1" fillId="0" borderId="10" xfId="30" applyFont="1" applyFill="1" applyBorder="1" applyAlignment="1">
      <alignment horizontal="distributed" vertical="center"/>
      <protection/>
    </xf>
    <xf numFmtId="0" fontId="1" fillId="0" borderId="10" xfId="30" applyFont="1" applyFill="1" applyBorder="1" applyAlignment="1">
      <alignment horizontal="distributed" vertical="center" wrapText="1"/>
      <protection/>
    </xf>
    <xf numFmtId="0" fontId="10" fillId="0" borderId="0" xfId="30" applyFont="1" applyFill="1">
      <alignment/>
      <protection/>
    </xf>
    <xf numFmtId="0" fontId="10" fillId="0" borderId="12" xfId="30" applyFont="1" applyFill="1" applyBorder="1">
      <alignment/>
      <protection/>
    </xf>
    <xf numFmtId="49" fontId="15" fillId="0" borderId="7" xfId="30" applyNumberFormat="1" applyFont="1" applyFill="1" applyBorder="1" applyAlignment="1">
      <alignment horizontal="distributed"/>
      <protection/>
    </xf>
    <xf numFmtId="41" fontId="16" fillId="0" borderId="12" xfId="30" applyNumberFormat="1" applyFont="1" applyFill="1" applyBorder="1" applyAlignment="1">
      <alignment horizontal="right" vertical="top"/>
      <protection/>
    </xf>
    <xf numFmtId="41" fontId="16" fillId="0" borderId="7" xfId="30" applyNumberFormat="1" applyFont="1" applyFill="1" applyBorder="1" applyAlignment="1">
      <alignment horizontal="right" vertical="top"/>
      <protection/>
    </xf>
    <xf numFmtId="41" fontId="16" fillId="0" borderId="5" xfId="30" applyNumberFormat="1" applyFont="1" applyFill="1" applyBorder="1" applyAlignment="1">
      <alignment horizontal="right" vertical="top"/>
      <protection/>
    </xf>
    <xf numFmtId="0" fontId="16" fillId="0" borderId="0" xfId="30" applyFont="1" applyFill="1" applyBorder="1" applyAlignment="1">
      <alignment horizontal="right" vertical="center"/>
      <protection/>
    </xf>
    <xf numFmtId="0" fontId="10" fillId="0" borderId="0" xfId="30" applyFont="1" applyFill="1" applyBorder="1">
      <alignment/>
      <protection/>
    </xf>
    <xf numFmtId="41" fontId="7" fillId="0" borderId="1" xfId="30" applyNumberFormat="1" applyFont="1" applyFill="1" applyBorder="1" applyAlignment="1">
      <alignment vertical="center"/>
      <protection/>
    </xf>
    <xf numFmtId="41" fontId="7" fillId="0" borderId="0" xfId="30" applyNumberFormat="1" applyFont="1" applyFill="1" applyBorder="1" applyAlignment="1">
      <alignment vertical="center"/>
      <protection/>
    </xf>
    <xf numFmtId="41" fontId="7" fillId="0" borderId="6" xfId="30" applyNumberFormat="1" applyFont="1" applyFill="1" applyBorder="1" applyAlignment="1">
      <alignment vertical="center"/>
      <protection/>
    </xf>
    <xf numFmtId="41" fontId="7" fillId="0" borderId="0" xfId="30" applyNumberFormat="1" applyFont="1" applyFill="1" applyBorder="1" applyAlignment="1">
      <alignment horizontal="center" vertical="center" wrapText="1"/>
      <protection/>
    </xf>
    <xf numFmtId="0" fontId="1" fillId="0" borderId="1" xfId="30" applyFont="1" applyFill="1" applyBorder="1">
      <alignment/>
      <protection/>
    </xf>
    <xf numFmtId="49" fontId="1" fillId="0" borderId="0" xfId="30" applyNumberFormat="1" applyFont="1" applyFill="1" applyBorder="1" applyAlignment="1">
      <alignment horizontal="center" vertical="center"/>
      <protection/>
    </xf>
    <xf numFmtId="41" fontId="1" fillId="0" borderId="1" xfId="30" applyNumberFormat="1" applyFont="1" applyFill="1" applyBorder="1" applyAlignment="1">
      <alignment horizontal="center" vertical="center"/>
      <protection/>
    </xf>
    <xf numFmtId="41" fontId="1" fillId="0" borderId="0" xfId="30" applyNumberFormat="1" applyFont="1" applyFill="1" applyBorder="1" applyAlignment="1">
      <alignment horizontal="center" vertical="center"/>
      <protection/>
    </xf>
    <xf numFmtId="41" fontId="1" fillId="0" borderId="0" xfId="30" applyNumberFormat="1" applyFont="1" applyFill="1" applyBorder="1" applyAlignment="1">
      <alignment horizontal="center" vertical="center" wrapText="1"/>
      <protection/>
    </xf>
    <xf numFmtId="41" fontId="1" fillId="0" borderId="6" xfId="30" applyNumberFormat="1" applyFont="1" applyFill="1" applyBorder="1" applyAlignment="1">
      <alignment horizontal="center" vertical="center" wrapText="1"/>
      <protection/>
    </xf>
    <xf numFmtId="0" fontId="9" fillId="0" borderId="0" xfId="30" applyFont="1" applyFill="1" applyAlignment="1">
      <alignment vertical="center"/>
      <protection/>
    </xf>
    <xf numFmtId="49" fontId="1" fillId="0" borderId="0" xfId="30" applyNumberFormat="1" applyFont="1" applyFill="1" applyBorder="1" applyAlignment="1">
      <alignment horizontal="right" vertical="center"/>
      <protection/>
    </xf>
    <xf numFmtId="41" fontId="1" fillId="0" borderId="0" xfId="30" applyNumberFormat="1" applyFont="1" applyFill="1" applyBorder="1" applyAlignment="1">
      <alignment vertical="center"/>
      <protection/>
    </xf>
    <xf numFmtId="41" fontId="1" fillId="0" borderId="6" xfId="30" applyNumberFormat="1" applyFont="1" applyFill="1" applyBorder="1" applyAlignment="1">
      <alignment vertical="center"/>
      <protection/>
    </xf>
    <xf numFmtId="0" fontId="9" fillId="0" borderId="0" xfId="30" applyFont="1" applyFill="1" applyBorder="1" applyAlignment="1">
      <alignment vertical="center"/>
      <protection/>
    </xf>
    <xf numFmtId="0" fontId="7" fillId="0" borderId="0" xfId="30" applyFont="1" applyFill="1" applyAlignment="1">
      <alignment vertical="center"/>
      <protection/>
    </xf>
    <xf numFmtId="187" fontId="7" fillId="0" borderId="0" xfId="30" applyNumberFormat="1" applyFont="1" applyFill="1" applyBorder="1" applyAlignment="1">
      <alignment vertical="center"/>
      <protection/>
    </xf>
    <xf numFmtId="0" fontId="7" fillId="0" borderId="0" xfId="30" applyFont="1" applyFill="1" applyBorder="1" applyAlignment="1">
      <alignment vertical="center"/>
      <protection/>
    </xf>
    <xf numFmtId="0" fontId="1" fillId="0" borderId="1" xfId="30" applyFont="1" applyFill="1" applyBorder="1" applyAlignment="1">
      <alignment vertical="center"/>
      <protection/>
    </xf>
    <xf numFmtId="49" fontId="1" fillId="0" borderId="0" xfId="20" applyFont="1" applyFill="1" applyBorder="1">
      <alignment horizontal="distributed" vertical="center"/>
      <protection/>
    </xf>
    <xf numFmtId="41" fontId="1" fillId="0" borderId="0" xfId="30" applyNumberFormat="1" applyFont="1" applyFill="1" applyBorder="1">
      <alignment/>
      <protection/>
    </xf>
    <xf numFmtId="0" fontId="9" fillId="0" borderId="1" xfId="30" applyFont="1" applyFill="1" applyBorder="1" applyAlignment="1">
      <alignment vertical="center"/>
      <protection/>
    </xf>
    <xf numFmtId="177" fontId="1" fillId="0" borderId="0" xfId="30" applyNumberFormat="1" applyFont="1" applyFill="1" applyBorder="1" applyAlignment="1">
      <alignment vertical="center"/>
      <protection/>
    </xf>
    <xf numFmtId="41" fontId="1" fillId="0" borderId="0" xfId="21" applyFont="1" applyFill="1" applyBorder="1">
      <alignment/>
      <protection/>
    </xf>
    <xf numFmtId="41" fontId="1" fillId="0" borderId="0" xfId="21" applyFont="1" applyFill="1" applyBorder="1" applyAlignment="1">
      <alignment vertical="center"/>
      <protection/>
    </xf>
    <xf numFmtId="41" fontId="1" fillId="0" borderId="6" xfId="21" applyFont="1" applyFill="1" applyBorder="1" applyAlignment="1">
      <alignment vertical="center"/>
      <protection/>
    </xf>
    <xf numFmtId="41" fontId="7" fillId="0" borderId="1" xfId="30" applyNumberFormat="1" applyFont="1" applyFill="1" applyBorder="1" applyAlignment="1">
      <alignment horizontal="center" vertical="center"/>
      <protection/>
    </xf>
    <xf numFmtId="41" fontId="7" fillId="0" borderId="0" xfId="30" applyNumberFormat="1" applyFont="1" applyFill="1" applyBorder="1" applyAlignment="1">
      <alignment horizontal="center" vertical="center"/>
      <protection/>
    </xf>
    <xf numFmtId="41" fontId="7" fillId="0" borderId="6" xfId="30" applyNumberFormat="1" applyFont="1" applyFill="1" applyBorder="1" applyAlignment="1">
      <alignment horizontal="center" vertical="center"/>
      <protection/>
    </xf>
    <xf numFmtId="41" fontId="1" fillId="0" borderId="6" xfId="30" applyNumberFormat="1" applyFont="1" applyFill="1" applyBorder="1" applyAlignment="1">
      <alignment horizontal="center" vertical="center"/>
      <protection/>
    </xf>
    <xf numFmtId="0" fontId="1" fillId="0" borderId="0" xfId="30" applyFont="1" applyFill="1" applyAlignment="1">
      <alignment vertical="center"/>
      <protection/>
    </xf>
    <xf numFmtId="0" fontId="1" fillId="0" borderId="0" xfId="30" applyFont="1" applyFill="1" applyBorder="1" applyAlignment="1">
      <alignment vertical="center"/>
      <protection/>
    </xf>
    <xf numFmtId="41" fontId="7" fillId="0" borderId="0" xfId="30" applyNumberFormat="1" applyFont="1" applyFill="1" applyBorder="1">
      <alignment/>
      <protection/>
    </xf>
    <xf numFmtId="0" fontId="7" fillId="0" borderId="0" xfId="30" applyFont="1" applyFill="1">
      <alignment/>
      <protection/>
    </xf>
    <xf numFmtId="0" fontId="7" fillId="0" borderId="0" xfId="30" applyFont="1" applyFill="1" applyBorder="1">
      <alignment/>
      <protection/>
    </xf>
    <xf numFmtId="0" fontId="1" fillId="0" borderId="13" xfId="30" applyFont="1" applyFill="1" applyBorder="1">
      <alignment/>
      <protection/>
    </xf>
    <xf numFmtId="49" fontId="1" fillId="0" borderId="14" xfId="20" applyFont="1" applyFill="1" applyBorder="1">
      <alignment horizontal="distributed" vertical="center"/>
      <protection/>
    </xf>
    <xf numFmtId="41" fontId="1" fillId="0" borderId="14" xfId="30" applyNumberFormat="1" applyFont="1" applyFill="1" applyBorder="1" applyAlignment="1">
      <alignment vertical="center"/>
      <protection/>
    </xf>
    <xf numFmtId="41" fontId="1" fillId="0" borderId="2" xfId="30" applyNumberFormat="1" applyFont="1" applyFill="1" applyBorder="1" applyAlignment="1">
      <alignment vertical="center"/>
      <protection/>
    </xf>
    <xf numFmtId="49" fontId="1" fillId="0" borderId="0" xfId="30" applyNumberFormat="1" applyFont="1" applyFill="1" applyAlignment="1">
      <alignment horizontal="left" vertical="top"/>
      <protection/>
    </xf>
    <xf numFmtId="41" fontId="1" fillId="0" borderId="7" xfId="30" applyNumberFormat="1" applyFont="1" applyFill="1" applyBorder="1" applyAlignment="1">
      <alignment horizontal="center" vertical="center"/>
      <protection/>
    </xf>
    <xf numFmtId="41" fontId="1" fillId="0" borderId="7" xfId="30" applyNumberFormat="1" applyFont="1" applyFill="1" applyBorder="1" applyAlignment="1">
      <alignment vertical="center"/>
      <protection/>
    </xf>
    <xf numFmtId="41" fontId="1" fillId="0" borderId="7" xfId="30" applyNumberFormat="1" applyFont="1" applyFill="1" applyBorder="1" applyAlignment="1">
      <alignment horizontal="center" vertical="center" wrapText="1"/>
      <protection/>
    </xf>
    <xf numFmtId="49" fontId="1" fillId="0" borderId="0" xfId="30" applyNumberFormat="1" applyFont="1" applyFill="1" applyBorder="1">
      <alignment/>
      <protection/>
    </xf>
    <xf numFmtId="49" fontId="1" fillId="0" borderId="0" xfId="30" applyNumberFormat="1" applyFont="1" applyFill="1" applyBorder="1" applyAlignment="1">
      <alignment horizontal="left" vertical="top" wrapText="1"/>
      <protection/>
    </xf>
    <xf numFmtId="0" fontId="1" fillId="0" borderId="0" xfId="30" applyFont="1" applyFill="1" applyBorder="1" applyAlignment="1">
      <alignment/>
      <protection/>
    </xf>
    <xf numFmtId="38" fontId="5" fillId="0" borderId="0" xfId="18" applyFont="1" applyFill="1" applyBorder="1" applyAlignment="1">
      <alignment vertical="center"/>
    </xf>
    <xf numFmtId="38" fontId="1" fillId="0" borderId="10" xfId="18" applyFont="1" applyFill="1" applyBorder="1" applyAlignment="1">
      <alignment horizontal="distributed" vertical="center"/>
    </xf>
    <xf numFmtId="38" fontId="1" fillId="0" borderId="16" xfId="18" applyFont="1" applyFill="1" applyBorder="1" applyAlignment="1">
      <alignment horizontal="distributed" vertical="center"/>
    </xf>
    <xf numFmtId="38" fontId="1" fillId="0" borderId="10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vertical="center"/>
    </xf>
    <xf numFmtId="0" fontId="0" fillId="0" borderId="16" xfId="31" applyFill="1" applyBorder="1" applyAlignment="1">
      <alignment horizontal="center" vertical="center"/>
      <protection/>
    </xf>
    <xf numFmtId="38" fontId="1" fillId="0" borderId="12" xfId="18" applyFont="1" applyFill="1" applyBorder="1" applyAlignment="1">
      <alignment vertical="center"/>
    </xf>
    <xf numFmtId="38" fontId="1" fillId="0" borderId="7" xfId="18" applyFont="1" applyFill="1" applyBorder="1" applyAlignment="1">
      <alignment vertical="center"/>
    </xf>
    <xf numFmtId="38" fontId="1" fillId="0" borderId="5" xfId="18" applyFont="1" applyFill="1" applyBorder="1" applyAlignment="1">
      <alignment vertical="center"/>
    </xf>
    <xf numFmtId="41" fontId="7" fillId="0" borderId="1" xfId="18" applyNumberFormat="1" applyFont="1" applyFill="1" applyBorder="1" applyAlignment="1">
      <alignment vertical="center"/>
    </xf>
    <xf numFmtId="41" fontId="7" fillId="0" borderId="0" xfId="18" applyNumberFormat="1" applyFont="1" applyFill="1" applyBorder="1" applyAlignment="1">
      <alignment vertical="center"/>
    </xf>
    <xf numFmtId="41" fontId="7" fillId="0" borderId="6" xfId="18" applyNumberFormat="1" applyFont="1" applyFill="1" applyBorder="1" applyAlignment="1">
      <alignment vertical="center"/>
    </xf>
    <xf numFmtId="38" fontId="6" fillId="0" borderId="0" xfId="18" applyFont="1" applyFill="1" applyBorder="1" applyAlignment="1">
      <alignment vertical="center"/>
    </xf>
    <xf numFmtId="41" fontId="6" fillId="0" borderId="1" xfId="18" applyNumberFormat="1" applyFont="1" applyFill="1" applyBorder="1" applyAlignment="1">
      <alignment vertical="center"/>
    </xf>
    <xf numFmtId="41" fontId="6" fillId="0" borderId="0" xfId="18" applyNumberFormat="1" applyFont="1" applyFill="1" applyBorder="1" applyAlignment="1">
      <alignment vertical="center"/>
    </xf>
    <xf numFmtId="41" fontId="6" fillId="0" borderId="6" xfId="18" applyNumberFormat="1" applyFont="1" applyFill="1" applyBorder="1" applyAlignment="1">
      <alignment vertical="center"/>
    </xf>
    <xf numFmtId="41" fontId="1" fillId="0" borderId="1" xfId="18" applyNumberFormat="1" applyFont="1" applyFill="1" applyBorder="1" applyAlignment="1">
      <alignment vertical="center"/>
    </xf>
    <xf numFmtId="177" fontId="1" fillId="0" borderId="0" xfId="18" applyNumberFormat="1" applyFont="1" applyFill="1" applyBorder="1" applyAlignment="1">
      <alignment vertical="center"/>
    </xf>
    <xf numFmtId="38" fontId="1" fillId="0" borderId="14" xfId="18" applyFont="1" applyFill="1" applyBorder="1" applyAlignment="1">
      <alignment vertical="center"/>
    </xf>
    <xf numFmtId="38" fontId="1" fillId="0" borderId="2" xfId="18" applyFont="1" applyFill="1" applyBorder="1" applyAlignment="1">
      <alignment vertical="center"/>
    </xf>
    <xf numFmtId="0" fontId="1" fillId="0" borderId="0" xfId="32" applyFont="1" applyFill="1">
      <alignment/>
      <protection/>
    </xf>
    <xf numFmtId="0" fontId="5" fillId="0" borderId="0" xfId="32" applyFont="1" applyFill="1">
      <alignment/>
      <protection/>
    </xf>
    <xf numFmtId="0" fontId="17" fillId="0" borderId="0" xfId="32" applyFont="1" applyFill="1" applyBorder="1" applyAlignment="1">
      <alignment vertical="center"/>
      <protection/>
    </xf>
    <xf numFmtId="0" fontId="17" fillId="0" borderId="0" xfId="32" applyFont="1" applyFill="1" applyBorder="1" applyAlignment="1">
      <alignment horizontal="distributed" vertical="center" wrapText="1"/>
      <protection/>
    </xf>
    <xf numFmtId="49" fontId="1" fillId="0" borderId="0" xfId="32" applyNumberFormat="1" applyFont="1" applyFill="1" applyAlignment="1">
      <alignment horizontal="right"/>
      <protection/>
    </xf>
    <xf numFmtId="0" fontId="17" fillId="0" borderId="0" xfId="32" applyFont="1" applyFill="1" applyBorder="1" applyAlignment="1">
      <alignment horizontal="center" vertical="center" textRotation="255"/>
      <protection/>
    </xf>
    <xf numFmtId="0" fontId="18" fillId="0" borderId="0" xfId="32" applyFont="1" applyFill="1" applyBorder="1" applyAlignment="1">
      <alignment vertical="center"/>
      <protection/>
    </xf>
    <xf numFmtId="0" fontId="17" fillId="0" borderId="0" xfId="32" applyFont="1" applyFill="1" applyBorder="1" applyAlignment="1">
      <alignment horizontal="distributed" vertical="center"/>
      <protection/>
    </xf>
    <xf numFmtId="0" fontId="1" fillId="0" borderId="0" xfId="32" applyFont="1" applyFill="1" applyBorder="1" applyAlignment="1">
      <alignment horizontal="center" vertical="center"/>
      <protection/>
    </xf>
    <xf numFmtId="0" fontId="19" fillId="0" borderId="0" xfId="32" applyFont="1" applyFill="1" applyBorder="1" applyAlignment="1">
      <alignment vertical="center"/>
      <protection/>
    </xf>
    <xf numFmtId="0" fontId="1" fillId="0" borderId="0" xfId="32" applyFont="1" applyFill="1" applyBorder="1" applyAlignment="1">
      <alignment horizontal="distributed"/>
      <protection/>
    </xf>
    <xf numFmtId="0" fontId="1" fillId="0" borderId="0" xfId="32" applyFont="1" applyFill="1" applyBorder="1" applyAlignment="1">
      <alignment horizontal="center" vertical="center" wrapText="1"/>
      <protection/>
    </xf>
    <xf numFmtId="0" fontId="1" fillId="0" borderId="0" xfId="32" applyFont="1" applyFill="1" applyBorder="1" applyAlignment="1">
      <alignment horizontal="center"/>
      <protection/>
    </xf>
    <xf numFmtId="0" fontId="1" fillId="0" borderId="0" xfId="32" applyFont="1" applyFill="1" applyBorder="1">
      <alignment/>
      <protection/>
    </xf>
    <xf numFmtId="0" fontId="1" fillId="0" borderId="10" xfId="32" applyFont="1" applyFill="1" applyBorder="1" applyAlignment="1">
      <alignment horizontal="center" vertical="center"/>
      <protection/>
    </xf>
    <xf numFmtId="0" fontId="1" fillId="0" borderId="0" xfId="32" applyFont="1" applyFill="1" applyBorder="1" applyAlignment="1">
      <alignment vertical="center"/>
      <protection/>
    </xf>
    <xf numFmtId="0" fontId="1" fillId="0" borderId="0" xfId="32" applyFont="1" applyFill="1" applyBorder="1" applyAlignment="1">
      <alignment vertical="center" wrapText="1"/>
      <protection/>
    </xf>
    <xf numFmtId="0" fontId="1" fillId="0" borderId="10" xfId="32" applyFont="1" applyFill="1" applyBorder="1" applyAlignment="1">
      <alignment vertical="center"/>
      <protection/>
    </xf>
    <xf numFmtId="0" fontId="0" fillId="0" borderId="0" xfId="32" applyFill="1" applyBorder="1" applyAlignment="1">
      <alignment vertical="center"/>
      <protection/>
    </xf>
    <xf numFmtId="0" fontId="17" fillId="0" borderId="1" xfId="32" applyFont="1" applyFill="1" applyBorder="1" applyAlignment="1">
      <alignment vertical="center"/>
      <protection/>
    </xf>
    <xf numFmtId="0" fontId="17" fillId="0" borderId="6" xfId="32" applyFont="1" applyFill="1" applyBorder="1" applyAlignment="1">
      <alignment horizontal="distributed" vertical="center" wrapText="1"/>
      <protection/>
    </xf>
    <xf numFmtId="41" fontId="1" fillId="0" borderId="0" xfId="32" applyNumberFormat="1" applyFont="1" applyFill="1" applyBorder="1">
      <alignment/>
      <protection/>
    </xf>
    <xf numFmtId="41" fontId="1" fillId="0" borderId="7" xfId="32" applyNumberFormat="1" applyFont="1" applyFill="1" applyBorder="1">
      <alignment/>
      <protection/>
    </xf>
    <xf numFmtId="41" fontId="1" fillId="0" borderId="5" xfId="32" applyNumberFormat="1" applyFont="1" applyFill="1" applyBorder="1">
      <alignment/>
      <protection/>
    </xf>
    <xf numFmtId="0" fontId="17" fillId="0" borderId="6" xfId="32" applyFont="1" applyFill="1" applyBorder="1" applyAlignment="1">
      <alignment horizontal="distributed" vertical="center"/>
      <protection/>
    </xf>
    <xf numFmtId="41" fontId="1" fillId="0" borderId="6" xfId="32" applyNumberFormat="1" applyFont="1" applyFill="1" applyBorder="1">
      <alignment/>
      <protection/>
    </xf>
    <xf numFmtId="0" fontId="1" fillId="0" borderId="13" xfId="32" applyFont="1" applyFill="1" applyBorder="1">
      <alignment/>
      <protection/>
    </xf>
    <xf numFmtId="0" fontId="1" fillId="0" borderId="14" xfId="32" applyFont="1" applyFill="1" applyBorder="1">
      <alignment/>
      <protection/>
    </xf>
    <xf numFmtId="0" fontId="1" fillId="0" borderId="2" xfId="32" applyFont="1" applyFill="1" applyBorder="1">
      <alignment/>
      <protection/>
    </xf>
    <xf numFmtId="0" fontId="1" fillId="0" borderId="0" xfId="33" applyFont="1" applyFill="1">
      <alignment/>
      <protection/>
    </xf>
    <xf numFmtId="0" fontId="5" fillId="0" borderId="0" xfId="33" applyFont="1" applyFill="1">
      <alignment/>
      <protection/>
    </xf>
    <xf numFmtId="0" fontId="1" fillId="0" borderId="0" xfId="33" applyFont="1" applyFill="1" applyAlignment="1">
      <alignment horizontal="right"/>
      <protection/>
    </xf>
    <xf numFmtId="0" fontId="1" fillId="0" borderId="17" xfId="33" applyFont="1" applyFill="1" applyBorder="1" applyAlignment="1">
      <alignment horizontal="center"/>
      <protection/>
    </xf>
    <xf numFmtId="0" fontId="1" fillId="0" borderId="18" xfId="33" applyFont="1" applyFill="1" applyBorder="1" applyAlignment="1">
      <alignment horizontal="center"/>
      <protection/>
    </xf>
    <xf numFmtId="0" fontId="1" fillId="0" borderId="19" xfId="33" applyFont="1" applyFill="1" applyBorder="1" applyAlignment="1">
      <alignment horizontal="center"/>
      <protection/>
    </xf>
    <xf numFmtId="0" fontId="1" fillId="0" borderId="4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6" xfId="33" applyFont="1" applyFill="1" applyBorder="1">
      <alignment/>
      <protection/>
    </xf>
    <xf numFmtId="0" fontId="7" fillId="0" borderId="4" xfId="33" applyFont="1" applyFill="1" applyBorder="1" applyAlignment="1">
      <alignment horizontal="distributed" vertical="center"/>
      <protection/>
    </xf>
    <xf numFmtId="41" fontId="1" fillId="0" borderId="1" xfId="33" applyNumberFormat="1" applyFont="1" applyFill="1" applyBorder="1">
      <alignment/>
      <protection/>
    </xf>
    <xf numFmtId="41" fontId="1" fillId="0" borderId="4" xfId="33" applyNumberFormat="1" applyFont="1" applyFill="1" applyBorder="1">
      <alignment/>
      <protection/>
    </xf>
    <xf numFmtId="41" fontId="1" fillId="0" borderId="6" xfId="33" applyNumberFormat="1" applyFont="1" applyFill="1" applyBorder="1">
      <alignment/>
      <protection/>
    </xf>
    <xf numFmtId="0" fontId="1" fillId="0" borderId="4" xfId="33" applyFont="1" applyFill="1" applyBorder="1" applyAlignment="1">
      <alignment horizontal="distributed" vertical="center"/>
      <protection/>
    </xf>
    <xf numFmtId="41" fontId="1" fillId="0" borderId="0" xfId="33" applyNumberFormat="1" applyFont="1" applyFill="1" applyBorder="1">
      <alignment/>
      <protection/>
    </xf>
    <xf numFmtId="0" fontId="1" fillId="0" borderId="3" xfId="33" applyFont="1" applyFill="1" applyBorder="1">
      <alignment/>
      <protection/>
    </xf>
    <xf numFmtId="0" fontId="1" fillId="0" borderId="14" xfId="33" applyFont="1" applyFill="1" applyBorder="1">
      <alignment/>
      <protection/>
    </xf>
    <xf numFmtId="0" fontId="1" fillId="0" borderId="2" xfId="33" applyFont="1" applyFill="1" applyBorder="1">
      <alignment/>
      <protection/>
    </xf>
    <xf numFmtId="0" fontId="1" fillId="0" borderId="0" xfId="34" applyFont="1" applyFill="1" applyAlignment="1">
      <alignment horizontal="center"/>
      <protection/>
    </xf>
    <xf numFmtId="0" fontId="5" fillId="0" borderId="0" xfId="34" applyFont="1" applyFill="1" applyAlignment="1">
      <alignment vertical="center"/>
      <protection/>
    </xf>
    <xf numFmtId="0" fontId="1" fillId="0" borderId="0" xfId="34" applyFont="1" applyFill="1">
      <alignment/>
      <protection/>
    </xf>
    <xf numFmtId="0" fontId="1" fillId="0" borderId="0" xfId="34" applyFont="1" applyFill="1" applyAlignment="1">
      <alignment vertical="center" wrapText="1"/>
      <protection/>
    </xf>
    <xf numFmtId="0" fontId="1" fillId="0" borderId="0" xfId="34" applyFont="1" applyFill="1" quotePrefix="1">
      <alignment/>
      <protection/>
    </xf>
    <xf numFmtId="0" fontId="1" fillId="0" borderId="9" xfId="34" applyFont="1" applyFill="1" applyBorder="1" applyAlignment="1">
      <alignment horizontal="distributed" vertical="center"/>
      <protection/>
    </xf>
    <xf numFmtId="0" fontId="1" fillId="0" borderId="0" xfId="34" applyFont="1" applyFill="1" applyBorder="1" applyAlignment="1">
      <alignment horizontal="right"/>
      <protection/>
    </xf>
    <xf numFmtId="0" fontId="1" fillId="0" borderId="20" xfId="34" applyFont="1" applyFill="1" applyBorder="1" applyAlignment="1">
      <alignment horizontal="distributed" vertical="center"/>
      <protection/>
    </xf>
    <xf numFmtId="0" fontId="1" fillId="0" borderId="17" xfId="34" applyFont="1" applyFill="1" applyBorder="1" applyAlignment="1">
      <alignment horizontal="distributed" vertical="center"/>
      <protection/>
    </xf>
    <xf numFmtId="0" fontId="1" fillId="0" borderId="21" xfId="34" applyFont="1" applyFill="1" applyBorder="1" applyAlignment="1">
      <alignment horizontal="distributed" vertical="center" wrapText="1"/>
      <protection/>
    </xf>
    <xf numFmtId="0" fontId="9" fillId="0" borderId="0" xfId="34" applyFont="1" applyFill="1" applyAlignment="1">
      <alignment horizontal="center"/>
      <protection/>
    </xf>
    <xf numFmtId="0" fontId="9" fillId="0" borderId="12" xfId="34" applyFont="1" applyFill="1" applyBorder="1" applyAlignment="1">
      <alignment horizontal="center"/>
      <protection/>
    </xf>
    <xf numFmtId="0" fontId="9" fillId="0" borderId="5" xfId="34" applyFont="1" applyFill="1" applyBorder="1" applyAlignment="1">
      <alignment horizontal="distributed" vertical="center"/>
      <protection/>
    </xf>
    <xf numFmtId="41" fontId="20" fillId="0" borderId="0" xfId="18" applyNumberFormat="1" applyFont="1" applyFill="1" applyBorder="1" applyAlignment="1">
      <alignment horizontal="right" vertical="center"/>
    </xf>
    <xf numFmtId="41" fontId="20" fillId="0" borderId="5" xfId="18" applyNumberFormat="1" applyFont="1" applyFill="1" applyBorder="1" applyAlignment="1">
      <alignment horizontal="right" vertical="center"/>
    </xf>
    <xf numFmtId="0" fontId="9" fillId="0" borderId="0" xfId="34" applyFont="1" applyFill="1">
      <alignment/>
      <protection/>
    </xf>
    <xf numFmtId="0" fontId="7" fillId="0" borderId="0" xfId="34" applyFont="1" applyFill="1" applyAlignment="1">
      <alignment horizontal="center"/>
      <protection/>
    </xf>
    <xf numFmtId="177" fontId="7" fillId="0" borderId="1" xfId="18" applyNumberFormat="1" applyFont="1" applyFill="1" applyBorder="1" applyAlignment="1">
      <alignment horizontal="right" vertical="center"/>
    </xf>
    <xf numFmtId="177" fontId="7" fillId="0" borderId="0" xfId="18" applyNumberFormat="1" applyFont="1" applyFill="1" applyBorder="1" applyAlignment="1">
      <alignment horizontal="right" vertical="center"/>
    </xf>
    <xf numFmtId="177" fontId="7" fillId="0" borderId="6" xfId="18" applyNumberFormat="1" applyFont="1" applyFill="1" applyBorder="1" applyAlignment="1">
      <alignment horizontal="right" vertical="center"/>
    </xf>
    <xf numFmtId="0" fontId="7" fillId="0" borderId="0" xfId="34" applyFont="1" applyFill="1">
      <alignment/>
      <protection/>
    </xf>
    <xf numFmtId="0" fontId="7" fillId="0" borderId="1" xfId="34" applyFont="1" applyFill="1" applyBorder="1" applyAlignment="1">
      <alignment horizontal="center"/>
      <protection/>
    </xf>
    <xf numFmtId="0" fontId="7" fillId="0" borderId="6" xfId="34" applyFont="1" applyFill="1" applyBorder="1" applyAlignment="1">
      <alignment horizontal="distributed" vertical="center"/>
      <protection/>
    </xf>
    <xf numFmtId="177" fontId="7" fillId="0" borderId="6" xfId="18" applyNumberFormat="1" applyFont="1" applyFill="1" applyBorder="1" applyAlignment="1">
      <alignment horizontal="right"/>
    </xf>
    <xf numFmtId="0" fontId="1" fillId="0" borderId="1" xfId="34" applyFont="1" applyFill="1" applyBorder="1" applyAlignment="1">
      <alignment horizontal="center"/>
      <protection/>
    </xf>
    <xf numFmtId="41" fontId="1" fillId="0" borderId="0" xfId="34" applyNumberFormat="1" applyFont="1" applyFill="1" applyBorder="1" applyAlignment="1">
      <alignment horizontal="right" vertical="center"/>
      <protection/>
    </xf>
    <xf numFmtId="41" fontId="1" fillId="0" borderId="6" xfId="34" applyNumberFormat="1" applyFont="1" applyFill="1" applyBorder="1" applyAlignment="1">
      <alignment horizontal="right" vertical="center"/>
      <protection/>
    </xf>
    <xf numFmtId="41" fontId="1" fillId="0" borderId="6" xfId="18" applyNumberFormat="1" applyFont="1" applyFill="1" applyBorder="1" applyAlignment="1">
      <alignment horizontal="right"/>
    </xf>
    <xf numFmtId="0" fontId="1" fillId="0" borderId="6" xfId="34" applyFont="1" applyFill="1" applyBorder="1" applyAlignment="1">
      <alignment horizontal="distributed"/>
      <protection/>
    </xf>
    <xf numFmtId="41" fontId="7" fillId="0" borderId="1" xfId="34" applyNumberFormat="1" applyFont="1" applyFill="1" applyBorder="1" applyAlignment="1">
      <alignment horizontal="right" vertical="center"/>
      <protection/>
    </xf>
    <xf numFmtId="41" fontId="7" fillId="0" borderId="0" xfId="34" applyNumberFormat="1" applyFont="1" applyFill="1" applyBorder="1" applyAlignment="1">
      <alignment horizontal="right" vertical="center"/>
      <protection/>
    </xf>
    <xf numFmtId="41" fontId="7" fillId="0" borderId="6" xfId="34" applyNumberFormat="1" applyFont="1" applyFill="1" applyBorder="1" applyAlignment="1">
      <alignment horizontal="right" vertical="center"/>
      <protection/>
    </xf>
    <xf numFmtId="0" fontId="1" fillId="0" borderId="0" xfId="34" applyFont="1" applyFill="1" applyBorder="1" applyAlignment="1">
      <alignment horizontal="center"/>
      <protection/>
    </xf>
    <xf numFmtId="0" fontId="1" fillId="0" borderId="0" xfId="34" applyFont="1" applyFill="1" applyBorder="1" applyAlignment="1">
      <alignment vertical="center"/>
      <protection/>
    </xf>
    <xf numFmtId="41" fontId="1" fillId="0" borderId="6" xfId="34" applyNumberFormat="1" applyFont="1" applyFill="1" applyBorder="1">
      <alignment/>
      <protection/>
    </xf>
    <xf numFmtId="41" fontId="1" fillId="0" borderId="1" xfId="34" applyNumberFormat="1" applyFont="1" applyFill="1" applyBorder="1" applyAlignment="1">
      <alignment horizontal="righ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horizontal="right"/>
      <protection/>
    </xf>
    <xf numFmtId="0" fontId="1" fillId="0" borderId="13" xfId="34" applyFont="1" applyFill="1" applyBorder="1" applyAlignment="1">
      <alignment horizontal="center"/>
      <protection/>
    </xf>
    <xf numFmtId="38" fontId="1" fillId="0" borderId="2" xfId="18" applyFont="1" applyFill="1" applyBorder="1" applyAlignment="1">
      <alignment horizontal="distributed" vertical="center"/>
    </xf>
    <xf numFmtId="41" fontId="1" fillId="0" borderId="14" xfId="34" applyNumberFormat="1" applyFont="1" applyFill="1" applyBorder="1" applyAlignment="1">
      <alignment horizontal="right" vertical="center"/>
      <protection/>
    </xf>
    <xf numFmtId="41" fontId="1" fillId="0" borderId="2" xfId="34" applyNumberFormat="1" applyFont="1" applyFill="1" applyBorder="1" applyAlignment="1">
      <alignment horizontal="right" vertical="center"/>
      <protection/>
    </xf>
    <xf numFmtId="0" fontId="1" fillId="0" borderId="0" xfId="34" applyFont="1" applyFill="1" applyBorder="1" applyAlignment="1">
      <alignment/>
      <protection/>
    </xf>
    <xf numFmtId="0" fontId="1" fillId="0" borderId="0" xfId="34" applyFont="1" applyFill="1" applyBorder="1">
      <alignment/>
      <protection/>
    </xf>
    <xf numFmtId="0" fontId="1" fillId="0" borderId="0" xfId="34" applyFont="1" applyFill="1" applyBorder="1" applyAlignment="1">
      <alignment horizontal="distributed"/>
      <protection/>
    </xf>
    <xf numFmtId="190" fontId="1" fillId="0" borderId="0" xfId="34" applyNumberFormat="1" applyFont="1" applyFill="1" applyBorder="1" applyAlignment="1">
      <alignment horizontal="center"/>
      <protection/>
    </xf>
    <xf numFmtId="41" fontId="1" fillId="0" borderId="0" xfId="34" applyNumberFormat="1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distributed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0" fillId="0" borderId="0" xfId="35" applyFill="1" applyBorder="1">
      <alignment/>
      <protection/>
    </xf>
    <xf numFmtId="0" fontId="1" fillId="0" borderId="0" xfId="55" applyFont="1" applyFill="1" applyBorder="1" applyAlignment="1" quotePrefix="1">
      <alignment horizontal="right" vertical="center"/>
      <protection/>
    </xf>
    <xf numFmtId="0" fontId="1" fillId="0" borderId="17" xfId="55" applyFont="1" applyFill="1" applyBorder="1" applyAlignment="1">
      <alignment horizontal="distributed" vertical="center" wrapText="1"/>
      <protection/>
    </xf>
    <xf numFmtId="0" fontId="10" fillId="0" borderId="0" xfId="55" applyFont="1" applyFill="1" applyBorder="1" applyAlignment="1">
      <alignment horizontal="distributed" vertical="center" wrapText="1"/>
      <protection/>
    </xf>
    <xf numFmtId="0" fontId="10" fillId="0" borderId="1" xfId="55" applyFont="1" applyFill="1" applyBorder="1" applyAlignment="1">
      <alignment horizontal="distributed" vertical="center" wrapText="1"/>
      <protection/>
    </xf>
    <xf numFmtId="0" fontId="10" fillId="0" borderId="6" xfId="55" applyFont="1" applyFill="1" applyBorder="1" applyAlignment="1">
      <alignment horizontal="distributed" vertical="center" wrapText="1"/>
      <protection/>
    </xf>
    <xf numFmtId="0" fontId="22" fillId="0" borderId="0" xfId="55" applyFont="1" applyFill="1" applyBorder="1" applyAlignment="1">
      <alignment horizontal="right" vertical="center" wrapText="1"/>
      <protection/>
    </xf>
    <xf numFmtId="0" fontId="22" fillId="0" borderId="6" xfId="55" applyFont="1" applyFill="1" applyBorder="1" applyAlignment="1">
      <alignment horizontal="right" vertical="center" wrapText="1"/>
      <protection/>
    </xf>
    <xf numFmtId="0" fontId="15" fillId="0" borderId="0" xfId="35" applyFont="1" applyFill="1" applyBorder="1">
      <alignment/>
      <protection/>
    </xf>
    <xf numFmtId="0" fontId="7" fillId="0" borderId="0" xfId="55" applyFont="1" applyFill="1" applyBorder="1" applyAlignment="1">
      <alignment horizontal="distributed" vertical="center" wrapText="1"/>
      <protection/>
    </xf>
    <xf numFmtId="0" fontId="11" fillId="0" borderId="0" xfId="35" applyFont="1" applyFill="1" applyBorder="1">
      <alignment/>
      <protection/>
    </xf>
    <xf numFmtId="0" fontId="1" fillId="0" borderId="1" xfId="55" applyFont="1" applyFill="1" applyBorder="1" applyAlignment="1">
      <alignment horizontal="distributed" vertical="center" wrapText="1"/>
      <protection/>
    </xf>
    <xf numFmtId="0" fontId="1" fillId="0" borderId="6" xfId="55" applyFont="1" applyFill="1" applyBorder="1" applyAlignment="1">
      <alignment horizontal="distributed" vertical="center" wrapText="1"/>
      <protection/>
    </xf>
    <xf numFmtId="0" fontId="7" fillId="0" borderId="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6" xfId="55" applyFont="1" applyFill="1" applyBorder="1" applyAlignment="1">
      <alignment horizontal="left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6" xfId="55" applyFont="1" applyFill="1" applyBorder="1" applyAlignment="1">
      <alignment vertical="center"/>
      <protection/>
    </xf>
    <xf numFmtId="0" fontId="0" fillId="0" borderId="1" xfId="35" applyFill="1" applyBorder="1">
      <alignment/>
      <protection/>
    </xf>
    <xf numFmtId="0" fontId="0" fillId="0" borderId="6" xfId="35" applyFill="1" applyBorder="1">
      <alignment/>
      <protection/>
    </xf>
    <xf numFmtId="0" fontId="1" fillId="0" borderId="0" xfId="55" applyFont="1" applyFill="1" applyBorder="1" applyAlignment="1">
      <alignment horizontal="left" vertical="center" wrapText="1"/>
      <protection/>
    </xf>
    <xf numFmtId="0" fontId="1" fillId="0" borderId="6" xfId="55" applyFont="1" applyFill="1" applyBorder="1" applyAlignment="1">
      <alignment horizontal="left" vertical="center" wrapText="1"/>
      <protection/>
    </xf>
    <xf numFmtId="41" fontId="1" fillId="0" borderId="0" xfId="18" applyNumberFormat="1" applyFont="1" applyFill="1" applyBorder="1" applyAlignment="1">
      <alignment horizontal="center" vertical="center"/>
    </xf>
    <xf numFmtId="0" fontId="1" fillId="0" borderId="0" xfId="55" applyFont="1" applyFill="1" applyBorder="1" applyAlignment="1">
      <alignment vertical="center" wrapText="1"/>
      <protection/>
    </xf>
    <xf numFmtId="0" fontId="7" fillId="0" borderId="1" xfId="55" applyFont="1" applyFill="1" applyBorder="1" applyAlignment="1">
      <alignment horizontal="left" vertical="center" wrapText="1"/>
      <protection/>
    </xf>
    <xf numFmtId="41" fontId="7" fillId="0" borderId="0" xfId="18" applyNumberFormat="1" applyFont="1" applyFill="1" applyBorder="1" applyAlignment="1">
      <alignment horizontal="center" vertical="center"/>
    </xf>
    <xf numFmtId="0" fontId="0" fillId="0" borderId="13" xfId="35" applyFill="1" applyBorder="1">
      <alignment/>
      <protection/>
    </xf>
    <xf numFmtId="0" fontId="0" fillId="0" borderId="14" xfId="35" applyFill="1" applyBorder="1">
      <alignment/>
      <protection/>
    </xf>
    <xf numFmtId="0" fontId="0" fillId="0" borderId="2" xfId="35" applyFill="1" applyBorder="1">
      <alignment/>
      <protection/>
    </xf>
    <xf numFmtId="41" fontId="1" fillId="0" borderId="2" xfId="18" applyNumberFormat="1" applyFont="1" applyFill="1" applyBorder="1" applyAlignment="1">
      <alignment horizontal="right" vertical="center"/>
    </xf>
    <xf numFmtId="38" fontId="5" fillId="0" borderId="0" xfId="18" applyFont="1" applyFill="1" applyAlignment="1">
      <alignment/>
    </xf>
    <xf numFmtId="38" fontId="1" fillId="0" borderId="0" xfId="18" applyFont="1" applyFill="1" applyAlignment="1">
      <alignment/>
    </xf>
    <xf numFmtId="38" fontId="1" fillId="0" borderId="0" xfId="18" applyFont="1" applyFill="1" applyAlignment="1">
      <alignment horizontal="right"/>
    </xf>
    <xf numFmtId="38" fontId="1" fillId="0" borderId="11" xfId="18" applyFont="1" applyFill="1" applyBorder="1" applyAlignment="1">
      <alignment horizontal="center" vertical="center"/>
    </xf>
    <xf numFmtId="41" fontId="1" fillId="0" borderId="12" xfId="18" applyNumberFormat="1" applyFont="1" applyFill="1" applyBorder="1" applyAlignment="1">
      <alignment/>
    </xf>
    <xf numFmtId="41" fontId="1" fillId="0" borderId="5" xfId="18" applyNumberFormat="1" applyFont="1" applyFill="1" applyBorder="1" applyAlignment="1">
      <alignment/>
    </xf>
    <xf numFmtId="41" fontId="1" fillId="0" borderId="5" xfId="18" applyNumberFormat="1" applyFont="1" applyFill="1" applyBorder="1" applyAlignment="1">
      <alignment horizontal="center" vertical="center"/>
    </xf>
    <xf numFmtId="41" fontId="1" fillId="0" borderId="1" xfId="18" applyNumberFormat="1" applyFont="1" applyFill="1" applyBorder="1" applyAlignment="1">
      <alignment horizontal="distributed" vertical="distributed" indent="2"/>
    </xf>
    <xf numFmtId="41" fontId="1" fillId="0" borderId="6" xfId="18" applyNumberFormat="1" applyFont="1" applyFill="1" applyBorder="1" applyAlignment="1">
      <alignment horizontal="distributed" vertical="distributed" indent="2"/>
    </xf>
    <xf numFmtId="181" fontId="1" fillId="0" borderId="0" xfId="18" applyNumberFormat="1" applyFont="1" applyFill="1" applyBorder="1" applyAlignment="1">
      <alignment vertical="center"/>
    </xf>
    <xf numFmtId="41" fontId="1" fillId="0" borderId="1" xfId="18" applyNumberFormat="1" applyFont="1" applyFill="1" applyBorder="1" applyAlignment="1">
      <alignment horizontal="center" vertical="distributed"/>
    </xf>
    <xf numFmtId="41" fontId="1" fillId="0" borderId="6" xfId="18" applyNumberFormat="1" applyFont="1" applyFill="1" applyBorder="1" applyAlignment="1">
      <alignment horizontal="center" vertical="distributed"/>
    </xf>
    <xf numFmtId="0" fontId="1" fillId="0" borderId="16" xfId="18" applyNumberFormat="1" applyFont="1" applyFill="1" applyBorder="1" applyAlignment="1">
      <alignment horizontal="distributed" vertical="center"/>
    </xf>
    <xf numFmtId="0" fontId="1" fillId="0" borderId="16" xfId="18" applyNumberFormat="1" applyFont="1" applyFill="1" applyBorder="1" applyAlignment="1">
      <alignment horizontal="left" vertical="center"/>
    </xf>
    <xf numFmtId="0" fontId="1" fillId="0" borderId="3" xfId="18" applyNumberFormat="1" applyFont="1" applyFill="1" applyBorder="1" applyAlignment="1">
      <alignment horizontal="distributed" vertical="center"/>
    </xf>
    <xf numFmtId="41" fontId="1" fillId="0" borderId="16" xfId="18" applyNumberFormat="1" applyFont="1" applyFill="1" applyBorder="1" applyAlignment="1">
      <alignment horizontal="center" vertical="center"/>
    </xf>
    <xf numFmtId="41" fontId="1" fillId="0" borderId="0" xfId="18" applyNumberFormat="1" applyFont="1" applyFill="1" applyBorder="1" applyAlignment="1">
      <alignment/>
    </xf>
    <xf numFmtId="41" fontId="1" fillId="0" borderId="4" xfId="18" applyNumberFormat="1" applyFont="1" applyFill="1" applyBorder="1" applyAlignment="1">
      <alignment horizontal="center" vertical="center"/>
    </xf>
    <xf numFmtId="41" fontId="1" fillId="0" borderId="3" xfId="18" applyNumberFormat="1" applyFont="1" applyFill="1" applyBorder="1" applyAlignment="1">
      <alignment horizontal="center" vertical="center"/>
    </xf>
    <xf numFmtId="41" fontId="1" fillId="0" borderId="14" xfId="18" applyNumberFormat="1" applyFont="1" applyFill="1" applyBorder="1" applyAlignment="1">
      <alignment horizontal="center" vertical="center"/>
    </xf>
    <xf numFmtId="41" fontId="1" fillId="0" borderId="14" xfId="18" applyNumberFormat="1" applyFont="1" applyFill="1" applyBorder="1" applyAlignment="1">
      <alignment/>
    </xf>
    <xf numFmtId="41" fontId="1" fillId="0" borderId="2" xfId="18" applyNumberFormat="1" applyFont="1" applyFill="1" applyBorder="1" applyAlignment="1">
      <alignment/>
    </xf>
    <xf numFmtId="0" fontId="14" fillId="0" borderId="0" xfId="36" applyFont="1" applyFill="1">
      <alignment/>
      <protection/>
    </xf>
    <xf numFmtId="195" fontId="1" fillId="0" borderId="0" xfId="18" applyNumberFormat="1" applyFont="1" applyFill="1" applyBorder="1" applyAlignment="1">
      <alignment horizontal="distributed" vertical="center"/>
    </xf>
    <xf numFmtId="195" fontId="1" fillId="0" borderId="0" xfId="18" applyNumberFormat="1" applyFont="1" applyFill="1" applyAlignment="1">
      <alignment vertical="center"/>
    </xf>
    <xf numFmtId="41" fontId="14" fillId="0" borderId="0" xfId="36" applyNumberFormat="1" applyFont="1" applyFill="1">
      <alignment/>
      <protection/>
    </xf>
    <xf numFmtId="0" fontId="1" fillId="0" borderId="0" xfId="36" applyFont="1" applyFill="1">
      <alignment/>
      <protection/>
    </xf>
    <xf numFmtId="41" fontId="1" fillId="0" borderId="0" xfId="36" applyNumberFormat="1" applyFont="1" applyFill="1">
      <alignment/>
      <protection/>
    </xf>
    <xf numFmtId="0" fontId="1" fillId="0" borderId="0" xfId="36" applyFont="1" applyFill="1" applyAlignment="1">
      <alignment horizontal="right"/>
      <protection/>
    </xf>
    <xf numFmtId="0" fontId="1" fillId="0" borderId="2" xfId="36" applyFont="1" applyFill="1" applyBorder="1" applyAlignment="1">
      <alignment horizontal="center" vertical="center" wrapText="1"/>
      <protection/>
    </xf>
    <xf numFmtId="0" fontId="1" fillId="0" borderId="3" xfId="36" applyFont="1" applyFill="1" applyBorder="1" applyAlignment="1">
      <alignment horizontal="center" vertical="center" wrapText="1"/>
      <protection/>
    </xf>
    <xf numFmtId="195" fontId="1" fillId="0" borderId="3" xfId="18" applyNumberFormat="1" applyFont="1" applyFill="1" applyBorder="1" applyAlignment="1">
      <alignment horizontal="right" vertical="center" wrapText="1"/>
    </xf>
    <xf numFmtId="0" fontId="1" fillId="0" borderId="13" xfId="36" applyFont="1" applyFill="1" applyBorder="1" applyAlignment="1">
      <alignment horizontal="center" vertical="center" wrapText="1"/>
      <protection/>
    </xf>
    <xf numFmtId="41" fontId="1" fillId="0" borderId="11" xfId="36" applyNumberFormat="1" applyFont="1" applyFill="1" applyBorder="1" applyAlignment="1">
      <alignment horizontal="center" vertical="center" wrapText="1"/>
      <protection/>
    </xf>
    <xf numFmtId="0" fontId="1" fillId="0" borderId="10" xfId="36" applyFont="1" applyFill="1" applyBorder="1" applyAlignment="1">
      <alignment horizontal="center" vertical="center" wrapText="1"/>
      <protection/>
    </xf>
    <xf numFmtId="0" fontId="10" fillId="0" borderId="0" xfId="36" applyFont="1" applyFill="1" applyAlignment="1">
      <alignment horizontal="right"/>
      <protection/>
    </xf>
    <xf numFmtId="0" fontId="10" fillId="0" borderId="1" xfId="36" applyFont="1" applyFill="1" applyBorder="1" applyAlignment="1">
      <alignment horizontal="right"/>
      <protection/>
    </xf>
    <xf numFmtId="0" fontId="10" fillId="0" borderId="7" xfId="36" applyFont="1" applyFill="1" applyBorder="1" applyAlignment="1">
      <alignment horizontal="right" vertical="center" wrapText="1"/>
      <protection/>
    </xf>
    <xf numFmtId="195" fontId="10" fillId="0" borderId="7" xfId="18" applyNumberFormat="1" applyFont="1" applyFill="1" applyBorder="1" applyAlignment="1">
      <alignment horizontal="right" vertical="center" wrapText="1"/>
    </xf>
    <xf numFmtId="195" fontId="10" fillId="0" borderId="7" xfId="36" applyNumberFormat="1" applyFont="1" applyFill="1" applyBorder="1" applyAlignment="1">
      <alignment horizontal="right" vertical="center" wrapText="1"/>
      <protection/>
    </xf>
    <xf numFmtId="41" fontId="10" fillId="0" borderId="7" xfId="36" applyNumberFormat="1" applyFont="1" applyFill="1" applyBorder="1" applyAlignment="1">
      <alignment horizontal="right" vertical="center"/>
      <protection/>
    </xf>
    <xf numFmtId="0" fontId="10" fillId="0" borderId="7" xfId="36" applyFont="1" applyFill="1" applyBorder="1" applyAlignment="1">
      <alignment horizontal="right" vertical="center"/>
      <protection/>
    </xf>
    <xf numFmtId="0" fontId="10" fillId="0" borderId="5" xfId="36" applyFont="1" applyFill="1" applyBorder="1" applyAlignment="1">
      <alignment horizontal="right" vertical="center" wrapText="1"/>
      <protection/>
    </xf>
    <xf numFmtId="195" fontId="1" fillId="0" borderId="0" xfId="18" applyNumberFormat="1" applyFont="1" applyFill="1" applyBorder="1" applyAlignment="1">
      <alignment horizontal="right"/>
    </xf>
    <xf numFmtId="195" fontId="1" fillId="0" borderId="0" xfId="18" applyNumberFormat="1" applyFont="1" applyFill="1" applyBorder="1" applyAlignment="1" quotePrefix="1">
      <alignment horizontal="right"/>
    </xf>
    <xf numFmtId="41" fontId="1" fillId="0" borderId="6" xfId="18" applyNumberFormat="1" applyFont="1" applyFill="1" applyBorder="1" applyAlignment="1">
      <alignment/>
    </xf>
    <xf numFmtId="0" fontId="1" fillId="0" borderId="1" xfId="36" applyFont="1" applyFill="1" applyBorder="1">
      <alignment/>
      <protection/>
    </xf>
    <xf numFmtId="41" fontId="1" fillId="0" borderId="0" xfId="18" applyNumberFormat="1" applyFont="1" applyFill="1" applyBorder="1" applyAlignment="1">
      <alignment horizontal="right"/>
    </xf>
    <xf numFmtId="41" fontId="1" fillId="0" borderId="0" xfId="18" applyNumberFormat="1" applyFont="1" applyFill="1" applyBorder="1" applyAlignment="1" quotePrefix="1">
      <alignment horizontal="right"/>
    </xf>
    <xf numFmtId="0" fontId="1" fillId="0" borderId="6" xfId="36" applyFont="1" applyFill="1" applyBorder="1">
      <alignment/>
      <protection/>
    </xf>
    <xf numFmtId="41" fontId="1" fillId="0" borderId="0" xfId="36" applyNumberFormat="1" applyFont="1" applyFill="1" applyBorder="1" applyAlignment="1">
      <alignment/>
      <protection/>
    </xf>
    <xf numFmtId="0" fontId="1" fillId="0" borderId="6" xfId="36" applyFont="1" applyFill="1" applyBorder="1" applyAlignment="1">
      <alignment horizontal="distributed" vertical="center"/>
      <protection/>
    </xf>
    <xf numFmtId="41" fontId="1" fillId="0" borderId="0" xfId="18" applyNumberFormat="1" applyFont="1" applyFill="1" applyAlignment="1">
      <alignment/>
    </xf>
    <xf numFmtId="213" fontId="1" fillId="0" borderId="0" xfId="18" applyNumberFormat="1" applyFont="1" applyFill="1" applyBorder="1" applyAlignment="1">
      <alignment horizontal="right"/>
    </xf>
    <xf numFmtId="213" fontId="1" fillId="0" borderId="6" xfId="18" applyNumberFormat="1" applyFont="1" applyFill="1" applyBorder="1" applyAlignment="1">
      <alignment/>
    </xf>
    <xf numFmtId="0" fontId="7" fillId="0" borderId="0" xfId="36" applyFont="1" applyFill="1">
      <alignment/>
      <protection/>
    </xf>
    <xf numFmtId="41" fontId="7" fillId="0" borderId="0" xfId="18" applyNumberFormat="1" applyFont="1" applyFill="1" applyBorder="1" applyAlignment="1">
      <alignment horizontal="right"/>
    </xf>
    <xf numFmtId="195" fontId="7" fillId="0" borderId="0" xfId="18" applyNumberFormat="1" applyFont="1" applyFill="1" applyBorder="1" applyAlignment="1">
      <alignment horizontal="right"/>
    </xf>
    <xf numFmtId="195" fontId="7" fillId="0" borderId="0" xfId="18" applyNumberFormat="1" applyFont="1" applyFill="1" applyBorder="1" applyAlignment="1" quotePrefix="1">
      <alignment horizontal="right"/>
    </xf>
    <xf numFmtId="41" fontId="7" fillId="0" borderId="6" xfId="18" applyNumberFormat="1" applyFont="1" applyFill="1" applyBorder="1" applyAlignment="1">
      <alignment horizontal="right"/>
    </xf>
    <xf numFmtId="0" fontId="1" fillId="0" borderId="13" xfId="36" applyFont="1" applyFill="1" applyBorder="1">
      <alignment/>
      <protection/>
    </xf>
    <xf numFmtId="41" fontId="1" fillId="0" borderId="14" xfId="18" applyNumberFormat="1" applyFont="1" applyFill="1" applyBorder="1" applyAlignment="1">
      <alignment horizontal="right"/>
    </xf>
    <xf numFmtId="195" fontId="1" fillId="0" borderId="14" xfId="18" applyNumberFormat="1" applyFont="1" applyFill="1" applyBorder="1" applyAlignment="1">
      <alignment horizontal="right"/>
    </xf>
    <xf numFmtId="195" fontId="1" fillId="0" borderId="14" xfId="18" applyNumberFormat="1" applyFont="1" applyFill="1" applyBorder="1" applyAlignment="1" quotePrefix="1">
      <alignment horizontal="right"/>
    </xf>
    <xf numFmtId="41" fontId="1" fillId="0" borderId="2" xfId="18" applyNumberFormat="1" applyFont="1" applyFill="1" applyBorder="1" applyAlignment="1">
      <alignment horizontal="right"/>
    </xf>
    <xf numFmtId="195" fontId="1" fillId="0" borderId="0" xfId="36" applyNumberFormat="1" applyFont="1" applyFill="1">
      <alignment/>
      <protection/>
    </xf>
    <xf numFmtId="0" fontId="1" fillId="0" borderId="0" xfId="36" applyFont="1" applyFill="1" applyBorder="1">
      <alignment/>
      <protection/>
    </xf>
    <xf numFmtId="0" fontId="14" fillId="0" borderId="0" xfId="36" applyFont="1" applyFill="1" applyBorder="1">
      <alignment/>
      <protection/>
    </xf>
    <xf numFmtId="195" fontId="14" fillId="0" borderId="0" xfId="36" applyNumberFormat="1" applyFont="1" applyFill="1">
      <alignment/>
      <protection/>
    </xf>
    <xf numFmtId="0" fontId="5" fillId="0" borderId="0" xfId="37" applyFont="1" applyFill="1" applyAlignment="1">
      <alignment vertical="center"/>
      <protection/>
    </xf>
    <xf numFmtId="0" fontId="5" fillId="0" borderId="0" xfId="37" applyNumberFormat="1" applyFont="1" applyFill="1" applyAlignment="1">
      <alignment vertical="center"/>
      <protection/>
    </xf>
    <xf numFmtId="0" fontId="1" fillId="0" borderId="0" xfId="37" applyFont="1" applyFill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Font="1" applyFill="1" applyBorder="1" applyAlignment="1">
      <alignment vertical="center"/>
      <protection/>
    </xf>
    <xf numFmtId="0" fontId="1" fillId="0" borderId="9" xfId="37" applyFont="1" applyFill="1" applyBorder="1" applyAlignment="1">
      <alignment vertical="center"/>
      <protection/>
    </xf>
    <xf numFmtId="0" fontId="1" fillId="0" borderId="9" xfId="37" applyFont="1" applyFill="1" applyBorder="1" applyAlignment="1">
      <alignment horizontal="right" vertical="center"/>
      <protection/>
    </xf>
    <xf numFmtId="0" fontId="1" fillId="0" borderId="10" xfId="37" applyFont="1" applyFill="1" applyBorder="1" applyAlignment="1">
      <alignment horizontal="center" vertical="center"/>
      <protection/>
    </xf>
    <xf numFmtId="0" fontId="1" fillId="0" borderId="1" xfId="37" applyNumberFormat="1" applyFont="1" applyFill="1" applyBorder="1" applyAlignment="1">
      <alignment horizontal="center" vertical="center" wrapText="1"/>
      <protection/>
    </xf>
    <xf numFmtId="0" fontId="1" fillId="0" borderId="12" xfId="37" applyFont="1" applyFill="1" applyBorder="1" applyAlignment="1">
      <alignment horizontal="right" vertical="center" wrapText="1"/>
      <protection/>
    </xf>
    <xf numFmtId="0" fontId="1" fillId="0" borderId="7" xfId="37" applyFont="1" applyFill="1" applyBorder="1" applyAlignment="1">
      <alignment horizontal="right" vertical="center" wrapText="1"/>
      <protection/>
    </xf>
    <xf numFmtId="0" fontId="1" fillId="0" borderId="5" xfId="37" applyFont="1" applyFill="1" applyBorder="1" applyAlignment="1">
      <alignment horizontal="right" vertical="center" wrapText="1"/>
      <protection/>
    </xf>
    <xf numFmtId="41" fontId="1" fillId="0" borderId="0" xfId="37" applyNumberFormat="1" applyFont="1" applyFill="1" applyAlignment="1">
      <alignment vertical="center"/>
      <protection/>
    </xf>
    <xf numFmtId="41" fontId="1" fillId="0" borderId="1" xfId="37" applyNumberFormat="1" applyFont="1" applyFill="1" applyBorder="1" applyAlignment="1">
      <alignment horizontal="center" vertical="center" wrapText="1"/>
      <protection/>
    </xf>
    <xf numFmtId="41" fontId="1" fillId="0" borderId="1" xfId="37" applyNumberFormat="1" applyFont="1" applyFill="1" applyBorder="1" applyAlignment="1">
      <alignment horizontal="center" vertical="center"/>
      <protection/>
    </xf>
    <xf numFmtId="41" fontId="1" fillId="0" borderId="0" xfId="37" applyNumberFormat="1" applyFont="1" applyFill="1" applyBorder="1" applyAlignment="1">
      <alignment horizontal="center" vertical="center" wrapText="1"/>
      <protection/>
    </xf>
    <xf numFmtId="41" fontId="1" fillId="0" borderId="0" xfId="37" applyNumberFormat="1" applyFont="1" applyFill="1" applyBorder="1" applyAlignment="1">
      <alignment horizontal="center" vertical="center"/>
      <protection/>
    </xf>
    <xf numFmtId="49" fontId="1" fillId="0" borderId="0" xfId="37" applyNumberFormat="1" applyFont="1" applyFill="1" applyBorder="1" applyAlignment="1">
      <alignment horizontal="right" vertical="center"/>
      <protection/>
    </xf>
    <xf numFmtId="41" fontId="1" fillId="0" borderId="0" xfId="37" applyNumberFormat="1" applyFont="1" applyFill="1" applyBorder="1" applyAlignment="1">
      <alignment horizontal="right" vertical="center"/>
      <protection/>
    </xf>
    <xf numFmtId="41" fontId="1" fillId="0" borderId="6" xfId="37" applyNumberFormat="1" applyFont="1" applyFill="1" applyBorder="1" applyAlignment="1">
      <alignment horizontal="center" vertical="center" wrapText="1"/>
      <protection/>
    </xf>
    <xf numFmtId="212" fontId="1" fillId="0" borderId="0" xfId="37" applyNumberFormat="1" applyFont="1" applyFill="1" applyAlignment="1">
      <alignment vertical="center"/>
      <protection/>
    </xf>
    <xf numFmtId="212" fontId="1" fillId="0" borderId="1" xfId="37" applyNumberFormat="1" applyFont="1" applyFill="1" applyBorder="1" applyAlignment="1">
      <alignment horizontal="center" vertical="center" wrapText="1"/>
      <protection/>
    </xf>
    <xf numFmtId="212" fontId="1" fillId="0" borderId="1" xfId="37" applyNumberFormat="1" applyFont="1" applyFill="1" applyBorder="1" applyAlignment="1">
      <alignment horizontal="center" vertical="center"/>
      <protection/>
    </xf>
    <xf numFmtId="212" fontId="1" fillId="0" borderId="0" xfId="37" applyNumberFormat="1" applyFont="1" applyFill="1" applyBorder="1" applyAlignment="1">
      <alignment horizontal="center" vertical="center" wrapText="1"/>
      <protection/>
    </xf>
    <xf numFmtId="212" fontId="1" fillId="0" borderId="0" xfId="37" applyNumberFormat="1" applyFont="1" applyFill="1" applyBorder="1" applyAlignment="1">
      <alignment horizontal="center" vertical="center"/>
      <protection/>
    </xf>
    <xf numFmtId="212" fontId="1" fillId="0" borderId="0" xfId="37" applyNumberFormat="1" applyFont="1" applyFill="1" applyBorder="1" applyAlignment="1">
      <alignment horizontal="right" vertical="center"/>
      <protection/>
    </xf>
    <xf numFmtId="41" fontId="1" fillId="0" borderId="1" xfId="37" applyNumberFormat="1" applyFont="1" applyFill="1" applyBorder="1" applyAlignment="1">
      <alignment horizontal="distributed" vertical="center" wrapText="1"/>
      <protection/>
    </xf>
    <xf numFmtId="41" fontId="1" fillId="0" borderId="1" xfId="37" applyNumberFormat="1" applyFont="1" applyFill="1" applyBorder="1" applyAlignment="1">
      <alignment horizontal="center" vertical="center"/>
      <protection/>
    </xf>
    <xf numFmtId="41" fontId="1" fillId="0" borderId="0" xfId="37" applyNumberFormat="1" applyFont="1" applyFill="1" applyBorder="1" applyAlignment="1">
      <alignment horizontal="center" vertical="center"/>
      <protection/>
    </xf>
    <xf numFmtId="41" fontId="1" fillId="0" borderId="0" xfId="37" applyNumberFormat="1" applyFont="1" applyFill="1" applyBorder="1" applyAlignment="1">
      <alignment horizontal="right" vertical="center"/>
      <protection/>
    </xf>
    <xf numFmtId="41" fontId="6" fillId="0" borderId="0" xfId="37" applyNumberFormat="1" applyFont="1" applyFill="1" applyAlignment="1">
      <alignment vertical="center"/>
      <protection/>
    </xf>
    <xf numFmtId="41" fontId="7" fillId="0" borderId="13" xfId="37" applyNumberFormat="1" applyFont="1" applyFill="1" applyBorder="1" applyAlignment="1">
      <alignment horizontal="center" vertical="center" wrapText="1"/>
      <protection/>
    </xf>
    <xf numFmtId="41" fontId="7" fillId="0" borderId="13" xfId="37" applyNumberFormat="1" applyFont="1" applyFill="1" applyBorder="1" applyAlignment="1">
      <alignment horizontal="center" vertical="center"/>
      <protection/>
    </xf>
    <xf numFmtId="41" fontId="7" fillId="0" borderId="14" xfId="37" applyNumberFormat="1" applyFont="1" applyFill="1" applyBorder="1" applyAlignment="1">
      <alignment horizontal="center" vertical="center"/>
      <protection/>
    </xf>
    <xf numFmtId="49" fontId="7" fillId="0" borderId="14" xfId="37" applyNumberFormat="1" applyFont="1" applyFill="1" applyBorder="1" applyAlignment="1">
      <alignment horizontal="right" vertical="center"/>
      <protection/>
    </xf>
    <xf numFmtId="41" fontId="7" fillId="0" borderId="14" xfId="37" applyNumberFormat="1" applyFont="1" applyFill="1" applyBorder="1" applyAlignment="1">
      <alignment horizontal="right" vertical="center"/>
      <protection/>
    </xf>
    <xf numFmtId="41" fontId="7" fillId="0" borderId="2" xfId="37" applyNumberFormat="1" applyFont="1" applyFill="1" applyBorder="1" applyAlignment="1">
      <alignment horizontal="center" vertical="center"/>
      <protection/>
    </xf>
    <xf numFmtId="0" fontId="1" fillId="0" borderId="0" xfId="37" applyNumberFormat="1" applyFont="1" applyFill="1" applyAlignment="1">
      <alignment vertical="center"/>
      <protection/>
    </xf>
    <xf numFmtId="12" fontId="1" fillId="0" borderId="0" xfId="37" applyNumberFormat="1" applyFont="1" applyFill="1" applyAlignment="1">
      <alignment vertical="center"/>
      <protection/>
    </xf>
    <xf numFmtId="0" fontId="5" fillId="0" borderId="0" xfId="38" applyFont="1" applyFill="1">
      <alignment/>
      <protection/>
    </xf>
    <xf numFmtId="0" fontId="1" fillId="0" borderId="0" xfId="38" applyFont="1" applyFill="1">
      <alignment/>
      <protection/>
    </xf>
    <xf numFmtId="0" fontId="1" fillId="0" borderId="9" xfId="38" applyFont="1" applyFill="1" applyBorder="1">
      <alignment/>
      <protection/>
    </xf>
    <xf numFmtId="0" fontId="1" fillId="0" borderId="0" xfId="38" applyFont="1" applyFill="1" applyBorder="1">
      <alignment/>
      <protection/>
    </xf>
    <xf numFmtId="0" fontId="1" fillId="0" borderId="10" xfId="38" applyFont="1" applyFill="1" applyBorder="1" applyAlignment="1">
      <alignment horizontal="distributed" vertical="center" textRotation="255" wrapText="1"/>
      <protection/>
    </xf>
    <xf numFmtId="0" fontId="1" fillId="0" borderId="2" xfId="38" applyFont="1" applyFill="1" applyBorder="1" applyAlignment="1">
      <alignment horizontal="center" vertical="center" textRotation="255" wrapText="1"/>
      <protection/>
    </xf>
    <xf numFmtId="0" fontId="1" fillId="0" borderId="3" xfId="38" applyFont="1" applyFill="1" applyBorder="1" applyAlignment="1">
      <alignment horizontal="distributed" vertical="center" textRotation="255" wrapText="1"/>
      <protection/>
    </xf>
    <xf numFmtId="0" fontId="9" fillId="0" borderId="0" xfId="38" applyFont="1" applyFill="1">
      <alignment/>
      <protection/>
    </xf>
    <xf numFmtId="0" fontId="9" fillId="0" borderId="4" xfId="38" applyFont="1" applyFill="1" applyBorder="1" applyAlignment="1">
      <alignment horizontal="distributed" vertical="center"/>
      <protection/>
    </xf>
    <xf numFmtId="41" fontId="9" fillId="0" borderId="0" xfId="38" applyNumberFormat="1" applyFont="1" applyFill="1" applyAlignment="1">
      <alignment vertical="center"/>
      <protection/>
    </xf>
    <xf numFmtId="41" fontId="9" fillId="0" borderId="5" xfId="38" applyNumberFormat="1" applyFont="1" applyFill="1" applyBorder="1" applyAlignment="1">
      <alignment vertical="center"/>
      <protection/>
    </xf>
    <xf numFmtId="0" fontId="1" fillId="0" borderId="4" xfId="38" applyFont="1" applyFill="1" applyBorder="1" applyAlignment="1">
      <alignment horizontal="left" vertical="center"/>
      <protection/>
    </xf>
    <xf numFmtId="41" fontId="1" fillId="0" borderId="0" xfId="38" applyNumberFormat="1" applyFont="1" applyFill="1" applyAlignment="1">
      <alignment vertical="center"/>
      <protection/>
    </xf>
    <xf numFmtId="41" fontId="1" fillId="0" borderId="6" xfId="38" applyNumberFormat="1" applyFont="1" applyFill="1" applyBorder="1" applyAlignment="1">
      <alignment vertical="center"/>
      <protection/>
    </xf>
    <xf numFmtId="0" fontId="8" fillId="0" borderId="4" xfId="38" applyFont="1" applyFill="1" applyBorder="1" applyAlignment="1">
      <alignment horizontal="left" vertical="center"/>
      <protection/>
    </xf>
    <xf numFmtId="0" fontId="7" fillId="0" borderId="0" xfId="38" applyFont="1" applyFill="1">
      <alignment/>
      <protection/>
    </xf>
    <xf numFmtId="41" fontId="7" fillId="0" borderId="0" xfId="38" applyNumberFormat="1" applyFont="1" applyFill="1" applyAlignment="1">
      <alignment vertical="center"/>
      <protection/>
    </xf>
    <xf numFmtId="41" fontId="6" fillId="0" borderId="0" xfId="38" applyNumberFormat="1" applyFont="1" applyFill="1" applyAlignment="1">
      <alignment vertical="center"/>
      <protection/>
    </xf>
    <xf numFmtId="0" fontId="7" fillId="0" borderId="1" xfId="38" applyFont="1" applyFill="1" applyBorder="1">
      <alignment/>
      <protection/>
    </xf>
    <xf numFmtId="41" fontId="9" fillId="0" borderId="6" xfId="38" applyNumberFormat="1" applyFont="1" applyFill="1" applyBorder="1" applyAlignment="1">
      <alignment vertical="center"/>
      <protection/>
    </xf>
    <xf numFmtId="0" fontId="1" fillId="0" borderId="4" xfId="38" applyFont="1" applyFill="1" applyBorder="1" applyAlignment="1">
      <alignment horizontal="distributed" vertical="center"/>
      <protection/>
    </xf>
    <xf numFmtId="41" fontId="1" fillId="0" borderId="0" xfId="38" applyNumberFormat="1" applyFont="1" applyFill="1" applyBorder="1" applyAlignment="1">
      <alignment vertical="center"/>
      <protection/>
    </xf>
    <xf numFmtId="41" fontId="1" fillId="0" borderId="1" xfId="38" applyNumberFormat="1" applyFont="1" applyFill="1" applyBorder="1" applyAlignment="1">
      <alignment vertical="center"/>
      <protection/>
    </xf>
    <xf numFmtId="0" fontId="1" fillId="0" borderId="3" xfId="38" applyFont="1" applyFill="1" applyBorder="1" applyAlignment="1">
      <alignment horizontal="distributed" vertical="center"/>
      <protection/>
    </xf>
    <xf numFmtId="41" fontId="1" fillId="0" borderId="13" xfId="38" applyNumberFormat="1" applyFont="1" applyFill="1" applyBorder="1" applyAlignment="1">
      <alignment vertical="center"/>
      <protection/>
    </xf>
    <xf numFmtId="41" fontId="1" fillId="0" borderId="14" xfId="38" applyNumberFormat="1" applyFont="1" applyFill="1" applyBorder="1" applyAlignment="1">
      <alignment vertical="center"/>
      <protection/>
    </xf>
    <xf numFmtId="41" fontId="1" fillId="0" borderId="2" xfId="38" applyNumberFormat="1" applyFont="1" applyFill="1" applyBorder="1" applyAlignment="1">
      <alignment vertical="center"/>
      <protection/>
    </xf>
    <xf numFmtId="0" fontId="1" fillId="0" borderId="0" xfId="38" applyFont="1" applyFill="1" applyBorder="1" applyAlignment="1">
      <alignment horizontal="distributed" vertical="center"/>
      <protection/>
    </xf>
    <xf numFmtId="0" fontId="1" fillId="0" borderId="0" xfId="38" applyFont="1" applyFill="1" applyBorder="1" applyAlignment="1">
      <alignment vertical="center"/>
      <protection/>
    </xf>
    <xf numFmtId="0" fontId="1" fillId="0" borderId="0" xfId="39" applyFont="1" applyFill="1" applyAlignment="1">
      <alignment vertical="center"/>
      <protection/>
    </xf>
    <xf numFmtId="49" fontId="5" fillId="0" borderId="0" xfId="39" applyNumberFormat="1" applyFont="1" applyFill="1" applyAlignment="1">
      <alignment vertical="center"/>
      <protection/>
    </xf>
    <xf numFmtId="0" fontId="1" fillId="0" borderId="0" xfId="39" applyFont="1" applyFill="1" applyAlignment="1">
      <alignment horizontal="center" vertical="center"/>
      <protection/>
    </xf>
    <xf numFmtId="0" fontId="1" fillId="0" borderId="0" xfId="39" applyFont="1" applyFill="1" applyBorder="1" applyAlignment="1">
      <alignment vertical="center"/>
      <protection/>
    </xf>
    <xf numFmtId="49" fontId="1" fillId="0" borderId="0" xfId="39" applyNumberFormat="1" applyFont="1" applyFill="1" applyAlignment="1">
      <alignment vertical="center"/>
      <protection/>
    </xf>
    <xf numFmtId="0" fontId="1" fillId="0" borderId="2" xfId="39" applyFont="1" applyFill="1" applyBorder="1" applyAlignment="1">
      <alignment horizontal="distributed" vertical="center"/>
      <protection/>
    </xf>
    <xf numFmtId="0" fontId="1" fillId="0" borderId="10" xfId="39" applyFont="1" applyFill="1" applyBorder="1" applyAlignment="1">
      <alignment horizontal="distributed" vertical="center" wrapText="1"/>
      <protection/>
    </xf>
    <xf numFmtId="0" fontId="1" fillId="0" borderId="10" xfId="39" applyFont="1" applyFill="1" applyBorder="1" applyAlignment="1">
      <alignment horizontal="center" vertical="center"/>
      <protection/>
    </xf>
    <xf numFmtId="49" fontId="1" fillId="0" borderId="4" xfId="39" applyNumberFormat="1" applyFont="1" applyFill="1" applyBorder="1" applyAlignment="1">
      <alignment horizontal="distributed" vertical="center"/>
      <protection/>
    </xf>
    <xf numFmtId="0" fontId="1" fillId="0" borderId="16" xfId="39" applyFont="1" applyFill="1" applyBorder="1" applyAlignment="1">
      <alignment horizontal="center" vertical="center"/>
      <protection/>
    </xf>
    <xf numFmtId="41" fontId="1" fillId="0" borderId="7" xfId="39" applyNumberFormat="1" applyFont="1" applyFill="1" applyBorder="1" applyAlignment="1">
      <alignment horizontal="right" vertical="center"/>
      <protection/>
    </xf>
    <xf numFmtId="0" fontId="1" fillId="0" borderId="7" xfId="39" applyFont="1" applyFill="1" applyBorder="1" applyAlignment="1">
      <alignment horizontal="right" vertical="center" wrapText="1"/>
      <protection/>
    </xf>
    <xf numFmtId="0" fontId="1" fillId="0" borderId="7" xfId="39" applyFont="1" applyFill="1" applyBorder="1" applyAlignment="1">
      <alignment horizontal="right" vertical="center"/>
      <protection/>
    </xf>
    <xf numFmtId="0" fontId="1" fillId="0" borderId="5" xfId="39" applyFont="1" applyFill="1" applyBorder="1" applyAlignment="1">
      <alignment horizontal="right" vertical="center"/>
      <protection/>
    </xf>
    <xf numFmtId="0" fontId="7" fillId="0" borderId="0" xfId="39" applyFont="1" applyFill="1" applyBorder="1" applyAlignment="1">
      <alignment vertical="center"/>
      <protection/>
    </xf>
    <xf numFmtId="49" fontId="7" fillId="0" borderId="4" xfId="39" applyNumberFormat="1" applyFont="1" applyFill="1" applyBorder="1" applyAlignment="1">
      <alignment horizontal="distributed" vertical="center"/>
      <protection/>
    </xf>
    <xf numFmtId="0" fontId="7" fillId="0" borderId="4" xfId="39" applyFont="1" applyFill="1" applyBorder="1" applyAlignment="1">
      <alignment horizontal="center" vertical="center"/>
      <protection/>
    </xf>
    <xf numFmtId="41" fontId="7" fillId="0" borderId="0" xfId="39" applyNumberFormat="1" applyFont="1" applyFill="1" applyBorder="1" applyAlignment="1">
      <alignment horizontal="right" vertical="center"/>
      <protection/>
    </xf>
    <xf numFmtId="41" fontId="7" fillId="0" borderId="0" xfId="39" applyNumberFormat="1" applyFont="1" applyFill="1" applyBorder="1" applyAlignment="1">
      <alignment horizontal="right" vertical="center" wrapText="1"/>
      <protection/>
    </xf>
    <xf numFmtId="198" fontId="7" fillId="0" borderId="0" xfId="39" applyNumberFormat="1" applyFont="1" applyFill="1" applyBorder="1" applyAlignment="1">
      <alignment horizontal="right" vertical="center"/>
      <protection/>
    </xf>
    <xf numFmtId="198" fontId="7" fillId="0" borderId="6" xfId="39" applyNumberFormat="1" applyFont="1" applyFill="1" applyBorder="1" applyAlignment="1">
      <alignment horizontal="right" vertical="center"/>
      <protection/>
    </xf>
    <xf numFmtId="0" fontId="7" fillId="0" borderId="0" xfId="39" applyFont="1" applyFill="1" applyBorder="1" applyAlignment="1">
      <alignment horizontal="right" vertical="center" wrapText="1"/>
      <protection/>
    </xf>
    <xf numFmtId="0" fontId="7" fillId="0" borderId="0" xfId="39" applyFont="1" applyFill="1" applyBorder="1" applyAlignment="1">
      <alignment horizontal="right" vertical="center"/>
      <protection/>
    </xf>
    <xf numFmtId="0" fontId="7" fillId="0" borderId="6" xfId="39" applyFont="1" applyFill="1" applyBorder="1" applyAlignment="1">
      <alignment horizontal="right" vertical="center"/>
      <protection/>
    </xf>
    <xf numFmtId="49" fontId="1" fillId="0" borderId="4" xfId="39" applyNumberFormat="1" applyFont="1" applyFill="1" applyBorder="1" applyAlignment="1">
      <alignment horizontal="distributed" vertical="center"/>
      <protection/>
    </xf>
    <xf numFmtId="0" fontId="1" fillId="0" borderId="4" xfId="39" applyFont="1" applyFill="1" applyBorder="1" applyAlignment="1">
      <alignment horizontal="center" vertical="center"/>
      <protection/>
    </xf>
    <xf numFmtId="41" fontId="1" fillId="0" borderId="0" xfId="39" applyNumberFormat="1" applyFont="1" applyFill="1" applyBorder="1" applyAlignment="1">
      <alignment vertical="center"/>
      <protection/>
    </xf>
    <xf numFmtId="188" fontId="1" fillId="0" borderId="0" xfId="39" applyNumberFormat="1" applyFont="1" applyFill="1" applyBorder="1" applyAlignment="1">
      <alignment vertical="center"/>
      <protection/>
    </xf>
    <xf numFmtId="188" fontId="1" fillId="0" borderId="6" xfId="39" applyNumberFormat="1" applyFont="1" applyFill="1" applyBorder="1" applyAlignment="1">
      <alignment vertical="center"/>
      <protection/>
    </xf>
    <xf numFmtId="49" fontId="1" fillId="0" borderId="4" xfId="39" applyNumberFormat="1" applyFont="1" applyFill="1" applyBorder="1" applyAlignment="1">
      <alignment horizontal="center" vertical="center"/>
      <protection/>
    </xf>
    <xf numFmtId="41" fontId="1" fillId="0" borderId="0" xfId="39" applyNumberFormat="1" applyFont="1" applyFill="1" applyBorder="1" applyAlignment="1">
      <alignment horizontal="right" vertical="center"/>
      <protection/>
    </xf>
    <xf numFmtId="205" fontId="1" fillId="0" borderId="0" xfId="39" applyNumberFormat="1" applyFont="1" applyFill="1" applyBorder="1" applyAlignment="1">
      <alignment vertical="center"/>
      <protection/>
    </xf>
    <xf numFmtId="203" fontId="1" fillId="0" borderId="6" xfId="39" applyNumberFormat="1" applyFont="1" applyFill="1" applyBorder="1" applyAlignment="1">
      <alignment vertical="center"/>
      <protection/>
    </xf>
    <xf numFmtId="176" fontId="1" fillId="0" borderId="0" xfId="39" applyNumberFormat="1" applyFont="1" applyFill="1" applyBorder="1" applyAlignment="1">
      <alignment vertical="center"/>
      <protection/>
    </xf>
    <xf numFmtId="198" fontId="1" fillId="0" borderId="0" xfId="39" applyNumberFormat="1" applyFont="1" applyFill="1" applyBorder="1" applyAlignment="1">
      <alignment vertical="center"/>
      <protection/>
    </xf>
    <xf numFmtId="43" fontId="1" fillId="0" borderId="6" xfId="39" applyNumberFormat="1" applyFont="1" applyFill="1" applyBorder="1" applyAlignment="1">
      <alignment vertical="center"/>
      <protection/>
    </xf>
    <xf numFmtId="43" fontId="1" fillId="0" borderId="0" xfId="39" applyNumberFormat="1" applyFont="1" applyFill="1" applyBorder="1" applyAlignment="1">
      <alignment vertical="center"/>
      <protection/>
    </xf>
    <xf numFmtId="198" fontId="1" fillId="0" borderId="6" xfId="39" applyNumberFormat="1" applyFont="1" applyFill="1" applyBorder="1" applyAlignment="1">
      <alignment vertical="center"/>
      <protection/>
    </xf>
    <xf numFmtId="179" fontId="1" fillId="0" borderId="0" xfId="39" applyNumberFormat="1" applyFont="1" applyFill="1" applyBorder="1" applyAlignment="1">
      <alignment vertical="center"/>
      <protection/>
    </xf>
    <xf numFmtId="178" fontId="1" fillId="0" borderId="0" xfId="39" applyNumberFormat="1" applyFont="1" applyFill="1" applyBorder="1" applyAlignment="1">
      <alignment vertical="center"/>
      <protection/>
    </xf>
    <xf numFmtId="177" fontId="1" fillId="0" borderId="0" xfId="39" applyNumberFormat="1" applyFont="1" applyFill="1" applyBorder="1" applyAlignment="1">
      <alignment vertical="center"/>
      <protection/>
    </xf>
    <xf numFmtId="49" fontId="1" fillId="0" borderId="4" xfId="39" applyNumberFormat="1" applyFont="1" applyFill="1" applyBorder="1" applyAlignment="1">
      <alignment horizontal="center" vertical="center"/>
      <protection/>
    </xf>
    <xf numFmtId="188" fontId="1" fillId="0" borderId="0" xfId="18" applyNumberFormat="1" applyFont="1" applyFill="1" applyBorder="1" applyAlignment="1">
      <alignment vertical="center"/>
    </xf>
    <xf numFmtId="188" fontId="1" fillId="0" borderId="6" xfId="18" applyNumberFormat="1" applyFont="1" applyFill="1" applyBorder="1" applyAlignment="1">
      <alignment vertical="center"/>
    </xf>
    <xf numFmtId="177" fontId="1" fillId="0" borderId="0" xfId="39" applyNumberFormat="1" applyFont="1" applyFill="1" applyBorder="1" applyAlignment="1">
      <alignment horizontal="right" vertical="center"/>
      <protection/>
    </xf>
    <xf numFmtId="179" fontId="1" fillId="0" borderId="6" xfId="39" applyNumberFormat="1" applyFont="1" applyFill="1" applyBorder="1" applyAlignment="1">
      <alignment vertical="center"/>
      <protection/>
    </xf>
    <xf numFmtId="49" fontId="7" fillId="0" borderId="3" xfId="39" applyNumberFormat="1" applyFont="1" applyFill="1" applyBorder="1" applyAlignment="1">
      <alignment horizontal="distributed" vertical="center"/>
      <protection/>
    </xf>
    <xf numFmtId="0" fontId="7" fillId="0" borderId="3" xfId="39" applyFont="1" applyFill="1" applyBorder="1" applyAlignment="1">
      <alignment horizontal="center" vertical="center"/>
      <protection/>
    </xf>
    <xf numFmtId="41" fontId="7" fillId="0" borderId="14" xfId="39" applyNumberFormat="1" applyFont="1" applyFill="1" applyBorder="1" applyAlignment="1">
      <alignment vertical="center"/>
      <protection/>
    </xf>
    <xf numFmtId="41" fontId="7" fillId="0" borderId="14" xfId="18" applyNumberFormat="1" applyFont="1" applyFill="1" applyBorder="1" applyAlignment="1">
      <alignment vertical="center"/>
    </xf>
    <xf numFmtId="198" fontId="7" fillId="0" borderId="14" xfId="39" applyNumberFormat="1" applyFont="1" applyFill="1" applyBorder="1" applyAlignment="1">
      <alignment vertical="center"/>
      <protection/>
    </xf>
    <xf numFmtId="198" fontId="7" fillId="0" borderId="2" xfId="39" applyNumberFormat="1" applyFont="1" applyFill="1" applyBorder="1" applyAlignment="1">
      <alignment vertical="center"/>
      <protection/>
    </xf>
    <xf numFmtId="188" fontId="1" fillId="0" borderId="0" xfId="39" applyNumberFormat="1" applyFont="1" applyFill="1" applyAlignment="1">
      <alignment vertical="center"/>
      <protection/>
    </xf>
    <xf numFmtId="0" fontId="1" fillId="0" borderId="0" xfId="40" applyFont="1" applyFill="1">
      <alignment/>
      <protection/>
    </xf>
    <xf numFmtId="0" fontId="5" fillId="0" borderId="0" xfId="40" applyFont="1" applyFill="1" applyAlignment="1">
      <alignment horizontal="left"/>
      <protection/>
    </xf>
    <xf numFmtId="0" fontId="1" fillId="0" borderId="0" xfId="40" applyFont="1" applyFill="1" applyAlignment="1">
      <alignment horizontal="centerContinuous"/>
      <protection/>
    </xf>
    <xf numFmtId="0" fontId="1" fillId="0" borderId="0" xfId="40" applyFont="1" applyFill="1" applyBorder="1">
      <alignment/>
      <protection/>
    </xf>
    <xf numFmtId="0" fontId="1" fillId="0" borderId="0" xfId="40" applyFont="1" applyFill="1" applyBorder="1" applyAlignment="1">
      <alignment horizontal="centerContinuous"/>
      <protection/>
    </xf>
    <xf numFmtId="0" fontId="1" fillId="0" borderId="0" xfId="40" applyFont="1" applyFill="1" applyBorder="1" applyAlignment="1">
      <alignment vertical="center"/>
      <protection/>
    </xf>
    <xf numFmtId="0" fontId="1" fillId="0" borderId="0" xfId="40" applyFont="1" applyFill="1" applyAlignment="1">
      <alignment vertical="center"/>
      <protection/>
    </xf>
    <xf numFmtId="0" fontId="1" fillId="0" borderId="16" xfId="40" applyFont="1" applyFill="1" applyBorder="1" applyAlignment="1">
      <alignment horizontal="distributed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1" fillId="0" borderId="22" xfId="40" applyFont="1" applyFill="1" applyBorder="1" applyAlignment="1">
      <alignment horizontal="center" vertical="center"/>
      <protection/>
    </xf>
    <xf numFmtId="0" fontId="1" fillId="0" borderId="0" xfId="40" applyFont="1" applyFill="1" applyBorder="1" applyAlignment="1">
      <alignment horizontal="distributed" vertical="center"/>
      <protection/>
    </xf>
    <xf numFmtId="0" fontId="1" fillId="0" borderId="16" xfId="29" applyFont="1" applyFill="1" applyBorder="1" applyAlignment="1">
      <alignment horizontal="distributed" vertical="center" wrapText="1"/>
      <protection/>
    </xf>
    <xf numFmtId="0" fontId="0" fillId="0" borderId="12" xfId="40" applyFill="1" applyBorder="1" applyAlignment="1">
      <alignment horizontal="center" vertical="center"/>
      <protection/>
    </xf>
    <xf numFmtId="0" fontId="1" fillId="0" borderId="6" xfId="40" applyFont="1" applyFill="1" applyBorder="1" applyAlignment="1">
      <alignment horizontal="center" vertical="center"/>
      <protection/>
    </xf>
    <xf numFmtId="0" fontId="1" fillId="0" borderId="0" xfId="40" applyFont="1" applyFill="1" applyAlignment="1">
      <alignment/>
      <protection/>
    </xf>
    <xf numFmtId="0" fontId="1" fillId="0" borderId="4" xfId="40" applyFont="1" applyFill="1" applyBorder="1" applyAlignment="1">
      <alignment horizontal="distributed"/>
      <protection/>
    </xf>
    <xf numFmtId="41" fontId="1" fillId="0" borderId="0" xfId="40" applyNumberFormat="1" applyFont="1" applyFill="1" applyBorder="1" applyAlignment="1">
      <alignment/>
      <protection/>
    </xf>
    <xf numFmtId="41" fontId="1" fillId="0" borderId="22" xfId="40" applyNumberFormat="1" applyFont="1" applyFill="1" applyBorder="1" applyAlignment="1">
      <alignment/>
      <protection/>
    </xf>
    <xf numFmtId="0" fontId="1" fillId="0" borderId="6" xfId="40" applyFont="1" applyFill="1" applyBorder="1" applyAlignment="1">
      <alignment horizontal="distributed"/>
      <protection/>
    </xf>
    <xf numFmtId="41" fontId="1" fillId="0" borderId="6" xfId="40" applyNumberFormat="1" applyFont="1" applyFill="1" applyBorder="1" applyAlignment="1">
      <alignment/>
      <protection/>
    </xf>
    <xf numFmtId="0" fontId="7" fillId="0" borderId="0" xfId="40" applyFont="1" applyFill="1" applyBorder="1" applyAlignment="1">
      <alignment horizontal="distributed"/>
      <protection/>
    </xf>
    <xf numFmtId="41" fontId="7" fillId="0" borderId="1" xfId="40" applyNumberFormat="1" applyFont="1" applyFill="1" applyBorder="1" applyAlignment="1">
      <alignment/>
      <protection/>
    </xf>
    <xf numFmtId="41" fontId="7" fillId="0" borderId="0" xfId="40" applyNumberFormat="1" applyFont="1" applyFill="1" applyBorder="1" applyAlignment="1">
      <alignment/>
      <protection/>
    </xf>
    <xf numFmtId="41" fontId="7" fillId="0" borderId="6" xfId="40" applyNumberFormat="1" applyFont="1" applyFill="1" applyBorder="1" applyAlignment="1">
      <alignment/>
      <protection/>
    </xf>
    <xf numFmtId="0" fontId="1" fillId="0" borderId="3" xfId="40" applyFont="1" applyFill="1" applyBorder="1" applyAlignment="1">
      <alignment horizontal="distributed"/>
      <protection/>
    </xf>
    <xf numFmtId="0" fontId="1" fillId="0" borderId="14" xfId="40" applyFont="1" applyFill="1" applyBorder="1" applyAlignment="1">
      <alignment/>
      <protection/>
    </xf>
    <xf numFmtId="0" fontId="1" fillId="0" borderId="23" xfId="40" applyFont="1" applyFill="1" applyBorder="1" applyAlignment="1">
      <alignment/>
      <protection/>
    </xf>
    <xf numFmtId="0" fontId="1" fillId="0" borderId="2" xfId="40" applyFont="1" applyFill="1" applyBorder="1" applyAlignment="1">
      <alignment horizontal="distributed"/>
      <protection/>
    </xf>
    <xf numFmtId="0" fontId="1" fillId="0" borderId="2" xfId="40" applyFont="1" applyFill="1" applyBorder="1" applyAlignment="1">
      <alignment/>
      <protection/>
    </xf>
    <xf numFmtId="38" fontId="1" fillId="0" borderId="9" xfId="18" applyFont="1" applyFill="1" applyBorder="1" applyAlignment="1">
      <alignment horizontal="right" vertical="center"/>
    </xf>
    <xf numFmtId="38" fontId="1" fillId="0" borderId="17" xfId="18" applyFont="1" applyFill="1" applyBorder="1" applyAlignment="1">
      <alignment horizontal="center" vertical="center" wrapText="1"/>
    </xf>
    <xf numFmtId="38" fontId="1" fillId="0" borderId="20" xfId="18" applyFont="1" applyFill="1" applyBorder="1" applyAlignment="1">
      <alignment horizontal="center" vertical="center" wrapText="1"/>
    </xf>
    <xf numFmtId="38" fontId="7" fillId="0" borderId="1" xfId="18" applyFont="1" applyFill="1" applyBorder="1" applyAlignment="1">
      <alignment vertical="center"/>
    </xf>
    <xf numFmtId="41" fontId="7" fillId="0" borderId="0" xfId="18" applyNumberFormat="1" applyFont="1" applyFill="1" applyAlignment="1">
      <alignment vertical="center"/>
    </xf>
    <xf numFmtId="41" fontId="7" fillId="0" borderId="22" xfId="18" applyNumberFormat="1" applyFont="1" applyFill="1" applyBorder="1" applyAlignment="1">
      <alignment vertical="center"/>
    </xf>
    <xf numFmtId="41" fontId="1" fillId="0" borderId="0" xfId="18" applyNumberFormat="1" applyFont="1" applyFill="1" applyAlignment="1">
      <alignment vertical="center"/>
    </xf>
    <xf numFmtId="41" fontId="1" fillId="0" borderId="22" xfId="18" applyNumberFormat="1" applyFont="1" applyFill="1" applyBorder="1" applyAlignment="1">
      <alignment vertical="center"/>
    </xf>
    <xf numFmtId="38" fontId="1" fillId="0" borderId="1" xfId="18" applyFont="1" applyFill="1" applyBorder="1" applyAlignment="1">
      <alignment horizontal="left" vertical="center"/>
    </xf>
    <xf numFmtId="0" fontId="1" fillId="0" borderId="6" xfId="41" applyFont="1" applyFill="1" applyBorder="1" applyAlignment="1">
      <alignment horizontal="distributed" vertical="center"/>
      <protection/>
    </xf>
    <xf numFmtId="41" fontId="1" fillId="0" borderId="0" xfId="41" applyNumberFormat="1" applyFont="1" applyFill="1" applyBorder="1" applyAlignment="1">
      <alignment vertical="center"/>
      <protection/>
    </xf>
    <xf numFmtId="0" fontId="1" fillId="0" borderId="1" xfId="41" applyFont="1" applyFill="1" applyBorder="1" applyAlignment="1">
      <alignment horizontal="left" vertical="center"/>
      <protection/>
    </xf>
    <xf numFmtId="0" fontId="1" fillId="0" borderId="1" xfId="41" applyFont="1" applyFill="1" applyBorder="1" applyAlignment="1">
      <alignment vertical="center"/>
      <protection/>
    </xf>
    <xf numFmtId="38" fontId="1" fillId="0" borderId="24" xfId="18" applyFont="1" applyFill="1" applyBorder="1" applyAlignment="1">
      <alignment horizontal="distributed" vertical="center"/>
    </xf>
    <xf numFmtId="182" fontId="1" fillId="0" borderId="0" xfId="18" applyNumberFormat="1" applyFont="1" applyFill="1" applyAlignment="1">
      <alignment vertical="center"/>
    </xf>
    <xf numFmtId="182" fontId="1" fillId="0" borderId="0" xfId="41" applyNumberFormat="1" applyFont="1" applyFill="1" applyBorder="1" applyAlignment="1">
      <alignment vertical="center"/>
      <protection/>
    </xf>
    <xf numFmtId="41" fontId="1" fillId="0" borderId="0" xfId="18" applyNumberFormat="1" applyFont="1" applyFill="1" applyBorder="1" applyAlignment="1">
      <alignment vertical="center" wrapText="1"/>
    </xf>
    <xf numFmtId="41" fontId="7" fillId="0" borderId="0" xfId="18" applyNumberFormat="1" applyFont="1" applyFill="1" applyBorder="1" applyAlignment="1">
      <alignment vertical="center" wrapText="1"/>
    </xf>
    <xf numFmtId="38" fontId="1" fillId="0" borderId="13" xfId="18" applyFont="1" applyFill="1" applyBorder="1" applyAlignment="1">
      <alignment vertical="center"/>
    </xf>
    <xf numFmtId="41" fontId="1" fillId="0" borderId="13" xfId="18" applyNumberFormat="1" applyFont="1" applyFill="1" applyBorder="1" applyAlignment="1">
      <alignment vertical="center"/>
    </xf>
    <xf numFmtId="41" fontId="1" fillId="0" borderId="14" xfId="18" applyNumberFormat="1" applyFont="1" applyFill="1" applyBorder="1" applyAlignment="1">
      <alignment vertical="center"/>
    </xf>
    <xf numFmtId="41" fontId="1" fillId="0" borderId="14" xfId="18" applyNumberFormat="1" applyFont="1" applyFill="1" applyBorder="1" applyAlignment="1">
      <alignment horizontal="distributed" vertical="center"/>
    </xf>
    <xf numFmtId="41" fontId="1" fillId="0" borderId="23" xfId="18" applyNumberFormat="1" applyFont="1" applyFill="1" applyBorder="1" applyAlignment="1">
      <alignment vertical="center"/>
    </xf>
    <xf numFmtId="41" fontId="7" fillId="0" borderId="2" xfId="18" applyNumberFormat="1" applyFont="1" applyFill="1" applyBorder="1" applyAlignment="1">
      <alignment vertical="center"/>
    </xf>
    <xf numFmtId="38" fontId="1" fillId="0" borderId="0" xfId="18" applyFont="1" applyFill="1" applyBorder="1" applyAlignment="1">
      <alignment vertical="center" wrapText="1"/>
    </xf>
    <xf numFmtId="0" fontId="5" fillId="0" borderId="0" xfId="42" applyFont="1" applyFill="1" applyAlignment="1">
      <alignment/>
      <protection/>
    </xf>
    <xf numFmtId="38" fontId="1" fillId="0" borderId="4" xfId="18" applyFont="1" applyFill="1" applyBorder="1" applyAlignment="1">
      <alignment horizontal="distributed" vertical="center"/>
    </xf>
    <xf numFmtId="38" fontId="1" fillId="0" borderId="4" xfId="18" applyFont="1" applyFill="1" applyBorder="1" applyAlignment="1">
      <alignment horizontal="left" vertical="center"/>
    </xf>
    <xf numFmtId="38" fontId="1" fillId="0" borderId="3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horizontal="right" vertical="center"/>
    </xf>
    <xf numFmtId="38" fontId="10" fillId="0" borderId="0" xfId="18" applyFont="1" applyFill="1" applyBorder="1" applyAlignment="1">
      <alignment vertical="center"/>
    </xf>
    <xf numFmtId="0" fontId="15" fillId="0" borderId="12" xfId="42" applyFont="1" applyFill="1" applyBorder="1" applyAlignment="1">
      <alignment horizontal="center" vertical="center"/>
      <protection/>
    </xf>
    <xf numFmtId="38" fontId="10" fillId="0" borderId="12" xfId="18" applyFont="1" applyFill="1" applyBorder="1" applyAlignment="1">
      <alignment vertical="center"/>
    </xf>
    <xf numFmtId="38" fontId="10" fillId="0" borderId="7" xfId="18" applyFont="1" applyFill="1" applyBorder="1" applyAlignment="1">
      <alignment horizontal="right" vertical="center"/>
    </xf>
    <xf numFmtId="38" fontId="10" fillId="0" borderId="5" xfId="18" applyFont="1" applyFill="1" applyBorder="1" applyAlignment="1">
      <alignment horizontal="right" vertical="center"/>
    </xf>
    <xf numFmtId="38" fontId="10" fillId="0" borderId="7" xfId="18" applyFont="1" applyFill="1" applyBorder="1" applyAlignment="1">
      <alignment vertical="center"/>
    </xf>
    <xf numFmtId="0" fontId="1" fillId="0" borderId="1" xfId="42" applyFont="1" applyFill="1" applyBorder="1" applyAlignment="1">
      <alignment horizontal="distributed" vertical="center"/>
      <protection/>
    </xf>
    <xf numFmtId="41" fontId="1" fillId="0" borderId="13" xfId="18" applyNumberFormat="1" applyFont="1" applyFill="1" applyBorder="1" applyAlignment="1">
      <alignment horizontal="right" vertical="center"/>
    </xf>
    <xf numFmtId="41" fontId="1" fillId="0" borderId="0" xfId="18" applyNumberFormat="1" applyFont="1" applyFill="1" applyBorder="1" applyAlignment="1">
      <alignment horizontal="left" vertical="center"/>
    </xf>
    <xf numFmtId="0" fontId="1" fillId="0" borderId="1" xfId="29" applyFont="1" applyFill="1" applyBorder="1" applyAlignment="1">
      <alignment horizontal="center" vertical="center"/>
      <protection/>
    </xf>
    <xf numFmtId="0" fontId="1" fillId="0" borderId="6" xfId="29" applyFont="1" applyFill="1" applyBorder="1" applyAlignment="1">
      <alignment horizontal="center" vertical="center"/>
      <protection/>
    </xf>
    <xf numFmtId="0" fontId="1" fillId="0" borderId="0" xfId="43" applyFont="1" applyFill="1" applyAlignment="1">
      <alignment vertical="center"/>
      <protection/>
    </xf>
    <xf numFmtId="0" fontId="5" fillId="0" borderId="0" xfId="43" applyFont="1" applyFill="1" applyAlignment="1">
      <alignment vertical="center"/>
      <protection/>
    </xf>
    <xf numFmtId="49" fontId="1" fillId="0" borderId="0" xfId="43" applyNumberFormat="1" applyFont="1" applyFill="1" applyAlignment="1">
      <alignment vertical="center"/>
      <protection/>
    </xf>
    <xf numFmtId="49" fontId="1" fillId="0" borderId="0" xfId="43" applyNumberFormat="1" applyFont="1" applyFill="1" applyAlignment="1">
      <alignment horizontal="right" vertical="center"/>
      <protection/>
    </xf>
    <xf numFmtId="0" fontId="1" fillId="0" borderId="1" xfId="43" applyFont="1" applyFill="1" applyBorder="1" applyAlignment="1">
      <alignment horizontal="distributed" vertical="center"/>
      <protection/>
    </xf>
    <xf numFmtId="0" fontId="1" fillId="0" borderId="0" xfId="43" applyFont="1" applyFill="1" applyBorder="1" applyAlignment="1">
      <alignment horizontal="distributed" vertical="center"/>
      <protection/>
    </xf>
    <xf numFmtId="0" fontId="1" fillId="0" borderId="6" xfId="43" applyFont="1" applyFill="1" applyBorder="1" applyAlignment="1">
      <alignment horizontal="distributed" vertical="center"/>
      <protection/>
    </xf>
    <xf numFmtId="0" fontId="1" fillId="0" borderId="7" xfId="43" applyNumberFormat="1" applyFont="1" applyFill="1" applyBorder="1" applyAlignment="1">
      <alignment vertical="center"/>
      <protection/>
    </xf>
    <xf numFmtId="3" fontId="1" fillId="0" borderId="5" xfId="43" applyNumberFormat="1" applyFont="1" applyFill="1" applyBorder="1" applyAlignment="1">
      <alignment vertical="center"/>
      <protection/>
    </xf>
    <xf numFmtId="2" fontId="1" fillId="0" borderId="0" xfId="43" applyNumberFormat="1" applyFont="1" applyFill="1" applyBorder="1" applyAlignment="1">
      <alignment vertical="center"/>
      <protection/>
    </xf>
    <xf numFmtId="2" fontId="1" fillId="0" borderId="6" xfId="43" applyNumberFormat="1" applyFont="1" applyFill="1" applyBorder="1" applyAlignment="1">
      <alignment vertical="center"/>
      <protection/>
    </xf>
    <xf numFmtId="41" fontId="1" fillId="0" borderId="0" xfId="43" applyNumberFormat="1" applyFont="1" applyFill="1" applyBorder="1" applyAlignment="1">
      <alignment vertical="center"/>
      <protection/>
    </xf>
    <xf numFmtId="41" fontId="1" fillId="0" borderId="6" xfId="43" applyNumberFormat="1" applyFont="1" applyFill="1" applyBorder="1" applyAlignment="1">
      <alignment vertical="center"/>
      <protection/>
    </xf>
    <xf numFmtId="0" fontId="7" fillId="0" borderId="0" xfId="43" applyFont="1" applyFill="1" applyAlignment="1">
      <alignment vertical="center"/>
      <protection/>
    </xf>
    <xf numFmtId="0" fontId="7" fillId="0" borderId="1" xfId="43" applyFont="1" applyFill="1" applyBorder="1" applyAlignment="1">
      <alignment horizontal="distributed" vertical="center"/>
      <protection/>
    </xf>
    <xf numFmtId="0" fontId="7" fillId="0" borderId="0" xfId="43" applyFont="1" applyFill="1" applyBorder="1" applyAlignment="1">
      <alignment horizontal="distributed" vertical="center"/>
      <protection/>
    </xf>
    <xf numFmtId="0" fontId="7" fillId="0" borderId="6" xfId="43" applyFont="1" applyFill="1" applyBorder="1" applyAlignment="1">
      <alignment horizontal="distributed" vertical="center"/>
      <protection/>
    </xf>
    <xf numFmtId="41" fontId="7" fillId="0" borderId="0" xfId="43" applyNumberFormat="1" applyFont="1" applyFill="1" applyBorder="1" applyAlignment="1">
      <alignment vertical="center"/>
      <protection/>
    </xf>
    <xf numFmtId="41" fontId="7" fillId="0" borderId="6" xfId="43" applyNumberFormat="1" applyFont="1" applyFill="1" applyBorder="1" applyAlignment="1">
      <alignment vertical="center"/>
      <protection/>
    </xf>
    <xf numFmtId="0" fontId="6" fillId="0" borderId="0" xfId="43" applyFont="1" applyFill="1" applyAlignment="1">
      <alignment vertical="center"/>
      <protection/>
    </xf>
    <xf numFmtId="0" fontId="6" fillId="0" borderId="1" xfId="43" applyFont="1" applyFill="1" applyBorder="1" applyAlignment="1">
      <alignment horizontal="distributed" vertical="center"/>
      <protection/>
    </xf>
    <xf numFmtId="0" fontId="6" fillId="0" borderId="0" xfId="43" applyFont="1" applyFill="1" applyBorder="1" applyAlignment="1">
      <alignment horizontal="distributed" vertical="center"/>
      <protection/>
    </xf>
    <xf numFmtId="41" fontId="6" fillId="0" borderId="0" xfId="43" applyNumberFormat="1" applyFont="1" applyFill="1" applyBorder="1" applyAlignment="1">
      <alignment vertical="center"/>
      <protection/>
    </xf>
    <xf numFmtId="41" fontId="6" fillId="0" borderId="6" xfId="43" applyNumberFormat="1" applyFont="1" applyFill="1" applyBorder="1" applyAlignment="1">
      <alignment vertical="center"/>
      <protection/>
    </xf>
    <xf numFmtId="0" fontId="6" fillId="0" borderId="6" xfId="43" applyFont="1" applyFill="1" applyBorder="1" applyAlignment="1">
      <alignment horizontal="distributed" vertical="center"/>
      <protection/>
    </xf>
    <xf numFmtId="41" fontId="1" fillId="0" borderId="0" xfId="43" applyNumberFormat="1" applyFont="1" applyFill="1" applyBorder="1" applyAlignment="1">
      <alignment horizontal="right" vertical="center"/>
      <protection/>
    </xf>
    <xf numFmtId="41" fontId="7" fillId="0" borderId="14" xfId="43" applyNumberFormat="1" applyFont="1" applyFill="1" applyBorder="1" applyAlignment="1">
      <alignment vertical="center"/>
      <protection/>
    </xf>
    <xf numFmtId="41" fontId="7" fillId="0" borderId="2" xfId="43" applyNumberFormat="1" applyFont="1" applyFill="1" applyBorder="1" applyAlignment="1">
      <alignment vertical="center"/>
      <protection/>
    </xf>
    <xf numFmtId="0" fontId="6" fillId="0" borderId="0" xfId="43" applyFont="1" applyFill="1" applyBorder="1" applyAlignment="1">
      <alignment vertical="center"/>
      <protection/>
    </xf>
    <xf numFmtId="0" fontId="7" fillId="0" borderId="0" xfId="43" applyFont="1" applyFill="1" applyBorder="1" applyAlignment="1">
      <alignment vertical="center"/>
      <protection/>
    </xf>
    <xf numFmtId="0" fontId="1" fillId="0" borderId="0" xfId="43" applyFont="1" applyFill="1">
      <alignment/>
      <protection/>
    </xf>
    <xf numFmtId="0" fontId="1" fillId="0" borderId="0" xfId="43" applyFont="1" applyFill="1" applyBorder="1" applyAlignment="1">
      <alignment vertical="center"/>
      <protection/>
    </xf>
    <xf numFmtId="41" fontId="1" fillId="0" borderId="1" xfId="43" applyNumberFormat="1" applyFont="1" applyFill="1" applyBorder="1" applyAlignment="1">
      <alignment vertical="center"/>
      <protection/>
    </xf>
    <xf numFmtId="0" fontId="1" fillId="0" borderId="0" xfId="43" applyFont="1" applyFill="1" applyBorder="1">
      <alignment/>
      <protection/>
    </xf>
    <xf numFmtId="0" fontId="1" fillId="0" borderId="6" xfId="43" applyFont="1" applyFill="1" applyBorder="1">
      <alignment/>
      <protection/>
    </xf>
    <xf numFmtId="0" fontId="9" fillId="0" borderId="1" xfId="43" applyFont="1" applyFill="1" applyBorder="1" applyAlignment="1">
      <alignment horizontal="distributed" vertical="center"/>
      <protection/>
    </xf>
    <xf numFmtId="0" fontId="9" fillId="0" borderId="0" xfId="43" applyFont="1" applyFill="1" applyBorder="1" applyAlignment="1">
      <alignment horizontal="distributed" vertical="center"/>
      <protection/>
    </xf>
    <xf numFmtId="41" fontId="9" fillId="0" borderId="1" xfId="43" applyNumberFormat="1" applyFont="1" applyFill="1" applyBorder="1" applyAlignment="1">
      <alignment vertical="center"/>
      <protection/>
    </xf>
    <xf numFmtId="41" fontId="9" fillId="0" borderId="0" xfId="43" applyNumberFormat="1" applyFont="1" applyFill="1" applyBorder="1" applyAlignment="1">
      <alignment vertical="center"/>
      <protection/>
    </xf>
    <xf numFmtId="41" fontId="9" fillId="0" borderId="6" xfId="43" applyNumberFormat="1" applyFont="1" applyFill="1" applyBorder="1" applyAlignment="1">
      <alignment vertical="center"/>
      <protection/>
    </xf>
    <xf numFmtId="0" fontId="9" fillId="0" borderId="1" xfId="43" applyFont="1" applyFill="1" applyBorder="1" applyAlignment="1">
      <alignment vertical="center"/>
      <protection/>
    </xf>
    <xf numFmtId="41" fontId="1" fillId="0" borderId="0" xfId="43" applyNumberFormat="1" applyFont="1" applyFill="1" applyBorder="1" applyAlignment="1">
      <alignment horizontal="center" vertical="center"/>
      <protection/>
    </xf>
    <xf numFmtId="0" fontId="9" fillId="0" borderId="0" xfId="43" applyFont="1" applyFill="1" applyAlignment="1">
      <alignment vertical="center"/>
      <protection/>
    </xf>
    <xf numFmtId="0" fontId="9" fillId="0" borderId="0" xfId="43" applyFont="1" applyFill="1">
      <alignment/>
      <protection/>
    </xf>
    <xf numFmtId="41" fontId="1" fillId="0" borderId="13" xfId="43" applyNumberFormat="1" applyFont="1" applyFill="1" applyBorder="1" applyAlignment="1">
      <alignment vertical="center"/>
      <protection/>
    </xf>
    <xf numFmtId="41" fontId="1" fillId="0" borderId="14" xfId="43" applyNumberFormat="1" applyFont="1" applyFill="1" applyBorder="1" applyAlignment="1">
      <alignment vertical="center"/>
      <protection/>
    </xf>
    <xf numFmtId="41" fontId="1" fillId="0" borderId="2" xfId="43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0" borderId="0" xfId="44" applyFont="1" applyFill="1">
      <alignment/>
      <protection/>
    </xf>
    <xf numFmtId="0" fontId="5" fillId="0" borderId="0" xfId="44" applyFont="1" applyFill="1">
      <alignment/>
      <protection/>
    </xf>
    <xf numFmtId="0" fontId="1" fillId="0" borderId="0" xfId="44" applyFont="1" applyFill="1" applyAlignment="1">
      <alignment vertical="center"/>
      <protection/>
    </xf>
    <xf numFmtId="0" fontId="1" fillId="0" borderId="18" xfId="44" applyFont="1" applyFill="1" applyBorder="1" applyAlignment="1">
      <alignment horizontal="centerContinuous" vertical="center"/>
      <protection/>
    </xf>
    <xf numFmtId="0" fontId="1" fillId="0" borderId="19" xfId="44" applyFont="1" applyFill="1" applyBorder="1" applyAlignment="1">
      <alignment horizontal="centerContinuous" vertical="center"/>
      <protection/>
    </xf>
    <xf numFmtId="0" fontId="1" fillId="0" borderId="6" xfId="44" applyFont="1" applyFill="1" applyBorder="1" applyAlignment="1">
      <alignment horizontal="center" vertical="center"/>
      <protection/>
    </xf>
    <xf numFmtId="0" fontId="1" fillId="0" borderId="4" xfId="44" applyFont="1" applyFill="1" applyBorder="1" applyAlignment="1">
      <alignment horizontal="center" vertical="center"/>
      <protection/>
    </xf>
    <xf numFmtId="0" fontId="1" fillId="0" borderId="16" xfId="44" applyFont="1" applyFill="1" applyBorder="1" applyAlignment="1">
      <alignment horizontal="distributed" vertical="center"/>
      <protection/>
    </xf>
    <xf numFmtId="0" fontId="23" fillId="0" borderId="7" xfId="44" applyFont="1" applyFill="1" applyBorder="1" applyAlignment="1">
      <alignment horizontal="right" vertical="center"/>
      <protection/>
    </xf>
    <xf numFmtId="0" fontId="23" fillId="0" borderId="5" xfId="44" applyFont="1" applyFill="1" applyBorder="1" applyAlignment="1">
      <alignment horizontal="right" vertical="center"/>
      <protection/>
    </xf>
    <xf numFmtId="0" fontId="7" fillId="0" borderId="0" xfId="44" applyFont="1" applyFill="1" applyAlignment="1">
      <alignment vertical="center"/>
      <protection/>
    </xf>
    <xf numFmtId="0" fontId="7" fillId="0" borderId="4" xfId="44" applyFont="1" applyFill="1" applyBorder="1" applyAlignment="1">
      <alignment horizontal="distributed" vertical="center"/>
      <protection/>
    </xf>
    <xf numFmtId="3" fontId="7" fillId="0" borderId="0" xfId="44" applyNumberFormat="1" applyFont="1" applyFill="1" applyBorder="1" applyAlignment="1">
      <alignment vertical="center"/>
      <protection/>
    </xf>
    <xf numFmtId="231" fontId="7" fillId="0" borderId="0" xfId="44" applyNumberFormat="1" applyFont="1" applyFill="1" applyBorder="1" applyAlignment="1">
      <alignment vertical="center"/>
      <protection/>
    </xf>
    <xf numFmtId="231" fontId="7" fillId="0" borderId="6" xfId="44" applyNumberFormat="1" applyFont="1" applyFill="1" applyBorder="1" applyAlignment="1">
      <alignment vertical="center"/>
      <protection/>
    </xf>
    <xf numFmtId="0" fontId="1" fillId="0" borderId="4" xfId="44" applyFont="1" applyFill="1" applyBorder="1" applyAlignment="1">
      <alignment horizontal="distributed" vertical="center"/>
      <protection/>
    </xf>
    <xf numFmtId="3" fontId="1" fillId="0" borderId="0" xfId="44" applyNumberFormat="1" applyFont="1" applyFill="1" applyBorder="1" applyAlignment="1">
      <alignment vertical="center"/>
      <protection/>
    </xf>
    <xf numFmtId="215" fontId="1" fillId="0" borderId="0" xfId="44" applyNumberFormat="1" applyFont="1" applyFill="1" applyBorder="1" applyAlignment="1">
      <alignment vertical="center"/>
      <protection/>
    </xf>
    <xf numFmtId="215" fontId="1" fillId="0" borderId="6" xfId="44" applyNumberFormat="1" applyFont="1" applyFill="1" applyBorder="1" applyAlignment="1">
      <alignment vertical="center"/>
      <protection/>
    </xf>
    <xf numFmtId="197" fontId="1" fillId="0" borderId="0" xfId="44" applyNumberFormat="1" applyFont="1" applyFill="1" applyAlignment="1">
      <alignment vertical="center"/>
      <protection/>
    </xf>
    <xf numFmtId="232" fontId="1" fillId="0" borderId="0" xfId="44" applyNumberFormat="1" applyFont="1" applyFill="1" applyAlignment="1">
      <alignment vertical="center"/>
      <protection/>
    </xf>
    <xf numFmtId="41" fontId="1" fillId="0" borderId="0" xfId="44" applyNumberFormat="1" applyFont="1" applyFill="1" applyBorder="1" applyAlignment="1">
      <alignment vertical="center"/>
      <protection/>
    </xf>
    <xf numFmtId="0" fontId="7" fillId="0" borderId="4" xfId="44" applyFont="1" applyFill="1" applyBorder="1" applyAlignment="1">
      <alignment horizontal="distributed" vertical="center"/>
      <protection/>
    </xf>
    <xf numFmtId="215" fontId="9" fillId="0" borderId="0" xfId="44" applyNumberFormat="1" applyFont="1" applyFill="1" applyBorder="1" applyAlignment="1">
      <alignment vertical="center"/>
      <protection/>
    </xf>
    <xf numFmtId="215" fontId="9" fillId="0" borderId="6" xfId="44" applyNumberFormat="1" applyFont="1" applyFill="1" applyBorder="1" applyAlignment="1">
      <alignment vertical="center"/>
      <protection/>
    </xf>
    <xf numFmtId="0" fontId="1" fillId="0" borderId="4" xfId="44" applyFont="1" applyFill="1" applyBorder="1" applyAlignment="1">
      <alignment horizontal="distributed" vertical="center"/>
      <protection/>
    </xf>
    <xf numFmtId="41" fontId="1" fillId="0" borderId="6" xfId="44" applyNumberFormat="1" applyFont="1" applyFill="1" applyBorder="1" applyAlignment="1">
      <alignment vertical="center"/>
      <protection/>
    </xf>
    <xf numFmtId="0" fontId="7" fillId="0" borderId="1" xfId="44" applyFont="1" applyFill="1" applyBorder="1" applyAlignment="1">
      <alignment horizontal="distributed" vertical="center"/>
      <protection/>
    </xf>
    <xf numFmtId="184" fontId="1" fillId="0" borderId="0" xfId="44" applyNumberFormat="1" applyFont="1" applyFill="1" applyBorder="1" applyAlignment="1">
      <alignment vertical="center"/>
      <protection/>
    </xf>
    <xf numFmtId="41" fontId="1" fillId="0" borderId="0" xfId="44" applyNumberFormat="1" applyFont="1" applyFill="1" applyBorder="1" applyAlignment="1">
      <alignment horizontal="right" vertical="center"/>
      <protection/>
    </xf>
    <xf numFmtId="3" fontId="1" fillId="0" borderId="0" xfId="44" applyNumberFormat="1" applyFont="1" applyFill="1" applyBorder="1" applyAlignment="1">
      <alignment horizontal="right" vertical="center"/>
      <protection/>
    </xf>
    <xf numFmtId="178" fontId="7" fillId="0" borderId="0" xfId="44" applyNumberFormat="1" applyFont="1" applyFill="1" applyBorder="1" applyAlignment="1">
      <alignment vertical="center"/>
      <protection/>
    </xf>
    <xf numFmtId="178" fontId="7" fillId="0" borderId="6" xfId="44" applyNumberFormat="1" applyFont="1" applyFill="1" applyBorder="1" applyAlignment="1">
      <alignment vertical="center"/>
      <protection/>
    </xf>
    <xf numFmtId="0" fontId="1" fillId="0" borderId="4" xfId="44" applyFont="1" applyFill="1" applyBorder="1">
      <alignment/>
      <protection/>
    </xf>
    <xf numFmtId="3" fontId="1" fillId="0" borderId="0" xfId="44" applyNumberFormat="1" applyFont="1" applyFill="1" applyBorder="1">
      <alignment/>
      <protection/>
    </xf>
    <xf numFmtId="215" fontId="1" fillId="0" borderId="0" xfId="44" applyNumberFormat="1" applyFont="1" applyFill="1" applyBorder="1">
      <alignment/>
      <protection/>
    </xf>
    <xf numFmtId="215" fontId="1" fillId="0" borderId="6" xfId="44" applyNumberFormat="1" applyFont="1" applyFill="1" applyBorder="1">
      <alignment/>
      <protection/>
    </xf>
    <xf numFmtId="180" fontId="1" fillId="0" borderId="0" xfId="44" applyNumberFormat="1" applyFont="1" applyFill="1" applyBorder="1" applyAlignment="1">
      <alignment vertical="center"/>
      <protection/>
    </xf>
    <xf numFmtId="0" fontId="1" fillId="0" borderId="3" xfId="44" applyFont="1" applyFill="1" applyBorder="1" applyAlignment="1">
      <alignment horizontal="distributed" vertical="center"/>
      <protection/>
    </xf>
    <xf numFmtId="180" fontId="1" fillId="0" borderId="14" xfId="44" applyNumberFormat="1" applyFont="1" applyFill="1" applyBorder="1" applyAlignment="1">
      <alignment vertical="center"/>
      <protection/>
    </xf>
    <xf numFmtId="41" fontId="1" fillId="0" borderId="14" xfId="44" applyNumberFormat="1" applyFont="1" applyFill="1" applyBorder="1" applyAlignment="1">
      <alignment vertical="center"/>
      <protection/>
    </xf>
    <xf numFmtId="41" fontId="1" fillId="0" borderId="2" xfId="44" applyNumberFormat="1" applyFont="1" applyFill="1" applyBorder="1" applyAlignment="1">
      <alignment vertical="center"/>
      <protection/>
    </xf>
    <xf numFmtId="0" fontId="1" fillId="0" borderId="0" xfId="45" applyFont="1" applyFill="1" applyAlignment="1">
      <alignment vertical="center"/>
      <protection/>
    </xf>
    <xf numFmtId="0" fontId="5" fillId="0" borderId="0" xfId="45" applyFont="1" applyFill="1" applyAlignment="1">
      <alignment vertical="center"/>
      <protection/>
    </xf>
    <xf numFmtId="49" fontId="1" fillId="0" borderId="0" xfId="45" applyNumberFormat="1" applyFont="1" applyFill="1" applyAlignment="1">
      <alignment horizontal="right" vertical="center"/>
      <protection/>
    </xf>
    <xf numFmtId="0" fontId="1" fillId="0" borderId="12" xfId="45" applyFont="1" applyFill="1" applyBorder="1" applyAlignment="1">
      <alignment horizontal="distributed" vertical="center"/>
      <protection/>
    </xf>
    <xf numFmtId="0" fontId="1" fillId="0" borderId="7" xfId="45" applyFont="1" applyFill="1" applyBorder="1" applyAlignment="1">
      <alignment horizontal="distributed" vertical="center"/>
      <protection/>
    </xf>
    <xf numFmtId="0" fontId="1" fillId="0" borderId="5" xfId="45" applyFont="1" applyFill="1" applyBorder="1" applyAlignment="1">
      <alignment horizontal="distributed" vertical="center"/>
      <protection/>
    </xf>
    <xf numFmtId="41" fontId="1" fillId="0" borderId="12" xfId="45" applyNumberFormat="1" applyFont="1" applyFill="1" applyBorder="1" applyAlignment="1">
      <alignment vertical="center"/>
      <protection/>
    </xf>
    <xf numFmtId="41" fontId="1" fillId="0" borderId="7" xfId="45" applyNumberFormat="1" applyFont="1" applyFill="1" applyBorder="1" applyAlignment="1">
      <alignment vertical="center"/>
      <protection/>
    </xf>
    <xf numFmtId="41" fontId="1" fillId="0" borderId="5" xfId="45" applyNumberFormat="1" applyFont="1" applyFill="1" applyBorder="1" applyAlignment="1">
      <alignment vertical="center"/>
      <protection/>
    </xf>
    <xf numFmtId="0" fontId="1" fillId="0" borderId="1" xfId="45" applyFont="1" applyFill="1" applyBorder="1" applyAlignment="1">
      <alignment horizontal="distributed" vertical="center"/>
      <protection/>
    </xf>
    <xf numFmtId="0" fontId="1" fillId="0" borderId="0" xfId="45" applyFont="1" applyFill="1" applyBorder="1" applyAlignment="1">
      <alignment horizontal="distributed" vertical="center"/>
      <protection/>
    </xf>
    <xf numFmtId="0" fontId="1" fillId="0" borderId="6" xfId="45" applyFont="1" applyFill="1" applyBorder="1" applyAlignment="1">
      <alignment horizontal="distributed" vertical="center"/>
      <protection/>
    </xf>
    <xf numFmtId="0" fontId="7" fillId="0" borderId="0" xfId="45" applyFont="1" applyFill="1" applyAlignment="1">
      <alignment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6" xfId="45" applyFont="1" applyFill="1" applyBorder="1" applyAlignment="1">
      <alignment horizontal="distributed" vertical="center"/>
      <protection/>
    </xf>
    <xf numFmtId="41" fontId="7" fillId="0" borderId="1" xfId="45" applyNumberFormat="1" applyFont="1" applyFill="1" applyBorder="1" applyAlignment="1">
      <alignment vertical="center"/>
      <protection/>
    </xf>
    <xf numFmtId="41" fontId="7" fillId="0" borderId="0" xfId="45" applyNumberFormat="1" applyFont="1" applyFill="1" applyBorder="1" applyAlignment="1">
      <alignment vertical="center"/>
      <protection/>
    </xf>
    <xf numFmtId="41" fontId="7" fillId="0" borderId="6" xfId="45" applyNumberFormat="1" applyFont="1" applyFill="1" applyBorder="1" applyAlignment="1">
      <alignment vertical="center"/>
      <protection/>
    </xf>
    <xf numFmtId="0" fontId="1" fillId="0" borderId="1" xfId="45" applyFont="1" applyFill="1" applyBorder="1" applyAlignment="1">
      <alignment vertical="center"/>
      <protection/>
    </xf>
    <xf numFmtId="0" fontId="1" fillId="0" borderId="0" xfId="45" applyFont="1" applyFill="1" applyBorder="1" applyAlignment="1">
      <alignment vertical="center"/>
      <protection/>
    </xf>
    <xf numFmtId="0" fontId="1" fillId="0" borderId="6" xfId="45" applyFont="1" applyFill="1" applyBorder="1" applyAlignment="1">
      <alignment vertical="center"/>
      <protection/>
    </xf>
    <xf numFmtId="41" fontId="1" fillId="0" borderId="1" xfId="45" applyNumberFormat="1" applyFont="1" applyFill="1" applyBorder="1" applyAlignment="1">
      <alignment vertical="center"/>
      <protection/>
    </xf>
    <xf numFmtId="41" fontId="1" fillId="0" borderId="0" xfId="45" applyNumberFormat="1" applyFont="1" applyFill="1" applyBorder="1" applyAlignment="1">
      <alignment vertical="center"/>
      <protection/>
    </xf>
    <xf numFmtId="41" fontId="1" fillId="0" borderId="6" xfId="45" applyNumberFormat="1" applyFont="1" applyFill="1" applyBorder="1" applyAlignment="1">
      <alignment vertical="center"/>
      <protection/>
    </xf>
    <xf numFmtId="0" fontId="1" fillId="0" borderId="6" xfId="45" applyFont="1" applyFill="1" applyBorder="1" applyAlignment="1">
      <alignment horizontal="distributed" vertical="center"/>
      <protection/>
    </xf>
    <xf numFmtId="0" fontId="1" fillId="0" borderId="0" xfId="45" applyFont="1" applyFill="1" applyBorder="1" applyAlignment="1">
      <alignment horizontal="distributed"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horizontal="center" vertical="center"/>
      <protection/>
    </xf>
    <xf numFmtId="0" fontId="1" fillId="0" borderId="2" xfId="45" applyFont="1" applyFill="1" applyBorder="1" applyAlignment="1">
      <alignment horizontal="distributed" vertical="center"/>
      <protection/>
    </xf>
    <xf numFmtId="41" fontId="1" fillId="0" borderId="13" xfId="45" applyNumberFormat="1" applyFont="1" applyFill="1" applyBorder="1" applyAlignment="1">
      <alignment vertical="center"/>
      <protection/>
    </xf>
    <xf numFmtId="41" fontId="1" fillId="0" borderId="14" xfId="45" applyNumberFormat="1" applyFont="1" applyFill="1" applyBorder="1" applyAlignment="1">
      <alignment vertical="center"/>
      <protection/>
    </xf>
    <xf numFmtId="41" fontId="1" fillId="0" borderId="2" xfId="45" applyNumberFormat="1" applyFont="1" applyFill="1" applyBorder="1" applyAlignment="1">
      <alignment vertical="center"/>
      <protection/>
    </xf>
    <xf numFmtId="0" fontId="1" fillId="0" borderId="0" xfId="45" applyFont="1" applyFill="1" applyAlignment="1">
      <alignment horizontal="center" vertical="center"/>
      <protection/>
    </xf>
    <xf numFmtId="0" fontId="1" fillId="0" borderId="0" xfId="45" applyFont="1" applyFill="1" applyAlignment="1">
      <alignment horizontal="distributed" vertical="center"/>
      <protection/>
    </xf>
    <xf numFmtId="0" fontId="5" fillId="0" borderId="0" xfId="46" applyFont="1" applyFill="1" applyAlignment="1">
      <alignment vertical="center"/>
      <protection/>
    </xf>
    <xf numFmtId="0" fontId="1" fillId="0" borderId="10" xfId="46" applyFont="1" applyFill="1" applyBorder="1" applyAlignment="1">
      <alignment horizontal="distributed" vertical="center"/>
      <protection/>
    </xf>
    <xf numFmtId="38" fontId="1" fillId="0" borderId="16" xfId="18" applyFont="1" applyFill="1" applyBorder="1" applyAlignment="1">
      <alignment horizontal="distributed" vertical="center"/>
    </xf>
    <xf numFmtId="41" fontId="1" fillId="0" borderId="12" xfId="18" applyNumberFormat="1" applyFont="1" applyFill="1" applyBorder="1" applyAlignment="1">
      <alignment horizontal="right" vertical="center"/>
    </xf>
    <xf numFmtId="41" fontId="1" fillId="0" borderId="7" xfId="18" applyNumberFormat="1" applyFont="1" applyFill="1" applyBorder="1" applyAlignment="1">
      <alignment horizontal="right" vertical="center"/>
    </xf>
    <xf numFmtId="41" fontId="1" fillId="0" borderId="5" xfId="18" applyNumberFormat="1" applyFont="1" applyFill="1" applyBorder="1" applyAlignment="1">
      <alignment horizontal="right" vertical="center"/>
    </xf>
    <xf numFmtId="41" fontId="1" fillId="0" borderId="0" xfId="46" applyNumberFormat="1" applyFont="1" applyFill="1" applyBorder="1" applyAlignment="1">
      <alignment vertical="center"/>
      <protection/>
    </xf>
    <xf numFmtId="38" fontId="6" fillId="0" borderId="0" xfId="18" applyFont="1" applyFill="1" applyAlignment="1">
      <alignment vertical="center"/>
    </xf>
    <xf numFmtId="38" fontId="6" fillId="0" borderId="1" xfId="18" applyFont="1" applyFill="1" applyBorder="1" applyAlignment="1">
      <alignment horizontal="distributed" vertical="center"/>
    </xf>
    <xf numFmtId="0" fontId="5" fillId="0" borderId="0" xfId="47" applyFont="1" applyFill="1" applyAlignment="1">
      <alignment vertical="center"/>
      <protection/>
    </xf>
    <xf numFmtId="0" fontId="1" fillId="0" borderId="10" xfId="47" applyFont="1" applyFill="1" applyBorder="1" applyAlignment="1">
      <alignment horizontal="distributed" vertical="center"/>
      <protection/>
    </xf>
    <xf numFmtId="41" fontId="1" fillId="0" borderId="0" xfId="47" applyNumberFormat="1" applyFont="1" applyFill="1" applyBorder="1" applyAlignment="1">
      <alignment vertical="center"/>
      <protection/>
    </xf>
    <xf numFmtId="0" fontId="1" fillId="0" borderId="0" xfId="48" applyFont="1" applyFill="1">
      <alignment/>
      <protection/>
    </xf>
    <xf numFmtId="0" fontId="5" fillId="0" borderId="0" xfId="48" applyFont="1" applyFill="1">
      <alignment/>
      <protection/>
    </xf>
    <xf numFmtId="0" fontId="1" fillId="0" borderId="0" xfId="48" applyFont="1" applyFill="1" applyAlignment="1">
      <alignment horizontal="right"/>
      <protection/>
    </xf>
    <xf numFmtId="41" fontId="1" fillId="0" borderId="1" xfId="48" applyNumberFormat="1" applyFont="1" applyFill="1" applyBorder="1" applyAlignment="1">
      <alignment horizontal="distributed"/>
      <protection/>
    </xf>
    <xf numFmtId="41" fontId="1" fillId="0" borderId="0" xfId="48" applyNumberFormat="1" applyFont="1" applyFill="1" applyBorder="1" applyAlignment="1">
      <alignment horizontal="distributed"/>
      <protection/>
    </xf>
    <xf numFmtId="41" fontId="1" fillId="0" borderId="0" xfId="48" applyNumberFormat="1" applyFont="1" applyFill="1" applyBorder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1" fillId="0" borderId="4" xfId="48" applyFont="1" applyFill="1" applyBorder="1" applyAlignment="1">
      <alignment horizontal="distributed"/>
      <protection/>
    </xf>
    <xf numFmtId="0" fontId="1" fillId="0" borderId="0" xfId="48" applyFont="1" applyFill="1" applyBorder="1" applyAlignment="1">
      <alignment horizontal="right"/>
      <protection/>
    </xf>
    <xf numFmtId="0" fontId="1" fillId="0" borderId="6" xfId="48" applyFont="1" applyFill="1" applyBorder="1" applyAlignment="1">
      <alignment horizontal="center"/>
      <protection/>
    </xf>
    <xf numFmtId="0" fontId="7" fillId="0" borderId="0" xfId="48" applyFont="1" applyFill="1">
      <alignment/>
      <protection/>
    </xf>
    <xf numFmtId="0" fontId="7" fillId="0" borderId="4" xfId="48" applyFont="1" applyFill="1" applyBorder="1" applyAlignment="1">
      <alignment horizontal="distributed"/>
      <protection/>
    </xf>
    <xf numFmtId="41" fontId="7" fillId="0" borderId="0" xfId="48" applyNumberFormat="1" applyFont="1" applyFill="1" applyBorder="1">
      <alignment/>
      <protection/>
    </xf>
    <xf numFmtId="41" fontId="7" fillId="0" borderId="6" xfId="48" applyNumberFormat="1" applyFont="1" applyFill="1" applyBorder="1">
      <alignment/>
      <protection/>
    </xf>
    <xf numFmtId="41" fontId="1" fillId="0" borderId="6" xfId="48" applyNumberFormat="1" applyFont="1" applyFill="1" applyBorder="1">
      <alignment/>
      <protection/>
    </xf>
    <xf numFmtId="41" fontId="1" fillId="0" borderId="0" xfId="48" applyNumberFormat="1" applyFont="1" applyFill="1" applyBorder="1" applyAlignment="1">
      <alignment horizontal="right"/>
      <protection/>
    </xf>
    <xf numFmtId="0" fontId="1" fillId="0" borderId="3" xfId="48" applyFont="1" applyFill="1" applyBorder="1" applyAlignment="1">
      <alignment horizontal="distributed"/>
      <protection/>
    </xf>
    <xf numFmtId="41" fontId="1" fillId="0" borderId="14" xfId="48" applyNumberFormat="1" applyFont="1" applyFill="1" applyBorder="1">
      <alignment/>
      <protection/>
    </xf>
    <xf numFmtId="41" fontId="1" fillId="0" borderId="2" xfId="48" applyNumberFormat="1" applyFont="1" applyFill="1" applyBorder="1">
      <alignment/>
      <protection/>
    </xf>
    <xf numFmtId="38" fontId="1" fillId="0" borderId="0" xfId="18" applyFont="1" applyFill="1" applyAlignment="1">
      <alignment horizontal="right" vertical="center"/>
    </xf>
    <xf numFmtId="38" fontId="1" fillId="0" borderId="11" xfId="18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9" applyNumberFormat="1" applyFont="1" applyFill="1" applyBorder="1" applyAlignment="1">
      <alignment horizontal="center" vertical="center"/>
      <protection/>
    </xf>
    <xf numFmtId="41" fontId="1" fillId="0" borderId="12" xfId="18" applyNumberFormat="1" applyFont="1" applyFill="1" applyBorder="1" applyAlignment="1">
      <alignment vertical="center"/>
    </xf>
    <xf numFmtId="41" fontId="1" fillId="0" borderId="5" xfId="18" applyNumberFormat="1" applyFont="1" applyFill="1" applyBorder="1" applyAlignment="1">
      <alignment vertical="center"/>
    </xf>
    <xf numFmtId="38" fontId="1" fillId="0" borderId="1" xfId="18" applyFont="1" applyFill="1" applyBorder="1" applyAlignment="1">
      <alignment horizontal="center" vertical="center"/>
    </xf>
    <xf numFmtId="38" fontId="1" fillId="0" borderId="13" xfId="18" applyFont="1" applyFill="1" applyBorder="1" applyAlignment="1">
      <alignment horizontal="distributed" vertical="center"/>
    </xf>
    <xf numFmtId="41" fontId="1" fillId="0" borderId="25" xfId="18" applyNumberFormat="1" applyFont="1" applyFill="1" applyBorder="1" applyAlignment="1">
      <alignment vertical="center"/>
    </xf>
    <xf numFmtId="41" fontId="1" fillId="0" borderId="26" xfId="18" applyNumberFormat="1" applyFont="1" applyFill="1" applyBorder="1" applyAlignment="1">
      <alignment vertical="center"/>
    </xf>
    <xf numFmtId="38" fontId="1" fillId="0" borderId="27" xfId="18" applyFont="1" applyFill="1" applyBorder="1" applyAlignment="1">
      <alignment vertical="center"/>
    </xf>
    <xf numFmtId="38" fontId="1" fillId="0" borderId="0" xfId="18" applyFont="1" applyFill="1" applyAlignment="1">
      <alignment horizontal="left" vertical="center"/>
    </xf>
    <xf numFmtId="38" fontId="1" fillId="0" borderId="6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center" vertical="center"/>
      <protection/>
    </xf>
    <xf numFmtId="38" fontId="1" fillId="0" borderId="0" xfId="18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left" vertical="center"/>
      <protection/>
    </xf>
    <xf numFmtId="38" fontId="1" fillId="0" borderId="24" xfId="18" applyFont="1" applyFill="1" applyBorder="1" applyAlignment="1">
      <alignment horizontal="center" vertical="center"/>
    </xf>
    <xf numFmtId="0" fontId="1" fillId="0" borderId="6" xfId="51" applyFont="1" applyFill="1" applyBorder="1" applyAlignment="1">
      <alignment horizontal="center" vertical="center"/>
      <protection/>
    </xf>
    <xf numFmtId="0" fontId="1" fillId="0" borderId="24" xfId="18" applyNumberFormat="1" applyFont="1" applyFill="1" applyBorder="1" applyAlignment="1">
      <alignment horizontal="left" vertical="center"/>
    </xf>
    <xf numFmtId="38" fontId="1" fillId="0" borderId="24" xfId="18" applyFont="1" applyFill="1" applyBorder="1" applyAlignment="1">
      <alignment vertical="center"/>
    </xf>
    <xf numFmtId="183" fontId="1" fillId="0" borderId="0" xfId="18" applyNumberFormat="1" applyFont="1" applyFill="1" applyBorder="1" applyAlignment="1">
      <alignment vertical="center"/>
    </xf>
    <xf numFmtId="183" fontId="1" fillId="0" borderId="6" xfId="18" applyNumberFormat="1" applyFont="1" applyFill="1" applyBorder="1" applyAlignment="1">
      <alignment vertical="center"/>
    </xf>
    <xf numFmtId="0" fontId="1" fillId="0" borderId="1" xfId="18" applyNumberFormat="1" applyFont="1" applyFill="1" applyBorder="1" applyAlignment="1">
      <alignment horizontal="left" vertical="center"/>
    </xf>
    <xf numFmtId="38" fontId="1" fillId="0" borderId="28" xfId="18" applyFont="1" applyFill="1" applyBorder="1" applyAlignment="1">
      <alignment horizontal="distributed" vertical="center"/>
    </xf>
    <xf numFmtId="0" fontId="1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0" fontId="1" fillId="0" borderId="0" xfId="52" applyFont="1" applyFill="1">
      <alignment/>
      <protection/>
    </xf>
    <xf numFmtId="49" fontId="1" fillId="0" borderId="9" xfId="52" applyNumberFormat="1" applyFont="1" applyFill="1" applyBorder="1">
      <alignment/>
      <protection/>
    </xf>
    <xf numFmtId="0" fontId="1" fillId="0" borderId="9" xfId="52" applyFont="1" applyFill="1" applyBorder="1">
      <alignment/>
      <protection/>
    </xf>
    <xf numFmtId="0" fontId="1" fillId="0" borderId="4" xfId="52" applyFont="1" applyFill="1" applyBorder="1" applyAlignment="1">
      <alignment horizontal="center" vertical="center"/>
      <protection/>
    </xf>
    <xf numFmtId="0" fontId="1" fillId="0" borderId="6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distributed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3" xfId="52" applyFont="1" applyFill="1" applyBorder="1" applyAlignment="1">
      <alignment horizontal="center" vertical="center" wrapText="1"/>
      <protection/>
    </xf>
    <xf numFmtId="0" fontId="1" fillId="0" borderId="8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distributed" wrapText="1"/>
      <protection/>
    </xf>
    <xf numFmtId="0" fontId="1" fillId="0" borderId="0" xfId="52" applyFont="1" applyFill="1" applyBorder="1" applyAlignment="1">
      <alignment horizontal="center" vertical="distributed" wrapText="1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right" vertical="center"/>
      <protection/>
    </xf>
    <xf numFmtId="0" fontId="1" fillId="0" borderId="0" xfId="52" applyFont="1" applyFill="1" applyBorder="1" applyAlignment="1">
      <alignment horizontal="right" vertical="center"/>
      <protection/>
    </xf>
    <xf numFmtId="0" fontId="1" fillId="0" borderId="4" xfId="52" applyFont="1" applyFill="1" applyBorder="1" applyAlignment="1">
      <alignment horizontal="right" vertical="center"/>
      <protection/>
    </xf>
    <xf numFmtId="41" fontId="1" fillId="0" borderId="1" xfId="52" applyNumberFormat="1" applyFont="1" applyFill="1" applyBorder="1">
      <alignment/>
      <protection/>
    </xf>
    <xf numFmtId="41" fontId="1" fillId="0" borderId="0" xfId="52" applyNumberFormat="1" applyFont="1" applyFill="1">
      <alignment/>
      <protection/>
    </xf>
    <xf numFmtId="43" fontId="1" fillId="0" borderId="0" xfId="52" applyNumberFormat="1" applyFont="1" applyFill="1">
      <alignment/>
      <protection/>
    </xf>
    <xf numFmtId="41" fontId="1" fillId="0" borderId="0" xfId="52" applyNumberFormat="1" applyFont="1" applyFill="1" applyAlignment="1">
      <alignment horizontal="right"/>
      <protection/>
    </xf>
    <xf numFmtId="41" fontId="1" fillId="0" borderId="0" xfId="52" applyNumberFormat="1" applyFont="1" applyFill="1" applyBorder="1">
      <alignment/>
      <protection/>
    </xf>
    <xf numFmtId="41" fontId="1" fillId="0" borderId="6" xfId="52" applyNumberFormat="1" applyFont="1" applyFill="1" applyBorder="1">
      <alignment/>
      <protection/>
    </xf>
    <xf numFmtId="0" fontId="7" fillId="0" borderId="0" xfId="52" applyFont="1" applyFill="1" applyBorder="1">
      <alignment/>
      <protection/>
    </xf>
    <xf numFmtId="0" fontId="7" fillId="0" borderId="4" xfId="52" applyFont="1" applyFill="1" applyBorder="1" applyAlignment="1">
      <alignment horizontal="right" vertical="center"/>
      <protection/>
    </xf>
    <xf numFmtId="41" fontId="7" fillId="0" borderId="1" xfId="52" applyNumberFormat="1" applyFont="1" applyFill="1" applyBorder="1">
      <alignment/>
      <protection/>
    </xf>
    <xf numFmtId="41" fontId="7" fillId="0" borderId="0" xfId="52" applyNumberFormat="1" applyFont="1" applyFill="1">
      <alignment/>
      <protection/>
    </xf>
    <xf numFmtId="41" fontId="7" fillId="0" borderId="0" xfId="52" applyNumberFormat="1" applyFont="1" applyFill="1" applyBorder="1">
      <alignment/>
      <protection/>
    </xf>
    <xf numFmtId="41" fontId="7" fillId="0" borderId="6" xfId="52" applyNumberFormat="1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4" xfId="52" applyFont="1" applyFill="1" applyBorder="1" applyAlignment="1">
      <alignment horizontal="right" vertical="center"/>
      <protection/>
    </xf>
    <xf numFmtId="41" fontId="9" fillId="0" borderId="1" xfId="52" applyNumberFormat="1" applyFont="1" applyFill="1" applyBorder="1">
      <alignment/>
      <protection/>
    </xf>
    <xf numFmtId="41" fontId="9" fillId="0" borderId="0" xfId="52" applyNumberFormat="1" applyFont="1" applyFill="1">
      <alignment/>
      <protection/>
    </xf>
    <xf numFmtId="41" fontId="1" fillId="0" borderId="0" xfId="52" applyNumberFormat="1" applyFont="1" applyFill="1" applyAlignment="1">
      <alignment/>
      <protection/>
    </xf>
    <xf numFmtId="198" fontId="9" fillId="0" borderId="0" xfId="52" applyNumberFormat="1" applyFont="1" applyFill="1">
      <alignment/>
      <protection/>
    </xf>
    <xf numFmtId="41" fontId="9" fillId="0" borderId="0" xfId="52" applyNumberFormat="1" applyFont="1" applyFill="1" applyBorder="1">
      <alignment/>
      <protection/>
    </xf>
    <xf numFmtId="41" fontId="9" fillId="0" borderId="6" xfId="52" applyNumberFormat="1" applyFont="1" applyFill="1" applyBorder="1">
      <alignment/>
      <protection/>
    </xf>
    <xf numFmtId="0" fontId="1" fillId="0" borderId="0" xfId="52" applyFont="1" applyFill="1" applyBorder="1" applyAlignment="1">
      <alignment/>
      <protection/>
    </xf>
    <xf numFmtId="41" fontId="1" fillId="0" borderId="0" xfId="52" applyNumberFormat="1" applyFont="1" applyFill="1" applyBorder="1" applyAlignment="1">
      <alignment horizontal="right" vertical="center"/>
      <protection/>
    </xf>
    <xf numFmtId="198" fontId="1" fillId="0" borderId="0" xfId="52" applyNumberFormat="1" applyFont="1" applyFill="1" applyBorder="1" applyAlignment="1">
      <alignment horizontal="right" vertical="center"/>
      <protection/>
    </xf>
    <xf numFmtId="41" fontId="1" fillId="0" borderId="6" xfId="52" applyNumberFormat="1" applyFont="1" applyFill="1" applyBorder="1" applyAlignment="1">
      <alignment horizontal="right" vertical="center"/>
      <protection/>
    </xf>
    <xf numFmtId="181" fontId="1" fillId="0" borderId="0" xfId="52" applyNumberFormat="1" applyFont="1" applyFill="1" applyBorder="1">
      <alignment/>
      <protection/>
    </xf>
    <xf numFmtId="198" fontId="1" fillId="0" borderId="0" xfId="52" applyNumberFormat="1" applyFont="1" applyFill="1">
      <alignment/>
      <protection/>
    </xf>
    <xf numFmtId="181" fontId="1" fillId="0" borderId="6" xfId="52" applyNumberFormat="1" applyFont="1" applyFill="1" applyBorder="1">
      <alignment/>
      <protection/>
    </xf>
    <xf numFmtId="0" fontId="1" fillId="0" borderId="4" xfId="52" applyNumberFormat="1" applyFont="1" applyFill="1" applyBorder="1" applyAlignment="1">
      <alignment horizontal="right" vertical="center"/>
      <protection/>
    </xf>
    <xf numFmtId="0" fontId="1" fillId="0" borderId="3" xfId="52" applyFont="1" applyFill="1" applyBorder="1">
      <alignment/>
      <protection/>
    </xf>
    <xf numFmtId="0" fontId="1" fillId="0" borderId="13" xfId="52" applyFont="1" applyFill="1" applyBorder="1">
      <alignment/>
      <protection/>
    </xf>
    <xf numFmtId="0" fontId="1" fillId="0" borderId="14" xfId="52" applyFont="1" applyFill="1" applyBorder="1">
      <alignment/>
      <protection/>
    </xf>
    <xf numFmtId="0" fontId="1" fillId="0" borderId="2" xfId="52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21" xfId="53" applyFont="1" applyFill="1" applyBorder="1" applyAlignment="1">
      <alignment horizontal="center" vertical="center" textRotation="255"/>
      <protection/>
    </xf>
    <xf numFmtId="0" fontId="7" fillId="0" borderId="21" xfId="53" applyFont="1" applyFill="1" applyBorder="1" applyAlignment="1">
      <alignment horizontal="center" vertical="center" textRotation="255"/>
      <protection/>
    </xf>
    <xf numFmtId="0" fontId="1" fillId="0" borderId="4" xfId="53" applyFont="1" applyBorder="1" applyAlignment="1">
      <alignment horizontal="center" vertical="center"/>
      <protection/>
    </xf>
    <xf numFmtId="0" fontId="7" fillId="0" borderId="4" xfId="53" applyFont="1" applyBorder="1" applyAlignment="1">
      <alignment horizontal="center" vertical="center"/>
      <protection/>
    </xf>
    <xf numFmtId="0" fontId="1" fillId="0" borderId="3" xfId="53" applyFont="1" applyBorder="1" applyAlignment="1">
      <alignment horizontal="center" vertical="center" textRotation="255"/>
      <protection/>
    </xf>
    <xf numFmtId="0" fontId="7" fillId="0" borderId="3" xfId="53" applyFont="1" applyBorder="1" applyAlignment="1">
      <alignment horizontal="center" vertical="center" textRotation="255"/>
      <protection/>
    </xf>
    <xf numFmtId="0" fontId="1" fillId="0" borderId="0" xfId="53" applyFont="1" applyFill="1" applyBorder="1" applyAlignment="1">
      <alignment horizontal="right" vertical="distributed" wrapText="1"/>
      <protection/>
    </xf>
    <xf numFmtId="41" fontId="1" fillId="0" borderId="7" xfId="53" applyNumberFormat="1" applyFont="1" applyFill="1" applyBorder="1" applyAlignment="1">
      <alignment horizontal="right" vertical="distributed"/>
      <protection/>
    </xf>
    <xf numFmtId="41" fontId="7" fillId="0" borderId="7" xfId="53" applyNumberFormat="1" applyFont="1" applyFill="1" applyBorder="1" applyAlignment="1">
      <alignment horizontal="right" vertical="distributed"/>
      <protection/>
    </xf>
    <xf numFmtId="41" fontId="6" fillId="0" borderId="7" xfId="53" applyNumberFormat="1" applyFont="1" applyFill="1" applyBorder="1" applyAlignment="1">
      <alignment horizontal="right" vertical="distributed"/>
      <protection/>
    </xf>
    <xf numFmtId="41" fontId="1" fillId="0" borderId="7" xfId="53" applyNumberFormat="1" applyFont="1" applyFill="1" applyBorder="1" applyAlignment="1">
      <alignment horizontal="center" vertical="distributed" wrapText="1"/>
      <protection/>
    </xf>
    <xf numFmtId="41" fontId="1" fillId="0" borderId="7" xfId="53" applyNumberFormat="1" applyFont="1" applyFill="1" applyBorder="1" applyAlignment="1">
      <alignment horizontal="center"/>
      <protection/>
    </xf>
    <xf numFmtId="41" fontId="1" fillId="0" borderId="5" xfId="53" applyNumberFormat="1" applyFont="1" applyFill="1" applyBorder="1" applyAlignment="1">
      <alignment horizontal="center"/>
      <protection/>
    </xf>
    <xf numFmtId="41" fontId="1" fillId="0" borderId="0" xfId="53" applyNumberFormat="1" applyFont="1" applyFill="1" applyBorder="1" applyAlignment="1">
      <alignment horizontal="right" vertical="distributed"/>
      <protection/>
    </xf>
    <xf numFmtId="41" fontId="7" fillId="0" borderId="0" xfId="53" applyNumberFormat="1" applyFont="1" applyFill="1" applyBorder="1" applyAlignment="1">
      <alignment horizontal="right" vertical="distributed"/>
      <protection/>
    </xf>
    <xf numFmtId="41" fontId="6" fillId="0" borderId="0" xfId="53" applyNumberFormat="1" applyFont="1" applyFill="1" applyBorder="1" applyAlignment="1">
      <alignment horizontal="right" vertical="distributed"/>
      <protection/>
    </xf>
    <xf numFmtId="41" fontId="1" fillId="0" borderId="0" xfId="53" applyNumberFormat="1" applyFont="1" applyFill="1" applyBorder="1" applyAlignment="1">
      <alignment horizontal="center"/>
      <protection/>
    </xf>
    <xf numFmtId="41" fontId="1" fillId="0" borderId="6" xfId="53" applyNumberFormat="1" applyFont="1" applyFill="1" applyBorder="1" applyAlignment="1">
      <alignment horizontal="center"/>
      <protection/>
    </xf>
    <xf numFmtId="41" fontId="1" fillId="0" borderId="14" xfId="53" applyNumberFormat="1" applyFont="1" applyFill="1" applyBorder="1" applyAlignment="1">
      <alignment horizontal="right" vertical="distributed"/>
      <protection/>
    </xf>
    <xf numFmtId="41" fontId="7" fillId="0" borderId="14" xfId="53" applyNumberFormat="1" applyFont="1" applyFill="1" applyBorder="1" applyAlignment="1">
      <alignment horizontal="right" vertical="distributed"/>
      <protection/>
    </xf>
    <xf numFmtId="41" fontId="6" fillId="0" borderId="14" xfId="53" applyNumberFormat="1" applyFont="1" applyFill="1" applyBorder="1" applyAlignment="1">
      <alignment horizontal="right" vertical="distributed"/>
      <protection/>
    </xf>
    <xf numFmtId="41" fontId="1" fillId="0" borderId="14" xfId="53" applyNumberFormat="1" applyFont="1" applyFill="1" applyBorder="1" applyAlignment="1">
      <alignment horizontal="center"/>
      <protection/>
    </xf>
    <xf numFmtId="41" fontId="1" fillId="0" borderId="2" xfId="53" applyNumberFormat="1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0" fontId="1" fillId="0" borderId="0" xfId="53" applyFont="1" applyFill="1" applyBorder="1" applyAlignment="1">
      <alignment horizontal="distributed"/>
      <protection/>
    </xf>
    <xf numFmtId="0" fontId="7" fillId="0" borderId="0" xfId="53" applyFont="1" applyFill="1" applyBorder="1" applyAlignment="1">
      <alignment horizontal="distributed"/>
      <protection/>
    </xf>
    <xf numFmtId="0" fontId="6" fillId="0" borderId="0" xfId="53" applyFont="1" applyFill="1" applyBorder="1" applyAlignment="1">
      <alignment horizontal="distributed"/>
      <protection/>
    </xf>
    <xf numFmtId="0" fontId="1" fillId="0" borderId="1" xfId="29" applyFont="1" applyFill="1" applyBorder="1" applyAlignment="1">
      <alignment horizontal="center"/>
      <protection/>
    </xf>
    <xf numFmtId="0" fontId="1" fillId="0" borderId="6" xfId="29" applyFont="1" applyFill="1" applyBorder="1" applyAlignment="1">
      <alignment horizontal="center"/>
      <protection/>
    </xf>
    <xf numFmtId="49" fontId="7" fillId="0" borderId="1" xfId="22" applyFont="1" applyFill="1" applyBorder="1" applyAlignment="1">
      <alignment horizontal="center" vertical="center"/>
      <protection/>
    </xf>
    <xf numFmtId="49" fontId="7" fillId="0" borderId="6" xfId="22" applyFont="1" applyFill="1" applyBorder="1" applyAlignment="1">
      <alignment horizontal="center" vertical="center"/>
      <protection/>
    </xf>
    <xf numFmtId="0" fontId="1" fillId="0" borderId="10" xfId="29" applyFont="1" applyFill="1" applyBorder="1" applyAlignment="1">
      <alignment horizontal="center" vertical="center"/>
      <protection/>
    </xf>
    <xf numFmtId="0" fontId="1" fillId="0" borderId="10" xfId="29" applyFont="1" applyFill="1" applyBorder="1" applyAlignment="1">
      <alignment horizontal="distributed" vertical="center" wrapText="1"/>
      <protection/>
    </xf>
    <xf numFmtId="0" fontId="1" fillId="0" borderId="17" xfId="29" applyFont="1" applyFill="1" applyBorder="1" applyAlignment="1">
      <alignment horizontal="distributed" vertical="center" wrapText="1"/>
      <protection/>
    </xf>
    <xf numFmtId="0" fontId="14" fillId="0" borderId="17" xfId="29" applyFont="1" applyFill="1" applyBorder="1" applyAlignment="1">
      <alignment horizontal="distributed" vertical="center"/>
      <protection/>
    </xf>
    <xf numFmtId="0" fontId="1" fillId="0" borderId="17" xfId="29" applyFont="1" applyFill="1" applyBorder="1" applyAlignment="1">
      <alignment horizontal="distributed" vertical="center"/>
      <protection/>
    </xf>
    <xf numFmtId="49" fontId="1" fillId="0" borderId="29" xfId="29" applyNumberFormat="1" applyFont="1" applyFill="1" applyBorder="1" applyAlignment="1">
      <alignment horizontal="distributed" vertical="center"/>
      <protection/>
    </xf>
    <xf numFmtId="49" fontId="1" fillId="0" borderId="30" xfId="29" applyNumberFormat="1" applyFont="1" applyFill="1" applyBorder="1" applyAlignment="1">
      <alignment horizontal="distributed" vertical="center"/>
      <protection/>
    </xf>
    <xf numFmtId="49" fontId="1" fillId="0" borderId="1" xfId="29" applyNumberFormat="1" applyFont="1" applyFill="1" applyBorder="1" applyAlignment="1">
      <alignment horizontal="distributed" vertical="center"/>
      <protection/>
    </xf>
    <xf numFmtId="49" fontId="1" fillId="0" borderId="6" xfId="29" applyNumberFormat="1" applyFont="1" applyFill="1" applyBorder="1" applyAlignment="1">
      <alignment horizontal="distributed" vertical="center"/>
      <protection/>
    </xf>
    <xf numFmtId="49" fontId="1" fillId="0" borderId="13" xfId="29" applyNumberFormat="1" applyFont="1" applyFill="1" applyBorder="1" applyAlignment="1">
      <alignment horizontal="distributed" vertical="center"/>
      <protection/>
    </xf>
    <xf numFmtId="49" fontId="1" fillId="0" borderId="2" xfId="29" applyNumberFormat="1" applyFont="1" applyFill="1" applyBorder="1" applyAlignment="1">
      <alignment horizontal="distributed" vertical="center"/>
      <protection/>
    </xf>
    <xf numFmtId="0" fontId="1" fillId="0" borderId="10" xfId="29" applyFont="1" applyFill="1" applyBorder="1" applyAlignment="1">
      <alignment horizontal="distributed" vertical="center"/>
      <protection/>
    </xf>
    <xf numFmtId="49" fontId="7" fillId="0" borderId="6" xfId="22" applyFont="1" applyFill="1" applyBorder="1" applyAlignment="1">
      <alignment horizontal="distributed" vertical="center"/>
      <protection/>
    </xf>
    <xf numFmtId="38" fontId="1" fillId="0" borderId="2" xfId="18" applyFont="1" applyFill="1" applyBorder="1" applyAlignment="1">
      <alignment horizontal="center" vertical="center"/>
    </xf>
    <xf numFmtId="38" fontId="1" fillId="0" borderId="20" xfId="18" applyFont="1" applyFill="1" applyBorder="1" applyAlignment="1">
      <alignment horizontal="center" vertical="center"/>
    </xf>
    <xf numFmtId="38" fontId="1" fillId="0" borderId="18" xfId="18" applyFont="1" applyFill="1" applyBorder="1" applyAlignment="1">
      <alignment horizontal="center" vertical="center"/>
    </xf>
    <xf numFmtId="38" fontId="1" fillId="0" borderId="19" xfId="18" applyFont="1" applyFill="1" applyBorder="1" applyAlignment="1">
      <alignment horizontal="center" vertical="center"/>
    </xf>
    <xf numFmtId="38" fontId="1" fillId="0" borderId="31" xfId="18" applyFont="1" applyFill="1" applyBorder="1" applyAlignment="1">
      <alignment horizontal="center" vertical="center"/>
    </xf>
    <xf numFmtId="49" fontId="7" fillId="0" borderId="1" xfId="22" applyFont="1" applyFill="1" applyBorder="1" applyAlignment="1">
      <alignment horizontal="distributed" vertical="center"/>
      <protection/>
    </xf>
    <xf numFmtId="0" fontId="11" fillId="0" borderId="0" xfId="28" applyFont="1" applyAlignment="1">
      <alignment horizontal="distributed" vertical="center"/>
      <protection/>
    </xf>
    <xf numFmtId="0" fontId="11" fillId="0" borderId="6" xfId="28" applyFont="1" applyBorder="1" applyAlignment="1">
      <alignment horizontal="distributed" vertical="center"/>
      <protection/>
    </xf>
    <xf numFmtId="38" fontId="1" fillId="0" borderId="29" xfId="18" applyFont="1" applyFill="1" applyBorder="1" applyAlignment="1">
      <alignment horizontal="distributed" vertical="center"/>
    </xf>
    <xf numFmtId="0" fontId="0" fillId="0" borderId="32" xfId="28" applyBorder="1" applyAlignment="1">
      <alignment horizontal="distributed" vertical="center"/>
      <protection/>
    </xf>
    <xf numFmtId="0" fontId="0" fillId="0" borderId="30" xfId="28" applyBorder="1" applyAlignment="1">
      <alignment horizontal="distributed" vertical="center"/>
      <protection/>
    </xf>
    <xf numFmtId="0" fontId="0" fillId="0" borderId="13" xfId="28" applyBorder="1" applyAlignment="1">
      <alignment horizontal="distributed" vertical="center"/>
      <protection/>
    </xf>
    <xf numFmtId="0" fontId="0" fillId="0" borderId="14" xfId="28" applyBorder="1" applyAlignment="1">
      <alignment horizontal="distributed" vertical="center"/>
      <protection/>
    </xf>
    <xf numFmtId="0" fontId="0" fillId="0" borderId="2" xfId="28" applyBorder="1" applyAlignment="1">
      <alignment horizontal="distributed" vertical="center"/>
      <protection/>
    </xf>
    <xf numFmtId="38" fontId="6" fillId="0" borderId="33" xfId="18" applyFont="1" applyFill="1" applyBorder="1" applyAlignment="1">
      <alignment horizontal="distributed" vertical="center" wrapText="1"/>
    </xf>
    <xf numFmtId="0" fontId="0" fillId="0" borderId="34" xfId="28" applyBorder="1">
      <alignment/>
      <protection/>
    </xf>
    <xf numFmtId="38" fontId="1" fillId="0" borderId="13" xfId="18" applyFont="1" applyFill="1" applyBorder="1" applyAlignment="1">
      <alignment horizontal="center" vertical="center"/>
    </xf>
    <xf numFmtId="191" fontId="1" fillId="0" borderId="19" xfId="18" applyNumberFormat="1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left" vertical="center" textRotation="255"/>
    </xf>
    <xf numFmtId="38" fontId="1" fillId="0" borderId="1" xfId="18" applyFont="1" applyFill="1" applyBorder="1" applyAlignment="1">
      <alignment horizontal="distributed" vertical="center"/>
    </xf>
    <xf numFmtId="0" fontId="0" fillId="0" borderId="0" xfId="28" applyAlignment="1">
      <alignment horizontal="distributed" vertical="center"/>
      <protection/>
    </xf>
    <xf numFmtId="0" fontId="0" fillId="0" borderId="6" xfId="28" applyBorder="1" applyAlignment="1">
      <alignment horizontal="distributed" vertical="center"/>
      <protection/>
    </xf>
    <xf numFmtId="38" fontId="7" fillId="0" borderId="1" xfId="18" applyFont="1" applyFill="1" applyBorder="1" applyAlignment="1">
      <alignment horizontal="distributed" vertical="center"/>
    </xf>
    <xf numFmtId="0" fontId="0" fillId="0" borderId="3" xfId="27" applyBorder="1" applyAlignment="1">
      <alignment horizontal="distributed" vertical="center"/>
      <protection/>
    </xf>
    <xf numFmtId="38" fontId="1" fillId="0" borderId="17" xfId="18" applyFont="1" applyFill="1" applyBorder="1" applyAlignment="1">
      <alignment horizontal="center" vertical="center"/>
    </xf>
    <xf numFmtId="191" fontId="1" fillId="0" borderId="17" xfId="18" applyNumberFormat="1" applyFont="1" applyFill="1" applyBorder="1" applyAlignment="1">
      <alignment horizontal="center" vertical="center"/>
    </xf>
    <xf numFmtId="191" fontId="1" fillId="0" borderId="20" xfId="18" applyNumberFormat="1" applyFont="1" applyFill="1" applyBorder="1" applyAlignment="1">
      <alignment horizontal="center" vertical="center"/>
    </xf>
    <xf numFmtId="0" fontId="0" fillId="0" borderId="3" xfId="26" applyFill="1" applyBorder="1" applyAlignment="1">
      <alignment horizontal="distributed" vertical="center"/>
      <protection/>
    </xf>
    <xf numFmtId="38" fontId="1" fillId="0" borderId="21" xfId="18" applyFont="1" applyFill="1" applyBorder="1" applyAlignment="1">
      <alignment horizontal="distributed" vertical="center"/>
    </xf>
    <xf numFmtId="0" fontId="1" fillId="0" borderId="20" xfId="26" applyFont="1" applyFill="1" applyBorder="1" applyAlignment="1">
      <alignment horizontal="distributed" vertical="center"/>
      <protection/>
    </xf>
    <xf numFmtId="0" fontId="1" fillId="0" borderId="19" xfId="26" applyFont="1" applyFill="1" applyBorder="1" applyAlignment="1">
      <alignment horizontal="distributed" vertical="center"/>
      <protection/>
    </xf>
    <xf numFmtId="0" fontId="1" fillId="0" borderId="21" xfId="26" applyFont="1" applyFill="1" applyBorder="1" applyAlignment="1">
      <alignment horizontal="distributed" vertical="center"/>
      <protection/>
    </xf>
    <xf numFmtId="0" fontId="1" fillId="0" borderId="20" xfId="25" applyFont="1" applyFill="1" applyBorder="1" applyAlignment="1">
      <alignment horizontal="distributed" vertical="center"/>
      <protection/>
    </xf>
    <xf numFmtId="0" fontId="0" fillId="0" borderId="18" xfId="25" applyFill="1" applyBorder="1" applyAlignment="1">
      <alignment horizontal="distributed" vertical="center"/>
      <protection/>
    </xf>
    <xf numFmtId="0" fontId="0" fillId="0" borderId="19" xfId="25" applyFill="1" applyBorder="1" applyAlignment="1">
      <alignment horizontal="distributed" vertical="center"/>
      <protection/>
    </xf>
    <xf numFmtId="0" fontId="1" fillId="0" borderId="20" xfId="25" applyFont="1" applyFill="1" applyBorder="1" applyAlignment="1">
      <alignment horizontal="center" vertical="center"/>
      <protection/>
    </xf>
    <xf numFmtId="0" fontId="0" fillId="0" borderId="18" xfId="25" applyFill="1" applyBorder="1" applyAlignment="1">
      <alignment horizontal="center" vertical="center"/>
      <protection/>
    </xf>
    <xf numFmtId="0" fontId="0" fillId="0" borderId="19" xfId="25" applyFill="1" applyBorder="1" applyAlignment="1">
      <alignment horizontal="center" vertical="center"/>
      <protection/>
    </xf>
    <xf numFmtId="0" fontId="1" fillId="0" borderId="21" xfId="25" applyFont="1" applyFill="1" applyBorder="1" applyAlignment="1">
      <alignment horizontal="distributed" vertical="center"/>
      <protection/>
    </xf>
    <xf numFmtId="0" fontId="0" fillId="0" borderId="3" xfId="25" applyFill="1" applyBorder="1" applyAlignment="1">
      <alignment horizontal="distributed" vertical="center"/>
      <protection/>
    </xf>
    <xf numFmtId="0" fontId="1" fillId="0" borderId="3" xfId="29" applyFont="1" applyFill="1" applyBorder="1" applyAlignment="1">
      <alignment horizontal="distributed" vertical="center" wrapText="1"/>
      <protection/>
    </xf>
    <xf numFmtId="0" fontId="1" fillId="0" borderId="20" xfId="30" applyFont="1" applyFill="1" applyBorder="1" applyAlignment="1">
      <alignment horizontal="distributed" vertical="center" wrapText="1"/>
      <protection/>
    </xf>
    <xf numFmtId="0" fontId="1" fillId="0" borderId="18" xfId="30" applyFont="1" applyFill="1" applyBorder="1" applyAlignment="1">
      <alignment horizontal="distributed" vertical="center" wrapText="1"/>
      <protection/>
    </xf>
    <xf numFmtId="0" fontId="1" fillId="0" borderId="19" xfId="30" applyFont="1" applyFill="1" applyBorder="1" applyAlignment="1">
      <alignment horizontal="distributed" vertical="center" wrapText="1"/>
      <protection/>
    </xf>
    <xf numFmtId="0" fontId="1" fillId="0" borderId="17" xfId="30" applyFont="1" applyFill="1" applyBorder="1" applyAlignment="1">
      <alignment horizontal="distributed" vertical="center" wrapText="1"/>
      <protection/>
    </xf>
    <xf numFmtId="49" fontId="1" fillId="0" borderId="1" xfId="22" applyFont="1" applyFill="1" applyBorder="1" applyAlignment="1">
      <alignment horizontal="distributed" vertical="center"/>
      <protection/>
    </xf>
    <xf numFmtId="49" fontId="1" fillId="0" borderId="0" xfId="22" applyFont="1" applyFill="1" applyBorder="1" applyAlignment="1">
      <alignment horizontal="distributed" vertical="center"/>
      <protection/>
    </xf>
    <xf numFmtId="49" fontId="7" fillId="0" borderId="0" xfId="22" applyFont="1" applyFill="1" applyBorder="1" applyAlignment="1">
      <alignment horizontal="distributed" vertical="center"/>
      <protection/>
    </xf>
    <xf numFmtId="49" fontId="1" fillId="0" borderId="17" xfId="30" applyNumberFormat="1" applyFont="1" applyFill="1" applyBorder="1" applyAlignment="1">
      <alignment horizontal="distributed" vertical="center" wrapText="1"/>
      <protection/>
    </xf>
    <xf numFmtId="49" fontId="1" fillId="0" borderId="10" xfId="30" applyNumberFormat="1" applyFont="1" applyFill="1" applyBorder="1" applyAlignment="1">
      <alignment horizontal="distributed" vertical="center" wrapText="1"/>
      <protection/>
    </xf>
    <xf numFmtId="0" fontId="1" fillId="0" borderId="21" xfId="31" applyFont="1" applyFill="1" applyBorder="1" applyAlignment="1">
      <alignment horizontal="distributed" vertical="center"/>
      <protection/>
    </xf>
    <xf numFmtId="0" fontId="0" fillId="0" borderId="4" xfId="31" applyFill="1" applyBorder="1" applyAlignment="1">
      <alignment horizontal="distributed" vertical="center"/>
      <protection/>
    </xf>
    <xf numFmtId="0" fontId="0" fillId="0" borderId="3" xfId="31" applyFill="1" applyBorder="1" applyAlignment="1">
      <alignment horizontal="distributed" vertical="center"/>
      <protection/>
    </xf>
    <xf numFmtId="38" fontId="1" fillId="0" borderId="10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center" vertical="center" wrapText="1"/>
    </xf>
    <xf numFmtId="0" fontId="0" fillId="0" borderId="10" xfId="31" applyFill="1" applyBorder="1" applyAlignment="1">
      <alignment horizontal="center" vertical="center"/>
      <protection/>
    </xf>
    <xf numFmtId="38" fontId="1" fillId="0" borderId="10" xfId="18" applyFont="1" applyFill="1" applyBorder="1" applyAlignment="1">
      <alignment horizontal="distributed" vertical="center"/>
    </xf>
    <xf numFmtId="38" fontId="1" fillId="0" borderId="17" xfId="18" applyFont="1" applyFill="1" applyBorder="1" applyAlignment="1">
      <alignment horizontal="distributed" vertical="center"/>
    </xf>
    <xf numFmtId="38" fontId="1" fillId="0" borderId="4" xfId="18" applyFont="1" applyFill="1" applyBorder="1" applyAlignment="1">
      <alignment vertical="center" wrapText="1"/>
    </xf>
    <xf numFmtId="0" fontId="0" fillId="0" borderId="3" xfId="31" applyFill="1" applyBorder="1" applyAlignment="1">
      <alignment vertical="center"/>
      <protection/>
    </xf>
    <xf numFmtId="38" fontId="1" fillId="0" borderId="3" xfId="18" applyFont="1" applyFill="1" applyBorder="1" applyAlignment="1">
      <alignment vertical="center"/>
    </xf>
    <xf numFmtId="38" fontId="1" fillId="0" borderId="20" xfId="18" applyFont="1" applyFill="1" applyBorder="1" applyAlignment="1">
      <alignment horizontal="center" vertical="center"/>
    </xf>
    <xf numFmtId="38" fontId="1" fillId="0" borderId="18" xfId="18" applyFont="1" applyFill="1" applyBorder="1" applyAlignment="1">
      <alignment horizontal="center" vertical="center"/>
    </xf>
    <xf numFmtId="38" fontId="1" fillId="0" borderId="19" xfId="18" applyFont="1" applyFill="1" applyBorder="1" applyAlignment="1">
      <alignment horizontal="center" vertical="center"/>
    </xf>
    <xf numFmtId="0" fontId="17" fillId="0" borderId="0" xfId="32" applyFont="1" applyFill="1" applyBorder="1" applyAlignment="1">
      <alignment horizontal="distributed" vertical="center"/>
      <protection/>
    </xf>
    <xf numFmtId="0" fontId="17" fillId="0" borderId="6" xfId="32" applyFont="1" applyFill="1" applyBorder="1" applyAlignment="1">
      <alignment horizontal="distributed" vertical="center"/>
      <protection/>
    </xf>
    <xf numFmtId="0" fontId="17" fillId="0" borderId="1" xfId="32" applyFont="1" applyFill="1" applyBorder="1" applyAlignment="1">
      <alignment horizontal="center" vertical="center" textRotation="255"/>
      <protection/>
    </xf>
    <xf numFmtId="0" fontId="17" fillId="0" borderId="0" xfId="32" applyFont="1" applyFill="1" applyBorder="1" applyAlignment="1">
      <alignment horizontal="center" vertical="center" textRotation="255"/>
      <protection/>
    </xf>
    <xf numFmtId="0" fontId="1" fillId="0" borderId="29" xfId="32" applyFont="1" applyFill="1" applyBorder="1" applyAlignment="1">
      <alignment horizontal="distributed" vertical="center"/>
      <protection/>
    </xf>
    <xf numFmtId="0" fontId="1" fillId="0" borderId="32" xfId="32" applyFont="1" applyFill="1" applyBorder="1" applyAlignment="1">
      <alignment horizontal="distributed" vertical="center"/>
      <protection/>
    </xf>
    <xf numFmtId="0" fontId="1" fillId="0" borderId="30" xfId="32" applyFont="1" applyFill="1" applyBorder="1" applyAlignment="1">
      <alignment horizontal="distributed" vertical="center"/>
      <protection/>
    </xf>
    <xf numFmtId="0" fontId="1" fillId="0" borderId="1" xfId="32" applyFont="1" applyFill="1" applyBorder="1" applyAlignment="1">
      <alignment horizontal="distributed" vertical="center"/>
      <protection/>
    </xf>
    <xf numFmtId="0" fontId="1" fillId="0" borderId="0" xfId="32" applyFont="1" applyFill="1" applyBorder="1" applyAlignment="1">
      <alignment horizontal="distributed" vertical="center"/>
      <protection/>
    </xf>
    <xf numFmtId="0" fontId="1" fillId="0" borderId="6" xfId="32" applyFont="1" applyFill="1" applyBorder="1" applyAlignment="1">
      <alignment horizontal="distributed" vertical="center"/>
      <protection/>
    </xf>
    <xf numFmtId="0" fontId="1" fillId="0" borderId="13" xfId="32" applyFont="1" applyFill="1" applyBorder="1" applyAlignment="1">
      <alignment horizontal="distributed" vertical="center"/>
      <protection/>
    </xf>
    <xf numFmtId="0" fontId="1" fillId="0" borderId="14" xfId="32" applyFont="1" applyFill="1" applyBorder="1" applyAlignment="1">
      <alignment horizontal="distributed" vertical="center"/>
      <protection/>
    </xf>
    <xf numFmtId="0" fontId="1" fillId="0" borderId="2" xfId="32" applyFont="1" applyFill="1" applyBorder="1" applyAlignment="1">
      <alignment horizontal="distributed" vertical="center"/>
      <protection/>
    </xf>
    <xf numFmtId="0" fontId="1" fillId="0" borderId="20" xfId="32" applyFont="1" applyFill="1" applyBorder="1" applyAlignment="1">
      <alignment horizontal="distributed" vertical="center"/>
      <protection/>
    </xf>
    <xf numFmtId="0" fontId="1" fillId="0" borderId="18" xfId="32" applyFont="1" applyFill="1" applyBorder="1" applyAlignment="1">
      <alignment horizontal="distributed" vertical="center"/>
      <protection/>
    </xf>
    <xf numFmtId="0" fontId="1" fillId="0" borderId="19" xfId="32" applyFont="1" applyFill="1" applyBorder="1" applyAlignment="1">
      <alignment horizontal="distributed" vertical="center"/>
      <protection/>
    </xf>
    <xf numFmtId="0" fontId="1" fillId="0" borderId="20" xfId="32" applyFont="1" applyFill="1" applyBorder="1" applyAlignment="1">
      <alignment horizontal="distributed" vertical="center" wrapText="1"/>
      <protection/>
    </xf>
    <xf numFmtId="0" fontId="1" fillId="0" borderId="18" xfId="32" applyFont="1" applyFill="1" applyBorder="1" applyAlignment="1">
      <alignment horizontal="distributed" vertical="center" wrapText="1"/>
      <protection/>
    </xf>
    <xf numFmtId="0" fontId="1" fillId="0" borderId="19" xfId="32" applyFont="1" applyFill="1" applyBorder="1" applyAlignment="1">
      <alignment horizontal="distributed" vertical="center" wrapText="1"/>
      <protection/>
    </xf>
    <xf numFmtId="0" fontId="1" fillId="0" borderId="12" xfId="32" applyFont="1" applyFill="1" applyBorder="1" applyAlignment="1">
      <alignment horizontal="center" vertical="center"/>
      <protection/>
    </xf>
    <xf numFmtId="0" fontId="0" fillId="0" borderId="13" xfId="32" applyFill="1" applyBorder="1" applyAlignment="1">
      <alignment vertical="center"/>
      <protection/>
    </xf>
    <xf numFmtId="0" fontId="1" fillId="0" borderId="16" xfId="32" applyFont="1" applyFill="1" applyBorder="1" applyAlignment="1">
      <alignment horizontal="center" vertical="center"/>
      <protection/>
    </xf>
    <xf numFmtId="0" fontId="0" fillId="0" borderId="3" xfId="32" applyFill="1" applyBorder="1" applyAlignment="1">
      <alignment vertical="center"/>
      <protection/>
    </xf>
    <xf numFmtId="0" fontId="1" fillId="0" borderId="5" xfId="32" applyFont="1" applyFill="1" applyBorder="1" applyAlignment="1">
      <alignment horizontal="center" vertical="center"/>
      <protection/>
    </xf>
    <xf numFmtId="0" fontId="0" fillId="0" borderId="2" xfId="32" applyFill="1" applyBorder="1" applyAlignment="1">
      <alignment vertical="center"/>
      <protection/>
    </xf>
    <xf numFmtId="0" fontId="1" fillId="0" borderId="17" xfId="32" applyFont="1" applyFill="1" applyBorder="1" applyAlignment="1">
      <alignment horizontal="center" vertical="center"/>
      <protection/>
    </xf>
    <xf numFmtId="0" fontId="1" fillId="0" borderId="10" xfId="32" applyFont="1" applyFill="1" applyBorder="1" applyAlignment="1">
      <alignment horizontal="center" vertical="center"/>
      <protection/>
    </xf>
    <xf numFmtId="0" fontId="1" fillId="0" borderId="11" xfId="32" applyFont="1" applyFill="1" applyBorder="1" applyAlignment="1">
      <alignment horizontal="distributed" vertical="center"/>
      <protection/>
    </xf>
    <xf numFmtId="0" fontId="1" fillId="0" borderId="27" xfId="32" applyFont="1" applyFill="1" applyBorder="1" applyAlignment="1">
      <alignment horizontal="distributed" vertical="center"/>
      <protection/>
    </xf>
    <xf numFmtId="0" fontId="1" fillId="0" borderId="8" xfId="32" applyFont="1" applyFill="1" applyBorder="1" applyAlignment="1">
      <alignment horizontal="distributed" vertical="center"/>
      <protection/>
    </xf>
    <xf numFmtId="41" fontId="1" fillId="0" borderId="1" xfId="33" applyNumberFormat="1" applyFont="1" applyFill="1" applyBorder="1" applyAlignment="1">
      <alignment vertical="center"/>
      <protection/>
    </xf>
    <xf numFmtId="41" fontId="1" fillId="0" borderId="4" xfId="33" applyNumberFormat="1" applyFont="1" applyFill="1" applyBorder="1" applyAlignment="1">
      <alignment vertical="center"/>
      <protection/>
    </xf>
    <xf numFmtId="41" fontId="1" fillId="0" borderId="6" xfId="33" applyNumberFormat="1" applyFont="1" applyFill="1" applyBorder="1" applyAlignment="1">
      <alignment vertical="center"/>
      <protection/>
    </xf>
    <xf numFmtId="0" fontId="1" fillId="0" borderId="20" xfId="34" applyFont="1" applyFill="1" applyBorder="1" applyAlignment="1">
      <alignment horizontal="distributed" vertical="center" wrapText="1"/>
      <protection/>
    </xf>
    <xf numFmtId="0" fontId="1" fillId="0" borderId="19" xfId="34" applyFont="1" applyFill="1" applyBorder="1" applyAlignment="1">
      <alignment horizontal="distributed" vertical="center" wrapText="1"/>
      <protection/>
    </xf>
    <xf numFmtId="0" fontId="0" fillId="0" borderId="6" xfId="34" applyFill="1" applyBorder="1" applyAlignment="1">
      <alignment horizontal="distributed"/>
      <protection/>
    </xf>
    <xf numFmtId="0" fontId="7" fillId="0" borderId="1" xfId="34" applyFont="1" applyFill="1" applyBorder="1" applyAlignment="1">
      <alignment horizontal="distributed" vertical="center"/>
      <protection/>
    </xf>
    <xf numFmtId="0" fontId="7" fillId="0" borderId="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6" xfId="55" applyFont="1" applyFill="1" applyBorder="1" applyAlignment="1">
      <alignment horizontal="left" vertical="center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distributed" vertical="center" wrapText="1"/>
      <protection/>
    </xf>
    <xf numFmtId="0" fontId="7" fillId="0" borderId="1" xfId="55" applyFont="1" applyFill="1" applyBorder="1" applyAlignment="1">
      <alignment horizontal="distributed" vertical="center" wrapText="1"/>
      <protection/>
    </xf>
    <xf numFmtId="0" fontId="7" fillId="0" borderId="0" xfId="55" applyFont="1" applyFill="1" applyBorder="1" applyAlignment="1">
      <alignment horizontal="distributed" vertical="center" wrapText="1"/>
      <protection/>
    </xf>
    <xf numFmtId="0" fontId="7" fillId="0" borderId="6" xfId="55" applyFont="1" applyFill="1" applyBorder="1" applyAlignment="1">
      <alignment horizontal="distributed" vertical="center" wrapText="1"/>
      <protection/>
    </xf>
    <xf numFmtId="0" fontId="7" fillId="0" borderId="1" xfId="55" applyFont="1" applyFill="1" applyBorder="1" applyAlignment="1">
      <alignment horizontal="left" vertical="center" wrapText="1"/>
      <protection/>
    </xf>
    <xf numFmtId="41" fontId="1" fillId="0" borderId="1" xfId="18" applyNumberFormat="1" applyFont="1" applyFill="1" applyBorder="1" applyAlignment="1">
      <alignment horizontal="distributed" vertical="distributed" indent="1"/>
    </xf>
    <xf numFmtId="41" fontId="1" fillId="0" borderId="6" xfId="18" applyNumberFormat="1" applyFont="1" applyFill="1" applyBorder="1" applyAlignment="1">
      <alignment horizontal="distributed" vertical="distributed" indent="1"/>
    </xf>
    <xf numFmtId="38" fontId="1" fillId="0" borderId="11" xfId="18" applyFont="1" applyFill="1" applyBorder="1" applyAlignment="1">
      <alignment horizontal="center" vertical="center"/>
    </xf>
    <xf numFmtId="38" fontId="1" fillId="0" borderId="8" xfId="18" applyFont="1" applyFill="1" applyBorder="1" applyAlignment="1">
      <alignment horizontal="center" vertical="center"/>
    </xf>
    <xf numFmtId="0" fontId="1" fillId="0" borderId="20" xfId="18" applyNumberFormat="1" applyFont="1" applyFill="1" applyBorder="1" applyAlignment="1">
      <alignment horizontal="distributed" vertical="center" indent="3"/>
    </xf>
    <xf numFmtId="0" fontId="1" fillId="0" borderId="18" xfId="18" applyNumberFormat="1" applyFont="1" applyFill="1" applyBorder="1" applyAlignment="1">
      <alignment horizontal="distributed" vertical="center" indent="3"/>
    </xf>
    <xf numFmtId="0" fontId="1" fillId="0" borderId="19" xfId="18" applyNumberFormat="1" applyFont="1" applyFill="1" applyBorder="1" applyAlignment="1">
      <alignment horizontal="distributed" vertical="center" indent="3"/>
    </xf>
    <xf numFmtId="0" fontId="1" fillId="0" borderId="12" xfId="18" applyNumberFormat="1" applyFont="1" applyFill="1" applyBorder="1" applyAlignment="1">
      <alignment horizontal="center" vertical="center"/>
    </xf>
    <xf numFmtId="0" fontId="1" fillId="0" borderId="5" xfId="18" applyNumberFormat="1" applyFont="1" applyFill="1" applyBorder="1" applyAlignment="1">
      <alignment horizontal="center" vertical="center"/>
    </xf>
    <xf numFmtId="0" fontId="1" fillId="0" borderId="13" xfId="18" applyNumberFormat="1" applyFont="1" applyFill="1" applyBorder="1" applyAlignment="1">
      <alignment horizontal="center" vertical="center"/>
    </xf>
    <xf numFmtId="0" fontId="1" fillId="0" borderId="2" xfId="18" applyNumberFormat="1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distributed" vertical="center" indent="1"/>
    </xf>
    <xf numFmtId="0" fontId="1" fillId="0" borderId="17" xfId="18" applyNumberFormat="1" applyFont="1" applyFill="1" applyBorder="1" applyAlignment="1">
      <alignment horizontal="distributed" vertical="center"/>
    </xf>
    <xf numFmtId="0" fontId="1" fillId="0" borderId="10" xfId="18" applyNumberFormat="1" applyFont="1" applyFill="1" applyBorder="1" applyAlignment="1">
      <alignment horizontal="distributed" vertical="center"/>
    </xf>
    <xf numFmtId="38" fontId="1" fillId="0" borderId="17" xfId="18" applyFont="1" applyFill="1" applyBorder="1" applyAlignment="1">
      <alignment horizontal="distributed" vertical="center" indent="1"/>
    </xf>
    <xf numFmtId="0" fontId="1" fillId="0" borderId="17" xfId="18" applyNumberFormat="1" applyFont="1" applyFill="1" applyBorder="1" applyAlignment="1">
      <alignment horizontal="center" vertical="center"/>
    </xf>
    <xf numFmtId="0" fontId="1" fillId="0" borderId="10" xfId="18" applyNumberFormat="1" applyFont="1" applyFill="1" applyBorder="1" applyAlignment="1">
      <alignment horizontal="center" vertical="center"/>
    </xf>
    <xf numFmtId="0" fontId="1" fillId="0" borderId="17" xfId="18" applyNumberFormat="1" applyFont="1" applyFill="1" applyBorder="1" applyAlignment="1">
      <alignment horizontal="distributed" vertical="center" indent="1"/>
    </xf>
    <xf numFmtId="38" fontId="1" fillId="0" borderId="21" xfId="18" applyFont="1" applyFill="1" applyBorder="1" applyAlignment="1">
      <alignment horizontal="distributed" vertical="center" indent="1"/>
    </xf>
    <xf numFmtId="38" fontId="1" fillId="0" borderId="3" xfId="18" applyFont="1" applyFill="1" applyBorder="1" applyAlignment="1">
      <alignment horizontal="distributed" vertical="center" indent="1"/>
    </xf>
    <xf numFmtId="38" fontId="1" fillId="0" borderId="29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38" fontId="1" fillId="0" borderId="13" xfId="18" applyFont="1" applyFill="1" applyBorder="1" applyAlignment="1">
      <alignment horizontal="center" vertical="center"/>
    </xf>
    <xf numFmtId="38" fontId="1" fillId="0" borderId="2" xfId="18" applyFont="1" applyFill="1" applyBorder="1" applyAlignment="1">
      <alignment horizontal="center" vertical="center"/>
    </xf>
    <xf numFmtId="41" fontId="1" fillId="0" borderId="1" xfId="18" applyNumberFormat="1" applyFont="1" applyFill="1" applyBorder="1" applyAlignment="1">
      <alignment horizontal="distributed" vertical="distributed" indent="2"/>
    </xf>
    <xf numFmtId="41" fontId="1" fillId="0" borderId="6" xfId="18" applyNumberFormat="1" applyFont="1" applyFill="1" applyBorder="1" applyAlignment="1">
      <alignment horizontal="distributed" vertical="distributed" indent="2"/>
    </xf>
    <xf numFmtId="0" fontId="1" fillId="0" borderId="29" xfId="36" applyFont="1" applyFill="1" applyBorder="1" applyAlignment="1">
      <alignment horizontal="distributed" vertical="center" indent="3"/>
      <protection/>
    </xf>
    <xf numFmtId="0" fontId="1" fillId="0" borderId="32" xfId="36" applyFont="1" applyFill="1" applyBorder="1" applyAlignment="1">
      <alignment horizontal="distributed" vertical="center" indent="3"/>
      <protection/>
    </xf>
    <xf numFmtId="0" fontId="1" fillId="0" borderId="30" xfId="36" applyFont="1" applyFill="1" applyBorder="1" applyAlignment="1">
      <alignment horizontal="distributed" vertical="center" indent="3"/>
      <protection/>
    </xf>
    <xf numFmtId="0" fontId="1" fillId="0" borderId="13" xfId="36" applyFont="1" applyFill="1" applyBorder="1" applyAlignment="1">
      <alignment horizontal="distributed" vertical="center" indent="3"/>
      <protection/>
    </xf>
    <xf numFmtId="0" fontId="1" fillId="0" borderId="14" xfId="36" applyFont="1" applyFill="1" applyBorder="1" applyAlignment="1">
      <alignment horizontal="distributed" vertical="center" indent="3"/>
      <protection/>
    </xf>
    <xf numFmtId="0" fontId="1" fillId="0" borderId="2" xfId="36" applyFont="1" applyFill="1" applyBorder="1" applyAlignment="1">
      <alignment horizontal="distributed" vertical="center" indent="3"/>
      <protection/>
    </xf>
    <xf numFmtId="38" fontId="1" fillId="0" borderId="1" xfId="18" applyFont="1" applyFill="1" applyBorder="1" applyAlignment="1">
      <alignment horizontal="distributed" vertical="center"/>
    </xf>
    <xf numFmtId="38" fontId="1" fillId="0" borderId="6" xfId="18" applyFont="1" applyFill="1" applyBorder="1" applyAlignment="1">
      <alignment horizontal="distributed" vertical="center"/>
    </xf>
    <xf numFmtId="38" fontId="1" fillId="0" borderId="29" xfId="18" applyFont="1" applyFill="1" applyBorder="1" applyAlignment="1">
      <alignment horizontal="distributed" vertical="center" wrapText="1"/>
    </xf>
    <xf numFmtId="38" fontId="1" fillId="0" borderId="30" xfId="18" applyFont="1" applyFill="1" applyBorder="1" applyAlignment="1">
      <alignment horizontal="distributed" vertical="center" wrapText="1"/>
    </xf>
    <xf numFmtId="38" fontId="1" fillId="0" borderId="1" xfId="18" applyFont="1" applyFill="1" applyBorder="1" applyAlignment="1">
      <alignment horizontal="distributed" vertical="center" wrapText="1"/>
    </xf>
    <xf numFmtId="38" fontId="1" fillId="0" borderId="6" xfId="18" applyFont="1" applyFill="1" applyBorder="1" applyAlignment="1">
      <alignment horizontal="distributed" vertical="center" wrapText="1"/>
    </xf>
    <xf numFmtId="38" fontId="1" fillId="0" borderId="13" xfId="18" applyFont="1" applyFill="1" applyBorder="1" applyAlignment="1">
      <alignment horizontal="distributed" vertical="center" wrapText="1"/>
    </xf>
    <xf numFmtId="38" fontId="1" fillId="0" borderId="2" xfId="18" applyFont="1" applyFill="1" applyBorder="1" applyAlignment="1">
      <alignment horizontal="distributed" vertical="center" wrapText="1"/>
    </xf>
    <xf numFmtId="195" fontId="1" fillId="0" borderId="21" xfId="18" applyNumberFormat="1" applyFont="1" applyFill="1" applyBorder="1" applyAlignment="1">
      <alignment horizontal="center" vertical="center" wrapText="1"/>
    </xf>
    <xf numFmtId="195" fontId="1" fillId="0" borderId="4" xfId="18" applyNumberFormat="1" applyFont="1" applyFill="1" applyBorder="1" applyAlignment="1">
      <alignment horizontal="center" vertical="center" wrapText="1"/>
    </xf>
    <xf numFmtId="38" fontId="1" fillId="0" borderId="29" xfId="18" applyFont="1" applyFill="1" applyBorder="1" applyAlignment="1">
      <alignment horizontal="center" vertical="center" wrapText="1"/>
    </xf>
    <xf numFmtId="0" fontId="1" fillId="0" borderId="1" xfId="36" applyFont="1" applyFill="1" applyBorder="1" applyAlignment="1">
      <alignment vertical="center" wrapText="1"/>
      <protection/>
    </xf>
    <xf numFmtId="38" fontId="1" fillId="0" borderId="30" xfId="18" applyFont="1" applyFill="1" applyBorder="1" applyAlignment="1">
      <alignment horizontal="center" vertical="center" wrapText="1"/>
    </xf>
    <xf numFmtId="0" fontId="1" fillId="0" borderId="6" xfId="36" applyFont="1" applyFill="1" applyBorder="1" applyAlignment="1">
      <alignment horizontal="center" vertical="center" wrapText="1"/>
      <protection/>
    </xf>
    <xf numFmtId="38" fontId="1" fillId="0" borderId="21" xfId="18" applyFont="1" applyFill="1" applyBorder="1" applyAlignment="1">
      <alignment horizontal="center" vertical="center" wrapText="1"/>
    </xf>
    <xf numFmtId="0" fontId="1" fillId="0" borderId="4" xfId="36" applyFont="1" applyFill="1" applyBorder="1" applyAlignment="1">
      <alignment horizontal="center" vertical="center" wrapText="1"/>
      <protection/>
    </xf>
    <xf numFmtId="58" fontId="1" fillId="0" borderId="9" xfId="36" applyNumberFormat="1" applyFont="1" applyFill="1" applyBorder="1" applyAlignment="1">
      <alignment horizontal="center"/>
      <protection/>
    </xf>
    <xf numFmtId="0" fontId="7" fillId="0" borderId="1" xfId="36" applyFont="1" applyFill="1" applyBorder="1" applyAlignment="1">
      <alignment horizontal="distributed"/>
      <protection/>
    </xf>
    <xf numFmtId="0" fontId="7" fillId="0" borderId="6" xfId="36" applyFont="1" applyFill="1" applyBorder="1" applyAlignment="1">
      <alignment horizontal="distributed"/>
      <protection/>
    </xf>
    <xf numFmtId="0" fontId="1" fillId="0" borderId="1" xfId="36" applyFont="1" applyFill="1" applyBorder="1" applyAlignment="1">
      <alignment horizontal="distributed" vertical="center"/>
      <protection/>
    </xf>
    <xf numFmtId="0" fontId="1" fillId="0" borderId="6" xfId="36" applyFont="1" applyFill="1" applyBorder="1" applyAlignment="1">
      <alignment horizontal="distributed" vertical="center"/>
      <protection/>
    </xf>
    <xf numFmtId="0" fontId="1" fillId="0" borderId="10" xfId="37" applyFont="1" applyFill="1" applyBorder="1" applyAlignment="1">
      <alignment horizontal="center" vertical="center"/>
      <protection/>
    </xf>
    <xf numFmtId="0" fontId="1" fillId="0" borderId="16" xfId="37" applyFont="1" applyFill="1" applyBorder="1" applyAlignment="1">
      <alignment horizontal="distributed" vertical="center" wrapText="1"/>
      <protection/>
    </xf>
    <xf numFmtId="0" fontId="1" fillId="0" borderId="3" xfId="37" applyFont="1" applyFill="1" applyBorder="1" applyAlignment="1">
      <alignment horizontal="distributed" vertical="center" wrapText="1"/>
      <protection/>
    </xf>
    <xf numFmtId="0" fontId="1" fillId="0" borderId="17" xfId="37" applyFont="1" applyFill="1" applyBorder="1" applyAlignment="1">
      <alignment horizontal="center" vertical="center"/>
      <protection/>
    </xf>
    <xf numFmtId="0" fontId="1" fillId="0" borderId="35" xfId="37" applyFont="1" applyFill="1" applyBorder="1" applyAlignment="1">
      <alignment horizontal="distributed" vertical="center" wrapText="1"/>
      <protection/>
    </xf>
    <xf numFmtId="0" fontId="1" fillId="0" borderId="36" xfId="37" applyFont="1" applyFill="1" applyBorder="1" applyAlignment="1">
      <alignment horizontal="center" vertical="center"/>
      <protection/>
    </xf>
    <xf numFmtId="0" fontId="1" fillId="0" borderId="37" xfId="37" applyFont="1" applyFill="1" applyBorder="1" applyAlignment="1">
      <alignment horizontal="center" vertical="center"/>
      <protection/>
    </xf>
    <xf numFmtId="0" fontId="1" fillId="0" borderId="10" xfId="37" applyFont="1" applyFill="1" applyBorder="1" applyAlignment="1">
      <alignment horizontal="distributed" vertical="center" wrapText="1"/>
      <protection/>
    </xf>
    <xf numFmtId="0" fontId="1" fillId="0" borderId="38" xfId="37" applyFont="1" applyFill="1" applyBorder="1" applyAlignment="1">
      <alignment horizontal="center" vertical="center"/>
      <protection/>
    </xf>
    <xf numFmtId="0" fontId="1" fillId="0" borderId="16" xfId="37" applyFont="1" applyFill="1" applyBorder="1" applyAlignment="1">
      <alignment horizontal="center" vertical="center"/>
      <protection/>
    </xf>
    <xf numFmtId="0" fontId="1" fillId="0" borderId="3" xfId="37" applyFont="1" applyFill="1" applyBorder="1" applyAlignment="1">
      <alignment horizontal="center" vertical="center"/>
      <protection/>
    </xf>
    <xf numFmtId="0" fontId="1" fillId="0" borderId="16" xfId="37" applyFont="1" applyFill="1" applyBorder="1" applyAlignment="1">
      <alignment horizontal="center" vertical="center" wrapText="1"/>
      <protection/>
    </xf>
    <xf numFmtId="0" fontId="1" fillId="0" borderId="3" xfId="37" applyFont="1" applyFill="1" applyBorder="1" applyAlignment="1">
      <alignment horizontal="center" vertical="center" wrapText="1"/>
      <protection/>
    </xf>
    <xf numFmtId="0" fontId="1" fillId="0" borderId="5" xfId="37" applyFont="1" applyFill="1" applyBorder="1" applyAlignment="1">
      <alignment horizontal="center" vertical="center" wrapText="1"/>
      <protection/>
    </xf>
    <xf numFmtId="0" fontId="1" fillId="0" borderId="2" xfId="37" applyFont="1" applyFill="1" applyBorder="1" applyAlignment="1">
      <alignment horizontal="center" vertical="center" wrapText="1"/>
      <protection/>
    </xf>
    <xf numFmtId="0" fontId="1" fillId="0" borderId="20" xfId="37" applyFont="1" applyFill="1" applyBorder="1" applyAlignment="1">
      <alignment horizontal="center" vertical="center" wrapText="1"/>
      <protection/>
    </xf>
    <xf numFmtId="0" fontId="1" fillId="0" borderId="19" xfId="37" applyFont="1" applyFill="1" applyBorder="1" applyAlignment="1">
      <alignment horizontal="center" vertical="center" wrapText="1"/>
      <protection/>
    </xf>
    <xf numFmtId="0" fontId="1" fillId="0" borderId="20" xfId="37" applyFont="1" applyFill="1" applyBorder="1" applyAlignment="1">
      <alignment horizontal="center" vertical="center" wrapText="1"/>
      <protection/>
    </xf>
    <xf numFmtId="0" fontId="1" fillId="0" borderId="18" xfId="37" applyFont="1" applyFill="1" applyBorder="1" applyAlignment="1">
      <alignment horizontal="center" vertical="center" wrapText="1"/>
      <protection/>
    </xf>
    <xf numFmtId="0" fontId="1" fillId="0" borderId="19" xfId="37" applyFont="1" applyFill="1" applyBorder="1" applyAlignment="1">
      <alignment horizontal="center" vertical="center" wrapText="1"/>
      <protection/>
    </xf>
    <xf numFmtId="0" fontId="1" fillId="0" borderId="27" xfId="37" applyFont="1" applyFill="1" applyBorder="1" applyAlignment="1">
      <alignment horizontal="center" vertical="center" wrapText="1"/>
      <protection/>
    </xf>
    <xf numFmtId="0" fontId="1" fillId="0" borderId="8" xfId="37" applyFont="1" applyFill="1" applyBorder="1" applyAlignment="1">
      <alignment horizontal="center" vertical="center" wrapText="1"/>
      <protection/>
    </xf>
    <xf numFmtId="0" fontId="1" fillId="0" borderId="11" xfId="37" applyFont="1" applyFill="1" applyBorder="1" applyAlignment="1">
      <alignment horizontal="center" vertical="center" wrapText="1"/>
      <protection/>
    </xf>
    <xf numFmtId="0" fontId="1" fillId="0" borderId="14" xfId="37" applyFont="1" applyFill="1" applyBorder="1" applyAlignment="1">
      <alignment horizontal="center" vertical="center" wrapText="1"/>
      <protection/>
    </xf>
    <xf numFmtId="0" fontId="1" fillId="0" borderId="16" xfId="37" applyFont="1" applyFill="1" applyBorder="1" applyAlignment="1">
      <alignment horizontal="center" vertical="center" wrapText="1"/>
      <protection/>
    </xf>
    <xf numFmtId="0" fontId="1" fillId="0" borderId="4" xfId="37" applyFont="1" applyFill="1" applyBorder="1" applyAlignment="1">
      <alignment horizontal="center" vertical="center" wrapText="1"/>
      <protection/>
    </xf>
    <xf numFmtId="0" fontId="1" fillId="0" borderId="3" xfId="37" applyFont="1" applyFill="1" applyBorder="1" applyAlignment="1">
      <alignment horizontal="center" vertical="center" wrapText="1"/>
      <protection/>
    </xf>
    <xf numFmtId="0" fontId="1" fillId="0" borderId="5" xfId="37" applyFont="1" applyFill="1" applyBorder="1" applyAlignment="1">
      <alignment horizontal="center" vertical="center" wrapText="1"/>
      <protection/>
    </xf>
    <xf numFmtId="0" fontId="1" fillId="0" borderId="6" xfId="37" applyFont="1" applyFill="1" applyBorder="1" applyAlignment="1">
      <alignment horizontal="center" vertical="center" wrapText="1"/>
      <protection/>
    </xf>
    <xf numFmtId="0" fontId="1" fillId="0" borderId="2" xfId="37" applyFont="1" applyFill="1" applyBorder="1" applyAlignment="1">
      <alignment horizontal="center" vertical="center" wrapText="1"/>
      <protection/>
    </xf>
    <xf numFmtId="0" fontId="1" fillId="0" borderId="21" xfId="37" applyNumberFormat="1" applyFont="1" applyFill="1" applyBorder="1" applyAlignment="1">
      <alignment horizontal="center" vertical="center" wrapText="1"/>
      <protection/>
    </xf>
    <xf numFmtId="0" fontId="1" fillId="0" borderId="4" xfId="37" applyNumberFormat="1" applyFont="1" applyFill="1" applyBorder="1" applyAlignment="1">
      <alignment horizontal="center" vertical="center" wrapText="1"/>
      <protection/>
    </xf>
    <xf numFmtId="0" fontId="1" fillId="0" borderId="3" xfId="37" applyNumberFormat="1" applyFont="1" applyFill="1" applyBorder="1" applyAlignment="1">
      <alignment horizontal="center" vertical="center" wrapText="1"/>
      <protection/>
    </xf>
    <xf numFmtId="0" fontId="1" fillId="0" borderId="21" xfId="37" applyFont="1" applyFill="1" applyBorder="1" applyAlignment="1">
      <alignment horizontal="center" vertical="center"/>
      <protection/>
    </xf>
    <xf numFmtId="0" fontId="1" fillId="0" borderId="4" xfId="37" applyFont="1" applyFill="1" applyBorder="1" applyAlignment="1">
      <alignment horizontal="center" vertical="center"/>
      <protection/>
    </xf>
    <xf numFmtId="0" fontId="1" fillId="0" borderId="3" xfId="37" applyFont="1" applyFill="1" applyBorder="1" applyAlignment="1">
      <alignment horizontal="center" vertical="center"/>
      <protection/>
    </xf>
    <xf numFmtId="0" fontId="1" fillId="0" borderId="4" xfId="37" applyFont="1" applyFill="1" applyBorder="1" applyAlignment="1">
      <alignment horizontal="center" vertical="center" wrapText="1"/>
      <protection/>
    </xf>
    <xf numFmtId="0" fontId="1" fillId="0" borderId="27" xfId="38" applyFont="1" applyFill="1" applyBorder="1" applyAlignment="1">
      <alignment horizontal="center" vertical="center" wrapText="1"/>
      <protection/>
    </xf>
    <xf numFmtId="0" fontId="1" fillId="0" borderId="8" xfId="38" applyFont="1" applyFill="1" applyBorder="1" applyAlignment="1">
      <alignment horizontal="center" vertical="center" wrapText="1"/>
      <protection/>
    </xf>
    <xf numFmtId="0" fontId="1" fillId="0" borderId="4" xfId="38" applyFont="1" applyFill="1" applyBorder="1" applyAlignment="1">
      <alignment horizontal="center" vertical="center" textRotation="255" wrapText="1"/>
      <protection/>
    </xf>
    <xf numFmtId="0" fontId="1" fillId="0" borderId="3" xfId="38" applyFont="1" applyFill="1" applyBorder="1" applyAlignment="1">
      <alignment horizontal="center" vertical="center" textRotation="255" wrapText="1"/>
      <protection/>
    </xf>
    <xf numFmtId="0" fontId="1" fillId="0" borderId="20" xfId="38" applyFont="1" applyFill="1" applyBorder="1" applyAlignment="1">
      <alignment horizontal="center" vertical="center" wrapText="1"/>
      <protection/>
    </xf>
    <xf numFmtId="0" fontId="1" fillId="0" borderId="18" xfId="38" applyFont="1" applyFill="1" applyBorder="1" applyAlignment="1">
      <alignment horizontal="center" vertical="center" wrapText="1"/>
      <protection/>
    </xf>
    <xf numFmtId="0" fontId="1" fillId="0" borderId="19" xfId="38" applyFont="1" applyFill="1" applyBorder="1" applyAlignment="1">
      <alignment horizontal="center" vertical="center" wrapText="1"/>
      <protection/>
    </xf>
    <xf numFmtId="0" fontId="1" fillId="0" borderId="21" xfId="38" applyFont="1" applyFill="1" applyBorder="1" applyAlignment="1">
      <alignment horizontal="center" vertical="center"/>
      <protection/>
    </xf>
    <xf numFmtId="0" fontId="1" fillId="0" borderId="4" xfId="38" applyFont="1" applyFill="1" applyBorder="1" applyAlignment="1">
      <alignment horizontal="center" vertical="center"/>
      <protection/>
    </xf>
    <xf numFmtId="0" fontId="1" fillId="0" borderId="3" xfId="38" applyFont="1" applyFill="1" applyBorder="1" applyAlignment="1">
      <alignment horizontal="center" vertical="center"/>
      <protection/>
    </xf>
    <xf numFmtId="0" fontId="1" fillId="0" borderId="16" xfId="38" applyFont="1" applyFill="1" applyBorder="1" applyAlignment="1">
      <alignment horizontal="center" vertical="center" textRotation="255" wrapText="1"/>
      <protection/>
    </xf>
    <xf numFmtId="0" fontId="1" fillId="0" borderId="13" xfId="38" applyFont="1" applyFill="1" applyBorder="1" applyAlignment="1">
      <alignment horizontal="center" vertical="center" wrapText="1"/>
      <protection/>
    </xf>
    <xf numFmtId="0" fontId="1" fillId="0" borderId="2" xfId="38" applyFont="1" applyFill="1" applyBorder="1" applyAlignment="1">
      <alignment horizontal="center" vertical="center" wrapText="1"/>
      <protection/>
    </xf>
    <xf numFmtId="0" fontId="1" fillId="0" borderId="21" xfId="38" applyFont="1" applyFill="1" applyBorder="1" applyAlignment="1">
      <alignment horizontal="center" vertical="center" textRotation="255" wrapText="1"/>
      <protection/>
    </xf>
    <xf numFmtId="0" fontId="1" fillId="0" borderId="6" xfId="38" applyFont="1" applyFill="1" applyBorder="1" applyAlignment="1">
      <alignment horizontal="center" vertical="center" textRotation="255" wrapText="1"/>
      <protection/>
    </xf>
    <xf numFmtId="0" fontId="1" fillId="0" borderId="2" xfId="38" applyFont="1" applyFill="1" applyBorder="1" applyAlignment="1">
      <alignment horizontal="center" vertical="center" textRotation="255" wrapText="1"/>
      <protection/>
    </xf>
    <xf numFmtId="198" fontId="1" fillId="0" borderId="6" xfId="39" applyNumberFormat="1" applyFont="1" applyFill="1" applyBorder="1" applyAlignment="1">
      <alignment vertical="center"/>
      <protection/>
    </xf>
    <xf numFmtId="188" fontId="1" fillId="0" borderId="6" xfId="39" applyNumberFormat="1" applyFont="1" applyFill="1" applyBorder="1" applyAlignment="1">
      <alignment vertical="center"/>
      <protection/>
    </xf>
    <xf numFmtId="41" fontId="1" fillId="0" borderId="6" xfId="39" applyNumberFormat="1" applyFont="1" applyFill="1" applyBorder="1" applyAlignment="1">
      <alignment vertical="center"/>
      <protection/>
    </xf>
    <xf numFmtId="43" fontId="1" fillId="0" borderId="0" xfId="39" applyNumberFormat="1" applyFont="1" applyFill="1" applyBorder="1" applyAlignment="1">
      <alignment vertical="center"/>
      <protection/>
    </xf>
    <xf numFmtId="41" fontId="1" fillId="0" borderId="0" xfId="39" applyNumberFormat="1" applyFont="1" applyFill="1" applyBorder="1" applyAlignment="1">
      <alignment vertical="center"/>
      <protection/>
    </xf>
    <xf numFmtId="177" fontId="1" fillId="0" borderId="0" xfId="39" applyNumberFormat="1" applyFont="1" applyFill="1" applyBorder="1" applyAlignment="1">
      <alignment vertical="center"/>
      <protection/>
    </xf>
    <xf numFmtId="49" fontId="1" fillId="0" borderId="4" xfId="39" applyNumberFormat="1" applyFont="1" applyFill="1" applyBorder="1" applyAlignment="1">
      <alignment horizontal="distributed" vertical="center"/>
      <protection/>
    </xf>
    <xf numFmtId="0" fontId="1" fillId="0" borderId="4" xfId="39" applyFont="1" applyFill="1" applyBorder="1" applyAlignment="1">
      <alignment horizontal="center" vertical="center"/>
      <protection/>
    </xf>
    <xf numFmtId="0" fontId="1" fillId="0" borderId="20" xfId="39" applyFont="1" applyFill="1" applyBorder="1" applyAlignment="1">
      <alignment horizontal="center" vertical="center"/>
      <protection/>
    </xf>
    <xf numFmtId="0" fontId="1" fillId="0" borderId="18" xfId="39" applyFont="1" applyFill="1" applyBorder="1" applyAlignment="1">
      <alignment horizontal="center" vertical="center"/>
      <protection/>
    </xf>
    <xf numFmtId="0" fontId="1" fillId="0" borderId="19" xfId="39" applyFont="1" applyFill="1" applyBorder="1" applyAlignment="1">
      <alignment horizontal="center" vertical="center"/>
      <protection/>
    </xf>
    <xf numFmtId="188" fontId="1" fillId="0" borderId="0" xfId="39" applyNumberFormat="1" applyFont="1" applyFill="1" applyBorder="1" applyAlignment="1">
      <alignment vertical="center"/>
      <protection/>
    </xf>
    <xf numFmtId="179" fontId="1" fillId="0" borderId="0" xfId="39" applyNumberFormat="1" applyFont="1" applyFill="1" applyBorder="1" applyAlignment="1">
      <alignment vertical="center"/>
      <protection/>
    </xf>
    <xf numFmtId="49" fontId="1" fillId="0" borderId="21" xfId="39" applyNumberFormat="1" applyFont="1" applyFill="1" applyBorder="1" applyAlignment="1">
      <alignment horizontal="distributed" vertical="center"/>
      <protection/>
    </xf>
    <xf numFmtId="49" fontId="1" fillId="0" borderId="3" xfId="39" applyNumberFormat="1" applyFont="1" applyFill="1" applyBorder="1" applyAlignment="1">
      <alignment horizontal="distributed" vertical="center"/>
      <protection/>
    </xf>
    <xf numFmtId="0" fontId="1" fillId="0" borderId="21" xfId="39" applyFont="1" applyFill="1" applyBorder="1" applyAlignment="1">
      <alignment horizontal="center" vertical="center"/>
      <protection/>
    </xf>
    <xf numFmtId="0" fontId="1" fillId="0" borderId="3" xfId="39" applyFont="1" applyFill="1" applyBorder="1" applyAlignment="1">
      <alignment horizontal="center" vertical="center"/>
      <protection/>
    </xf>
    <xf numFmtId="198" fontId="1" fillId="0" borderId="0" xfId="39" applyNumberFormat="1" applyFont="1" applyFill="1" applyBorder="1" applyAlignment="1">
      <alignment vertical="center"/>
      <protection/>
    </xf>
    <xf numFmtId="0" fontId="1" fillId="0" borderId="29" xfId="40" applyFont="1" applyFill="1" applyBorder="1" applyAlignment="1">
      <alignment horizontal="distributed" vertical="center"/>
      <protection/>
    </xf>
    <xf numFmtId="0" fontId="1" fillId="0" borderId="13" xfId="40" applyFont="1" applyFill="1" applyBorder="1" applyAlignment="1">
      <alignment horizontal="distributed" vertical="center"/>
      <protection/>
    </xf>
    <xf numFmtId="0" fontId="1" fillId="0" borderId="17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21" xfId="40" applyFont="1" applyFill="1" applyBorder="1" applyAlignment="1">
      <alignment horizontal="center" vertical="center"/>
      <protection/>
    </xf>
    <xf numFmtId="0" fontId="0" fillId="0" borderId="3" xfId="40" applyFill="1" applyBorder="1" applyAlignment="1">
      <alignment horizontal="center" vertical="center"/>
      <protection/>
    </xf>
    <xf numFmtId="0" fontId="1" fillId="0" borderId="21" xfId="40" applyFont="1" applyFill="1" applyBorder="1" applyAlignment="1">
      <alignment horizontal="center" vertical="center" wrapText="1"/>
      <protection/>
    </xf>
    <xf numFmtId="0" fontId="1" fillId="0" borderId="1" xfId="40" applyFont="1" applyFill="1" applyBorder="1" applyAlignment="1">
      <alignment horizontal="distributed" vertical="center"/>
      <protection/>
    </xf>
    <xf numFmtId="0" fontId="1" fillId="0" borderId="38" xfId="40" applyFont="1" applyFill="1" applyBorder="1" applyAlignment="1">
      <alignment horizontal="center" vertical="center"/>
      <protection/>
    </xf>
    <xf numFmtId="0" fontId="1" fillId="0" borderId="35" xfId="40" applyFont="1" applyFill="1" applyBorder="1" applyAlignment="1">
      <alignment horizontal="center" vertical="center"/>
      <protection/>
    </xf>
    <xf numFmtId="38" fontId="1" fillId="0" borderId="0" xfId="18" applyFont="1" applyFill="1" applyBorder="1" applyAlignment="1">
      <alignment vertical="center" wrapText="1"/>
    </xf>
    <xf numFmtId="38" fontId="1" fillId="0" borderId="0" xfId="18" applyFont="1" applyFill="1" applyBorder="1" applyAlignment="1">
      <alignment horizontal="distributed" vertical="center"/>
    </xf>
    <xf numFmtId="38" fontId="1" fillId="0" borderId="6" xfId="18" applyFont="1" applyFill="1" applyBorder="1" applyAlignment="1">
      <alignment horizontal="distributed" vertical="center"/>
    </xf>
    <xf numFmtId="38" fontId="7" fillId="0" borderId="28" xfId="18" applyFont="1" applyFill="1" applyBorder="1" applyAlignment="1">
      <alignment horizontal="distributed" vertical="center"/>
    </xf>
    <xf numFmtId="38" fontId="7" fillId="0" borderId="2" xfId="18" applyFont="1" applyFill="1" applyBorder="1" applyAlignment="1">
      <alignment horizontal="distributed" vertical="center"/>
    </xf>
    <xf numFmtId="38" fontId="1" fillId="0" borderId="24" xfId="18" applyFont="1" applyFill="1" applyBorder="1" applyAlignment="1">
      <alignment horizontal="distributed" vertical="center"/>
    </xf>
    <xf numFmtId="0" fontId="0" fillId="0" borderId="6" xfId="41" applyFill="1" applyBorder="1" applyAlignment="1">
      <alignment horizontal="distributed" vertical="center"/>
      <protection/>
    </xf>
    <xf numFmtId="38" fontId="1" fillId="0" borderId="20" xfId="18" applyFont="1" applyFill="1" applyBorder="1" applyAlignment="1">
      <alignment horizontal="distributed" vertical="center"/>
    </xf>
    <xf numFmtId="38" fontId="1" fillId="0" borderId="19" xfId="18" applyFont="1" applyFill="1" applyBorder="1" applyAlignment="1">
      <alignment horizontal="distributed" vertical="center"/>
    </xf>
    <xf numFmtId="38" fontId="1" fillId="0" borderId="39" xfId="18" applyFont="1" applyFill="1" applyBorder="1" applyAlignment="1">
      <alignment horizontal="distributed" vertical="center"/>
    </xf>
    <xf numFmtId="0" fontId="1" fillId="0" borderId="1" xfId="41" applyFont="1" applyFill="1" applyBorder="1" applyAlignment="1">
      <alignment vertical="center"/>
      <protection/>
    </xf>
    <xf numFmtId="0" fontId="0" fillId="0" borderId="6" xfId="41" applyFill="1" applyBorder="1" applyAlignment="1">
      <alignment vertical="center"/>
      <protection/>
    </xf>
    <xf numFmtId="38" fontId="7" fillId="0" borderId="24" xfId="18" applyFont="1" applyFill="1" applyBorder="1" applyAlignment="1">
      <alignment horizontal="distributed" vertical="center"/>
    </xf>
    <xf numFmtId="0" fontId="0" fillId="0" borderId="0" xfId="41" applyFill="1" applyBorder="1" applyAlignment="1">
      <alignment horizontal="distributed" vertical="center"/>
      <protection/>
    </xf>
    <xf numFmtId="38" fontId="1" fillId="0" borderId="4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horizontal="center" vertical="center" wrapText="1"/>
    </xf>
    <xf numFmtId="0" fontId="1" fillId="0" borderId="29" xfId="42" applyFont="1" applyFill="1" applyBorder="1" applyAlignment="1">
      <alignment horizontal="distributed" vertical="center"/>
      <protection/>
    </xf>
    <xf numFmtId="0" fontId="0" fillId="0" borderId="1" xfId="42" applyFill="1" applyBorder="1" applyAlignment="1">
      <alignment horizontal="distributed" vertical="center"/>
      <protection/>
    </xf>
    <xf numFmtId="0" fontId="0" fillId="0" borderId="13" xfId="42" applyFill="1" applyBorder="1" applyAlignment="1">
      <alignment horizontal="distributed" vertical="center"/>
      <protection/>
    </xf>
    <xf numFmtId="38" fontId="1" fillId="0" borderId="21" xfId="18" applyFont="1" applyFill="1" applyBorder="1" applyAlignment="1">
      <alignment horizontal="distributed" vertical="center" wrapText="1"/>
    </xf>
    <xf numFmtId="0" fontId="0" fillId="0" borderId="4" xfId="42" applyFill="1" applyBorder="1" applyAlignment="1">
      <alignment horizontal="distributed" vertical="center"/>
      <protection/>
    </xf>
    <xf numFmtId="38" fontId="1" fillId="0" borderId="21" xfId="18" applyFont="1" applyFill="1" applyBorder="1" applyAlignment="1">
      <alignment horizontal="distributed" wrapText="1"/>
    </xf>
    <xf numFmtId="0" fontId="0" fillId="0" borderId="4" xfId="42" applyFill="1" applyBorder="1" applyAlignment="1">
      <alignment horizontal="distributed"/>
      <protection/>
    </xf>
    <xf numFmtId="0" fontId="0" fillId="0" borderId="3" xfId="42" applyFill="1" applyBorder="1" applyAlignment="1">
      <alignment horizontal="distributed" vertical="center"/>
      <protection/>
    </xf>
    <xf numFmtId="38" fontId="1" fillId="0" borderId="30" xfId="18" applyFont="1" applyFill="1" applyBorder="1" applyAlignment="1">
      <alignment horizontal="distributed" vertical="center"/>
    </xf>
    <xf numFmtId="0" fontId="0" fillId="0" borderId="2" xfId="42" applyFill="1" applyBorder="1" applyAlignment="1">
      <alignment horizontal="distributed" vertical="center"/>
      <protection/>
    </xf>
    <xf numFmtId="38" fontId="1" fillId="0" borderId="21" xfId="18" applyFont="1" applyFill="1" applyBorder="1" applyAlignment="1">
      <alignment horizontal="center" vertical="center"/>
    </xf>
    <xf numFmtId="38" fontId="1" fillId="0" borderId="4" xfId="18" applyFont="1" applyFill="1" applyBorder="1" applyAlignment="1">
      <alignment horizontal="center" vertical="center"/>
    </xf>
    <xf numFmtId="38" fontId="1" fillId="0" borderId="3" xfId="18" applyFont="1" applyFill="1" applyBorder="1" applyAlignment="1">
      <alignment horizontal="center" vertical="center"/>
    </xf>
    <xf numFmtId="0" fontId="1" fillId="0" borderId="0" xfId="43" applyFont="1" applyFill="1" applyBorder="1" applyAlignment="1">
      <alignment horizontal="distributed" vertical="center"/>
      <protection/>
    </xf>
    <xf numFmtId="0" fontId="1" fillId="0" borderId="6" xfId="43" applyFont="1" applyFill="1" applyBorder="1" applyAlignment="1">
      <alignment horizontal="distributed" vertical="center"/>
      <protection/>
    </xf>
    <xf numFmtId="0" fontId="7" fillId="0" borderId="1" xfId="43" applyFont="1" applyFill="1" applyBorder="1" applyAlignment="1">
      <alignment horizontal="distributed" vertical="center"/>
      <protection/>
    </xf>
    <xf numFmtId="0" fontId="7" fillId="0" borderId="0" xfId="43" applyFont="1" applyFill="1" applyBorder="1" applyAlignment="1">
      <alignment horizontal="distributed" vertical="center"/>
      <protection/>
    </xf>
    <xf numFmtId="0" fontId="7" fillId="0" borderId="6" xfId="43" applyFont="1" applyFill="1" applyBorder="1" applyAlignment="1">
      <alignment horizontal="distributed" vertical="center"/>
      <protection/>
    </xf>
    <xf numFmtId="0" fontId="1" fillId="0" borderId="21" xfId="43" applyFont="1" applyFill="1" applyBorder="1" applyAlignment="1">
      <alignment horizontal="center" vertical="center"/>
      <protection/>
    </xf>
    <xf numFmtId="0" fontId="1" fillId="0" borderId="3" xfId="43" applyFont="1" applyFill="1" applyBorder="1" applyAlignment="1">
      <alignment horizontal="center" vertical="center"/>
      <protection/>
    </xf>
    <xf numFmtId="49" fontId="1" fillId="0" borderId="17" xfId="43" applyNumberFormat="1" applyFont="1" applyFill="1" applyBorder="1" applyAlignment="1">
      <alignment horizontal="center" vertical="center" wrapText="1"/>
      <protection/>
    </xf>
    <xf numFmtId="49" fontId="1" fillId="0" borderId="10" xfId="43" applyNumberFormat="1" applyFont="1" applyFill="1" applyBorder="1" applyAlignment="1">
      <alignment horizontal="center" vertical="center" wrapText="1"/>
      <protection/>
    </xf>
    <xf numFmtId="0" fontId="1" fillId="0" borderId="1" xfId="43" applyFont="1" applyFill="1" applyBorder="1" applyAlignment="1">
      <alignment horizontal="distributed" vertical="center"/>
      <protection/>
    </xf>
    <xf numFmtId="0" fontId="1" fillId="0" borderId="17" xfId="43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7" fillId="0" borderId="13" xfId="43" applyFont="1" applyFill="1" applyBorder="1" applyAlignment="1">
      <alignment horizontal="distributed" vertical="center"/>
      <protection/>
    </xf>
    <xf numFmtId="0" fontId="7" fillId="0" borderId="14" xfId="43" applyFont="1" applyFill="1" applyBorder="1" applyAlignment="1">
      <alignment horizontal="distributed" vertical="center"/>
      <protection/>
    </xf>
    <xf numFmtId="0" fontId="7" fillId="0" borderId="2" xfId="43" applyFont="1" applyFill="1" applyBorder="1" applyAlignment="1">
      <alignment horizontal="distributed" vertical="center"/>
      <protection/>
    </xf>
    <xf numFmtId="0" fontId="1" fillId="0" borderId="29" xfId="43" applyFont="1" applyFill="1" applyBorder="1" applyAlignment="1">
      <alignment horizontal="distributed" vertical="center"/>
      <protection/>
    </xf>
    <xf numFmtId="0" fontId="1" fillId="0" borderId="32" xfId="43" applyFont="1" applyFill="1" applyBorder="1" applyAlignment="1">
      <alignment horizontal="distributed" vertical="center"/>
      <protection/>
    </xf>
    <xf numFmtId="0" fontId="1" fillId="0" borderId="30" xfId="43" applyFont="1" applyFill="1" applyBorder="1" applyAlignment="1">
      <alignment horizontal="distributed" vertical="center"/>
      <protection/>
    </xf>
    <xf numFmtId="0" fontId="1" fillId="0" borderId="13" xfId="43" applyFont="1" applyFill="1" applyBorder="1" applyAlignment="1">
      <alignment horizontal="distributed" vertical="center"/>
      <protection/>
    </xf>
    <xf numFmtId="0" fontId="1" fillId="0" borderId="14" xfId="43" applyFont="1" applyFill="1" applyBorder="1" applyAlignment="1">
      <alignment horizontal="distributed" vertical="center"/>
      <protection/>
    </xf>
    <xf numFmtId="0" fontId="1" fillId="0" borderId="2" xfId="43" applyFont="1" applyFill="1" applyBorder="1" applyAlignment="1">
      <alignment horizontal="distributed" vertical="center"/>
      <protection/>
    </xf>
    <xf numFmtId="0" fontId="9" fillId="0" borderId="1" xfId="43" applyFont="1" applyFill="1" applyBorder="1" applyAlignment="1">
      <alignment horizontal="distributed" vertical="center"/>
      <protection/>
    </xf>
    <xf numFmtId="0" fontId="9" fillId="0" borderId="0" xfId="43" applyFont="1" applyFill="1" applyBorder="1" applyAlignment="1">
      <alignment horizontal="distributed" vertical="center"/>
      <protection/>
    </xf>
    <xf numFmtId="0" fontId="9" fillId="0" borderId="6" xfId="43" applyFont="1" applyFill="1" applyBorder="1" applyAlignment="1">
      <alignment horizontal="distributed" vertical="center"/>
      <protection/>
    </xf>
    <xf numFmtId="0" fontId="1" fillId="0" borderId="38" xfId="43" applyFont="1" applyFill="1" applyBorder="1" applyAlignment="1">
      <alignment horizontal="center" vertical="center" wrapText="1"/>
      <protection/>
    </xf>
    <xf numFmtId="0" fontId="1" fillId="0" borderId="35" xfId="43" applyFont="1" applyFill="1" applyBorder="1" applyAlignment="1">
      <alignment horizontal="center" vertical="center" wrapText="1"/>
      <protection/>
    </xf>
    <xf numFmtId="49" fontId="1" fillId="0" borderId="19" xfId="43" applyNumberFormat="1" applyFont="1" applyFill="1" applyBorder="1" applyAlignment="1">
      <alignment horizontal="center" vertical="center" wrapText="1"/>
      <protection/>
    </xf>
    <xf numFmtId="49" fontId="1" fillId="0" borderId="8" xfId="43" applyNumberFormat="1" applyFont="1" applyFill="1" applyBorder="1" applyAlignment="1">
      <alignment horizontal="center" vertical="center" wrapText="1"/>
      <protection/>
    </xf>
    <xf numFmtId="0" fontId="1" fillId="0" borderId="21" xfId="44" applyFont="1" applyFill="1" applyBorder="1" applyAlignment="1">
      <alignment horizontal="distributed" vertical="center"/>
      <protection/>
    </xf>
    <xf numFmtId="0" fontId="0" fillId="0" borderId="3" xfId="44" applyBorder="1" applyAlignment="1">
      <alignment horizontal="distributed" vertical="center"/>
      <protection/>
    </xf>
    <xf numFmtId="0" fontId="1" fillId="0" borderId="17" xfId="45" applyFont="1" applyFill="1" applyBorder="1" applyAlignment="1">
      <alignment horizontal="distributed" vertical="center"/>
      <protection/>
    </xf>
    <xf numFmtId="0" fontId="1" fillId="0" borderId="10" xfId="45" applyFont="1" applyFill="1" applyBorder="1" applyAlignment="1">
      <alignment horizontal="distributed" vertical="center"/>
      <protection/>
    </xf>
    <xf numFmtId="41" fontId="1" fillId="0" borderId="1" xfId="45" applyNumberFormat="1" applyFont="1" applyFill="1" applyBorder="1" applyAlignment="1">
      <alignment horizontal="distributed" vertical="center"/>
      <protection/>
    </xf>
    <xf numFmtId="0" fontId="0" fillId="0" borderId="0" xfId="45" applyFill="1" applyAlignment="1">
      <alignment horizontal="distributed" vertical="center"/>
      <protection/>
    </xf>
    <xf numFmtId="0" fontId="0" fillId="0" borderId="6" xfId="45" applyFill="1" applyBorder="1" applyAlignment="1">
      <alignment horizontal="distributed" vertical="center"/>
      <protection/>
    </xf>
    <xf numFmtId="0" fontId="1" fillId="0" borderId="17" xfId="45" applyFont="1" applyFill="1" applyBorder="1" applyAlignment="1">
      <alignment horizontal="distributed" vertical="center" wrapText="1"/>
      <protection/>
    </xf>
    <xf numFmtId="0" fontId="0" fillId="0" borderId="10" xfId="45" applyFill="1" applyBorder="1" applyAlignment="1">
      <alignment horizontal="distributed" vertical="center"/>
      <protection/>
    </xf>
    <xf numFmtId="0" fontId="1" fillId="0" borderId="19" xfId="45" applyFont="1" applyFill="1" applyBorder="1" applyAlignment="1">
      <alignment horizontal="distributed" vertical="center" wrapText="1"/>
      <protection/>
    </xf>
    <xf numFmtId="0" fontId="0" fillId="0" borderId="8" xfId="45" applyFill="1" applyBorder="1" applyAlignment="1">
      <alignment horizontal="distributed" vertical="center"/>
      <protection/>
    </xf>
    <xf numFmtId="0" fontId="1" fillId="0" borderId="17" xfId="45" applyFont="1" applyFill="1" applyBorder="1" applyAlignment="1">
      <alignment horizontal="center" vertical="center" wrapText="1"/>
      <protection/>
    </xf>
    <xf numFmtId="0" fontId="0" fillId="0" borderId="10" xfId="45" applyFill="1" applyBorder="1" applyAlignment="1">
      <alignment horizontal="center" vertical="center"/>
      <protection/>
    </xf>
    <xf numFmtId="0" fontId="24" fillId="0" borderId="17" xfId="45" applyFont="1" applyFill="1" applyBorder="1" applyAlignment="1">
      <alignment horizontal="distributed" vertic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1" fillId="0" borderId="1" xfId="45" applyFont="1" applyFill="1" applyBorder="1" applyAlignment="1">
      <alignment horizontal="distributed" vertical="center"/>
      <protection/>
    </xf>
    <xf numFmtId="0" fontId="1" fillId="0" borderId="1" xfId="45" applyFont="1" applyFill="1" applyBorder="1" applyAlignment="1">
      <alignment horizontal="center" vertical="center"/>
      <protection/>
    </xf>
    <xf numFmtId="0" fontId="7" fillId="0" borderId="1" xfId="45" applyFont="1" applyFill="1" applyBorder="1" applyAlignment="1">
      <alignment horizontal="center" vertical="center"/>
      <protection/>
    </xf>
    <xf numFmtId="38" fontId="1" fillId="0" borderId="9" xfId="18" applyFont="1" applyFill="1" applyBorder="1" applyAlignment="1">
      <alignment horizontal="right" vertical="center"/>
    </xf>
    <xf numFmtId="0" fontId="0" fillId="0" borderId="9" xfId="46" applyFill="1" applyBorder="1" applyAlignment="1">
      <alignment horizontal="right" vertical="center"/>
      <protection/>
    </xf>
    <xf numFmtId="38" fontId="1" fillId="0" borderId="21" xfId="18" applyFont="1" applyFill="1" applyBorder="1" applyAlignment="1">
      <alignment horizontal="center" vertical="center"/>
    </xf>
    <xf numFmtId="38" fontId="1" fillId="0" borderId="4" xfId="18" applyFont="1" applyFill="1" applyBorder="1" applyAlignment="1">
      <alignment horizontal="center" vertical="center"/>
    </xf>
    <xf numFmtId="38" fontId="1" fillId="0" borderId="3" xfId="18" applyFont="1" applyFill="1" applyBorder="1" applyAlignment="1">
      <alignment horizontal="center" vertical="center"/>
    </xf>
    <xf numFmtId="38" fontId="1" fillId="0" borderId="29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0" fontId="0" fillId="0" borderId="32" xfId="46" applyFill="1" applyBorder="1" applyAlignment="1">
      <alignment horizontal="center" vertical="center"/>
      <protection/>
    </xf>
    <xf numFmtId="0" fontId="0" fillId="0" borderId="30" xfId="46" applyFill="1" applyBorder="1" applyAlignment="1">
      <alignment horizontal="center" vertical="center"/>
      <protection/>
    </xf>
    <xf numFmtId="0" fontId="0" fillId="0" borderId="13" xfId="46" applyFill="1" applyBorder="1" applyAlignment="1">
      <alignment horizontal="center" vertical="center"/>
      <protection/>
    </xf>
    <xf numFmtId="0" fontId="0" fillId="0" borderId="14" xfId="46" applyFill="1" applyBorder="1" applyAlignment="1">
      <alignment horizontal="center" vertical="center"/>
      <protection/>
    </xf>
    <xf numFmtId="0" fontId="0" fillId="0" borderId="2" xfId="46" applyFill="1" applyBorder="1" applyAlignment="1">
      <alignment horizontal="center" vertical="center"/>
      <protection/>
    </xf>
    <xf numFmtId="0" fontId="0" fillId="0" borderId="9" xfId="47" applyFill="1" applyBorder="1" applyAlignment="1">
      <alignment horizontal="right" vertical="center"/>
      <protection/>
    </xf>
    <xf numFmtId="0" fontId="0" fillId="0" borderId="32" xfId="47" applyFill="1" applyBorder="1" applyAlignment="1">
      <alignment horizontal="center" vertical="center"/>
      <protection/>
    </xf>
    <xf numFmtId="0" fontId="0" fillId="0" borderId="30" xfId="47" applyFill="1" applyBorder="1" applyAlignment="1">
      <alignment horizontal="center" vertical="center"/>
      <protection/>
    </xf>
    <xf numFmtId="0" fontId="0" fillId="0" borderId="13" xfId="47" applyFill="1" applyBorder="1" applyAlignment="1">
      <alignment horizontal="center" vertical="center"/>
      <protection/>
    </xf>
    <xf numFmtId="0" fontId="0" fillId="0" borderId="14" xfId="47" applyFill="1" applyBorder="1" applyAlignment="1">
      <alignment horizontal="center" vertical="center"/>
      <protection/>
    </xf>
    <xf numFmtId="0" fontId="0" fillId="0" borderId="2" xfId="47" applyFill="1" applyBorder="1" applyAlignment="1">
      <alignment horizontal="center" vertical="center"/>
      <protection/>
    </xf>
    <xf numFmtId="0" fontId="1" fillId="0" borderId="4" xfId="48" applyFont="1" applyFill="1" applyBorder="1" applyAlignment="1">
      <alignment horizontal="distributed" vertical="center"/>
      <protection/>
    </xf>
    <xf numFmtId="0" fontId="0" fillId="0" borderId="3" xfId="48" applyFill="1" applyBorder="1" applyAlignment="1">
      <alignment horizontal="distributed" vertical="center"/>
      <protection/>
    </xf>
    <xf numFmtId="0" fontId="1" fillId="0" borderId="29" xfId="48" applyFont="1" applyFill="1" applyBorder="1" applyAlignment="1">
      <alignment horizontal="center" vertical="center"/>
      <protection/>
    </xf>
    <xf numFmtId="0" fontId="0" fillId="0" borderId="1" xfId="48" applyBorder="1" applyAlignment="1">
      <alignment/>
      <protection/>
    </xf>
    <xf numFmtId="0" fontId="0" fillId="0" borderId="13" xfId="48" applyBorder="1" applyAlignment="1">
      <alignment/>
      <protection/>
    </xf>
    <xf numFmtId="0" fontId="1" fillId="0" borderId="20" xfId="48" applyFont="1" applyFill="1" applyBorder="1" applyAlignment="1">
      <alignment horizontal="distributed" vertical="center"/>
      <protection/>
    </xf>
    <xf numFmtId="0" fontId="0" fillId="0" borderId="18" xfId="48" applyBorder="1" applyAlignment="1">
      <alignment horizontal="distributed" vertical="center"/>
      <protection/>
    </xf>
    <xf numFmtId="0" fontId="0" fillId="0" borderId="19" xfId="48" applyBorder="1" applyAlignment="1">
      <alignment horizontal="distributed" vertical="center"/>
      <protection/>
    </xf>
    <xf numFmtId="0" fontId="1" fillId="0" borderId="4" xfId="48" applyFont="1" applyFill="1" applyBorder="1" applyAlignment="1">
      <alignment horizontal="distributed" vertical="center" wrapText="1"/>
      <protection/>
    </xf>
    <xf numFmtId="0" fontId="0" fillId="0" borderId="4" xfId="49" applyFill="1" applyBorder="1" applyAlignment="1">
      <alignment horizontal="center" vertical="center"/>
      <protection/>
    </xf>
    <xf numFmtId="0" fontId="0" fillId="0" borderId="3" xfId="49" applyFill="1" applyBorder="1" applyAlignment="1">
      <alignment horizontal="center" vertical="center"/>
      <protection/>
    </xf>
    <xf numFmtId="0" fontId="24" fillId="0" borderId="4" xfId="49" applyFont="1" applyFill="1" applyBorder="1" applyAlignment="1">
      <alignment vertical="center"/>
      <protection/>
    </xf>
    <xf numFmtId="0" fontId="24" fillId="0" borderId="3" xfId="49" applyFont="1" applyFill="1" applyBorder="1" applyAlignment="1">
      <alignment vertical="center"/>
      <protection/>
    </xf>
    <xf numFmtId="0" fontId="0" fillId="0" borderId="18" xfId="49" applyFill="1" applyBorder="1" applyAlignment="1">
      <alignment horizontal="distributed" vertical="center"/>
      <protection/>
    </xf>
    <xf numFmtId="0" fontId="0" fillId="0" borderId="19" xfId="49" applyFill="1" applyBorder="1" applyAlignment="1">
      <alignment horizontal="distributed" vertical="center"/>
      <protection/>
    </xf>
    <xf numFmtId="0" fontId="1" fillId="0" borderId="12" xfId="18" applyNumberFormat="1" applyFont="1" applyFill="1" applyBorder="1" applyAlignment="1">
      <alignment horizontal="center" vertical="center" wrapText="1"/>
    </xf>
    <xf numFmtId="0" fontId="0" fillId="0" borderId="7" xfId="49" applyFill="1" applyBorder="1" applyAlignment="1">
      <alignment horizontal="center" vertical="center"/>
      <protection/>
    </xf>
    <xf numFmtId="0" fontId="0" fillId="0" borderId="5" xfId="49" applyFill="1" applyBorder="1" applyAlignment="1">
      <alignment horizontal="center" vertical="center"/>
      <protection/>
    </xf>
    <xf numFmtId="38" fontId="1" fillId="0" borderId="11" xfId="18" applyFont="1" applyFill="1" applyBorder="1" applyAlignment="1">
      <alignment horizontal="center" vertical="center" wrapText="1"/>
    </xf>
    <xf numFmtId="0" fontId="0" fillId="0" borderId="27" xfId="49" applyFill="1" applyBorder="1" applyAlignment="1">
      <alignment horizontal="center" vertical="center"/>
      <protection/>
    </xf>
    <xf numFmtId="0" fontId="0" fillId="0" borderId="8" xfId="49" applyFill="1" applyBorder="1" applyAlignment="1">
      <alignment horizontal="center" vertical="center"/>
      <protection/>
    </xf>
    <xf numFmtId="38" fontId="1" fillId="0" borderId="16" xfId="18" applyFont="1" applyFill="1" applyBorder="1" applyAlignment="1">
      <alignment horizontal="distributed" vertical="center"/>
    </xf>
    <xf numFmtId="0" fontId="0" fillId="0" borderId="3" xfId="49" applyFill="1" applyBorder="1" applyAlignment="1">
      <alignment horizontal="distributed" vertical="center"/>
      <protection/>
    </xf>
    <xf numFmtId="38" fontId="1" fillId="0" borderId="16" xfId="18" applyFont="1" applyFill="1" applyBorder="1" applyAlignment="1">
      <alignment horizontal="distributed" vertical="center" wrapText="1"/>
    </xf>
    <xf numFmtId="0" fontId="0" fillId="0" borderId="18" xfId="49" applyFill="1" applyBorder="1" applyAlignment="1">
      <alignment/>
      <protection/>
    </xf>
    <xf numFmtId="0" fontId="0" fillId="0" borderId="19" xfId="49" applyFill="1" applyBorder="1" applyAlignment="1">
      <alignment/>
      <protection/>
    </xf>
    <xf numFmtId="38" fontId="1" fillId="0" borderId="16" xfId="18" applyFont="1" applyFill="1" applyBorder="1" applyAlignment="1">
      <alignment horizontal="center" vertical="center"/>
    </xf>
    <xf numFmtId="0" fontId="0" fillId="0" borderId="3" xfId="49" applyFill="1" applyBorder="1" applyAlignment="1">
      <alignment/>
      <protection/>
    </xf>
    <xf numFmtId="0" fontId="0" fillId="0" borderId="4" xfId="49" applyFill="1" applyBorder="1" applyAlignment="1">
      <alignment vertical="center"/>
      <protection/>
    </xf>
    <xf numFmtId="0" fontId="0" fillId="0" borderId="3" xfId="49" applyFill="1" applyBorder="1" applyAlignment="1">
      <alignment vertical="center"/>
      <protection/>
    </xf>
    <xf numFmtId="38" fontId="1" fillId="0" borderId="21" xfId="18" applyFont="1" applyFill="1" applyBorder="1" applyAlignment="1">
      <alignment horizontal="left" vertical="center" wrapText="1"/>
    </xf>
    <xf numFmtId="38" fontId="1" fillId="0" borderId="4" xfId="18" applyFont="1" applyFill="1" applyBorder="1" applyAlignment="1">
      <alignment horizontal="left" vertical="center" wrapText="1"/>
    </xf>
    <xf numFmtId="38" fontId="1" fillId="0" borderId="3" xfId="18" applyFont="1" applyFill="1" applyBorder="1" applyAlignment="1">
      <alignment horizontal="left" vertical="center" wrapText="1"/>
    </xf>
    <xf numFmtId="38" fontId="1" fillId="0" borderId="4" xfId="18" applyFont="1" applyFill="1" applyBorder="1" applyAlignment="1">
      <alignment horizontal="distributed" vertical="center" wrapText="1"/>
    </xf>
    <xf numFmtId="38" fontId="1" fillId="0" borderId="3" xfId="18" applyFont="1" applyFill="1" applyBorder="1" applyAlignment="1">
      <alignment horizontal="distributed" vertical="center" wrapText="1"/>
    </xf>
    <xf numFmtId="0" fontId="0" fillId="0" borderId="4" xfId="50" applyFill="1" applyBorder="1" applyAlignment="1">
      <alignment horizontal="left" vertical="center" wrapText="1"/>
      <protection/>
    </xf>
    <xf numFmtId="0" fontId="0" fillId="0" borderId="3" xfId="50" applyFill="1" applyBorder="1" applyAlignment="1">
      <alignment horizontal="left" vertical="center" wrapText="1"/>
      <protection/>
    </xf>
    <xf numFmtId="0" fontId="0" fillId="0" borderId="21" xfId="50" applyFill="1" applyBorder="1" applyAlignment="1">
      <alignment vertical="center"/>
      <protection/>
    </xf>
    <xf numFmtId="0" fontId="0" fillId="0" borderId="4" xfId="50" applyFill="1" applyBorder="1" applyAlignment="1">
      <alignment vertical="center"/>
      <protection/>
    </xf>
    <xf numFmtId="0" fontId="0" fillId="0" borderId="3" xfId="50" applyFill="1" applyBorder="1" applyAlignment="1">
      <alignment vertical="center"/>
      <protection/>
    </xf>
    <xf numFmtId="0" fontId="0" fillId="0" borderId="4" xfId="50" applyFill="1" applyBorder="1" applyAlignment="1">
      <alignment horizontal="center" vertical="center" wrapText="1"/>
      <protection/>
    </xf>
    <xf numFmtId="0" fontId="0" fillId="0" borderId="3" xfId="50" applyFill="1" applyBorder="1" applyAlignment="1">
      <alignment horizontal="center" vertical="center" wrapText="1"/>
      <protection/>
    </xf>
    <xf numFmtId="38" fontId="1" fillId="0" borderId="29" xfId="18" applyFont="1" applyFill="1" applyBorder="1" applyAlignment="1">
      <alignment horizontal="left" vertical="center" wrapText="1" indent="1"/>
    </xf>
    <xf numFmtId="0" fontId="0" fillId="0" borderId="30" xfId="50" applyFill="1" applyBorder="1" applyAlignment="1">
      <alignment horizontal="left" vertical="center" indent="1"/>
      <protection/>
    </xf>
    <xf numFmtId="0" fontId="0" fillId="0" borderId="1" xfId="50" applyFill="1" applyBorder="1" applyAlignment="1">
      <alignment horizontal="left" vertical="center" wrapText="1" indent="1"/>
      <protection/>
    </xf>
    <xf numFmtId="0" fontId="0" fillId="0" borderId="6" xfId="50" applyFill="1" applyBorder="1" applyAlignment="1">
      <alignment horizontal="left" vertical="center" indent="1"/>
      <protection/>
    </xf>
    <xf numFmtId="0" fontId="0" fillId="0" borderId="13" xfId="50" applyFill="1" applyBorder="1" applyAlignment="1">
      <alignment horizontal="left" vertical="center" wrapText="1" indent="1"/>
      <protection/>
    </xf>
    <xf numFmtId="0" fontId="0" fillId="0" borderId="2" xfId="50" applyFill="1" applyBorder="1" applyAlignment="1">
      <alignment horizontal="left" vertical="center" indent="1"/>
      <protection/>
    </xf>
    <xf numFmtId="41" fontId="1" fillId="0" borderId="40" xfId="18" applyNumberFormat="1" applyFont="1" applyFill="1" applyBorder="1" applyAlignment="1">
      <alignment vertical="center"/>
    </xf>
    <xf numFmtId="0" fontId="0" fillId="0" borderId="41" xfId="50" applyFill="1" applyBorder="1" applyAlignment="1">
      <alignment vertical="center"/>
      <protection/>
    </xf>
    <xf numFmtId="0" fontId="0" fillId="0" borderId="18" xfId="51" applyFill="1" applyBorder="1" applyAlignment="1">
      <alignment horizontal="center" vertical="center"/>
      <protection/>
    </xf>
    <xf numFmtId="0" fontId="0" fillId="0" borderId="19" xfId="51" applyFill="1" applyBorder="1" applyAlignment="1">
      <alignment horizontal="center" vertical="center"/>
      <protection/>
    </xf>
    <xf numFmtId="38" fontId="1" fillId="0" borderId="42" xfId="18" applyFont="1" applyFill="1" applyBorder="1" applyAlignment="1">
      <alignment horizontal="center" vertical="center"/>
    </xf>
    <xf numFmtId="0" fontId="0" fillId="0" borderId="30" xfId="51" applyFill="1" applyBorder="1" applyAlignment="1">
      <alignment horizontal="center" vertical="center"/>
      <protection/>
    </xf>
    <xf numFmtId="0" fontId="0" fillId="0" borderId="28" xfId="51" applyFill="1" applyBorder="1" applyAlignment="1">
      <alignment horizontal="center" vertical="center"/>
      <protection/>
    </xf>
    <xf numFmtId="0" fontId="0" fillId="0" borderId="2" xfId="51" applyFill="1" applyBorder="1" applyAlignment="1">
      <alignment horizontal="center" vertical="center"/>
      <protection/>
    </xf>
    <xf numFmtId="0" fontId="0" fillId="0" borderId="6" xfId="51" applyFill="1" applyBorder="1" applyAlignment="1">
      <alignment horizontal="distributed" vertical="center"/>
      <protection/>
    </xf>
    <xf numFmtId="0" fontId="0" fillId="0" borderId="13" xfId="5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4" xfId="52" applyFont="1" applyFill="1" applyBorder="1" applyAlignment="1">
      <alignment horizontal="center" vertical="center"/>
      <protection/>
    </xf>
    <xf numFmtId="0" fontId="1" fillId="0" borderId="3" xfId="52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2" xfId="52" applyFont="1" applyFill="1" applyBorder="1" applyAlignment="1">
      <alignment horizontal="center" vertical="center"/>
      <protection/>
    </xf>
    <xf numFmtId="0" fontId="1" fillId="0" borderId="1" xfId="52" applyFont="1" applyFill="1" applyBorder="1" applyAlignment="1">
      <alignment horizontal="center" vertical="center"/>
      <protection/>
    </xf>
    <xf numFmtId="0" fontId="0" fillId="0" borderId="30" xfId="52" applyFill="1" applyBorder="1" applyAlignment="1">
      <alignment horizontal="center" vertical="center"/>
      <protection/>
    </xf>
    <xf numFmtId="0" fontId="0" fillId="0" borderId="13" xfId="52" applyFill="1" applyBorder="1" applyAlignment="1">
      <alignment horizontal="center" vertical="center"/>
      <protection/>
    </xf>
    <xf numFmtId="0" fontId="0" fillId="0" borderId="2" xfId="52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0" fillId="0" borderId="4" xfId="52" applyFill="1" applyBorder="1" applyAlignment="1">
      <alignment horizontal="center" vertical="center" wrapText="1"/>
      <protection/>
    </xf>
    <xf numFmtId="0" fontId="1" fillId="0" borderId="20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3" xfId="52" applyFont="1" applyFill="1" applyBorder="1" applyAlignment="1">
      <alignment horizontal="center" vertical="center" wrapText="1"/>
      <protection/>
    </xf>
    <xf numFmtId="0" fontId="1" fillId="0" borderId="6" xfId="52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 textRotation="255" wrapText="1"/>
      <protection/>
    </xf>
    <xf numFmtId="0" fontId="1" fillId="0" borderId="10" xfId="53" applyFont="1" applyFill="1" applyBorder="1" applyAlignment="1">
      <alignment horizontal="center" vertical="center" textRotation="255"/>
      <protection/>
    </xf>
    <xf numFmtId="0" fontId="1" fillId="0" borderId="17" xfId="53" applyFont="1" applyFill="1" applyBorder="1" applyAlignment="1">
      <alignment horizontal="center" vertical="distributed" wrapText="1"/>
      <protection/>
    </xf>
    <xf numFmtId="0" fontId="0" fillId="0" borderId="17" xfId="53" applyBorder="1" applyAlignment="1">
      <alignment horizontal="center"/>
      <protection/>
    </xf>
    <xf numFmtId="0" fontId="1" fillId="0" borderId="17" xfId="53" applyFont="1" applyFill="1" applyBorder="1" applyAlignment="1">
      <alignment horizontal="center" vertical="distributed" textRotation="255"/>
      <protection/>
    </xf>
    <xf numFmtId="0" fontId="1" fillId="0" borderId="10" xfId="53" applyFont="1" applyFill="1" applyBorder="1" applyAlignment="1">
      <alignment horizontal="center" vertical="distributed" textRotation="255"/>
      <protection/>
    </xf>
    <xf numFmtId="0" fontId="6" fillId="0" borderId="10" xfId="53" applyFont="1" applyBorder="1" applyAlignment="1">
      <alignment horizontal="center" vertical="center" textRotation="255"/>
      <protection/>
    </xf>
    <xf numFmtId="0" fontId="6" fillId="0" borderId="10" xfId="53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center" vertical="center" textRotation="255" wrapText="1"/>
      <protection/>
    </xf>
    <xf numFmtId="0" fontId="1" fillId="0" borderId="17" xfId="53" applyFont="1" applyFill="1" applyBorder="1" applyAlignment="1">
      <alignment horizontal="center" vertical="center" textRotation="255"/>
      <protection/>
    </xf>
    <xf numFmtId="0" fontId="1" fillId="0" borderId="1" xfId="53" applyFont="1" applyFill="1" applyBorder="1" applyAlignment="1">
      <alignment horizontal="distributed" vertical="distributed"/>
      <protection/>
    </xf>
    <xf numFmtId="0" fontId="0" fillId="0" borderId="6" xfId="53" applyBorder="1" applyAlignment="1">
      <alignment horizontal="distributed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distributed" vertical="distributed"/>
      <protection/>
    </xf>
    <xf numFmtId="0" fontId="0" fillId="0" borderId="5" xfId="53" applyBorder="1" applyAlignment="1">
      <alignment horizontal="distributed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0" fontId="0" fillId="0" borderId="4" xfId="53" applyBorder="1" applyAlignment="1">
      <alignment horizontal="center" vertical="center"/>
      <protection/>
    </xf>
    <xf numFmtId="0" fontId="0" fillId="0" borderId="3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 textRotation="255"/>
      <protection/>
    </xf>
    <xf numFmtId="0" fontId="1" fillId="0" borderId="13" xfId="53" applyFont="1" applyFill="1" applyBorder="1" applyAlignment="1">
      <alignment horizontal="distributed" vertical="distributed"/>
      <protection/>
    </xf>
    <xf numFmtId="0" fontId="0" fillId="0" borderId="2" xfId="53" applyBorder="1" applyAlignment="1">
      <alignment horizontal="distributed"/>
      <protection/>
    </xf>
    <xf numFmtId="0" fontId="1" fillId="0" borderId="12" xfId="53" applyFont="1" applyBorder="1" applyAlignment="1">
      <alignment horizontal="center"/>
      <protection/>
    </xf>
    <xf numFmtId="0" fontId="1" fillId="0" borderId="7" xfId="53" applyFont="1" applyBorder="1" applyAlignment="1">
      <alignment horizontal="center"/>
      <protection/>
    </xf>
    <xf numFmtId="0" fontId="1" fillId="0" borderId="5" xfId="53" applyFont="1" applyBorder="1" applyAlignment="1">
      <alignment horizontal="center"/>
      <protection/>
    </xf>
    <xf numFmtId="0" fontId="1" fillId="0" borderId="1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6" xfId="53" applyFont="1" applyBorder="1" applyAlignment="1">
      <alignment horizontal="center"/>
      <protection/>
    </xf>
  </cellXfs>
  <cellStyles count="43">
    <cellStyle name="Normal" xfId="0"/>
    <cellStyle name="Percent" xfId="15"/>
    <cellStyle name="Hyperlink" xfId="16"/>
    <cellStyle name="ふとも" xfId="17"/>
    <cellStyle name="Comma [0]" xfId="18"/>
    <cellStyle name="Comma" xfId="19"/>
    <cellStyle name="市町名" xfId="20"/>
    <cellStyle name="数字太文字" xfId="21"/>
    <cellStyle name="太文字" xfId="22"/>
    <cellStyle name="Currency [0]" xfId="23"/>
    <cellStyle name="Currency" xfId="24"/>
    <cellStyle name="標準_02-01-s33" xfId="25"/>
    <cellStyle name="標準_02-04-s33" xfId="26"/>
    <cellStyle name="標準_03-01-s33" xfId="27"/>
    <cellStyle name="標準_04-12-s33" xfId="28"/>
    <cellStyle name="標準_05-01-s33" xfId="29"/>
    <cellStyle name="標準_05-12-s33" xfId="30"/>
    <cellStyle name="標準_06-01-s33" xfId="31"/>
    <cellStyle name="標準_07-03-s33" xfId="32"/>
    <cellStyle name="標準_07-23-s33" xfId="33"/>
    <cellStyle name="標準_08-05-s33" xfId="34"/>
    <cellStyle name="標準_08-06-s33" xfId="35"/>
    <cellStyle name="標準_09-09-s33" xfId="36"/>
    <cellStyle name="標準_11-01-s33" xfId="37"/>
    <cellStyle name="標準_11-06-s33" xfId="38"/>
    <cellStyle name="標準_12-01-s33" xfId="39"/>
    <cellStyle name="標準_13-01-s33" xfId="40"/>
    <cellStyle name="標準_13-15-s33" xfId="41"/>
    <cellStyle name="標準_14-01-s33" xfId="42"/>
    <cellStyle name="標準_15-05-s33" xfId="43"/>
    <cellStyle name="標準_16-01-s33" xfId="44"/>
    <cellStyle name="標準_17-13-s33" xfId="45"/>
    <cellStyle name="標準_18-02-s33" xfId="46"/>
    <cellStyle name="標準_18-03-s33" xfId="47"/>
    <cellStyle name="標準_19-01-s33" xfId="48"/>
    <cellStyle name="標準_19-06-s33" xfId="49"/>
    <cellStyle name="標準_19-07-s33" xfId="50"/>
    <cellStyle name="標準_19-08-s33" xfId="51"/>
    <cellStyle name="標準_20-04-s33" xfId="52"/>
    <cellStyle name="標準_20-05-s33" xfId="53"/>
    <cellStyle name="標準_nenkan-S23-000" xfId="54"/>
    <cellStyle name="標準_work平成10年山形県の工業（統計表）" xfId="55"/>
    <cellStyle name="Followed Hyperlink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26</xdr:row>
      <xdr:rowOff>85725</xdr:rowOff>
    </xdr:from>
    <xdr:to>
      <xdr:col>1</xdr:col>
      <xdr:colOff>304800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81000" y="4524375"/>
          <a:ext cx="123825" cy="2019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55</xdr:row>
      <xdr:rowOff>57150</xdr:rowOff>
    </xdr:from>
    <xdr:to>
      <xdr:col>1</xdr:col>
      <xdr:colOff>314325</xdr:colOff>
      <xdr:row>65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09575" y="8915400"/>
          <a:ext cx="104775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42</xdr:row>
      <xdr:rowOff>57150</xdr:rowOff>
    </xdr:from>
    <xdr:to>
      <xdr:col>1</xdr:col>
      <xdr:colOff>314325</xdr:colOff>
      <xdr:row>52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09575" y="6934200"/>
          <a:ext cx="104775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219075</xdr:colOff>
      <xdr:row>5</xdr:row>
      <xdr:rowOff>114300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649200" y="104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152400</xdr:colOff>
      <xdr:row>8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2582525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5</xdr:row>
      <xdr:rowOff>114300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2649200" y="104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152400</xdr:colOff>
      <xdr:row>8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12582525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7" name="TextBox 37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8" name="TextBox 38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39" name="TextBox 39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5</xdr:row>
      <xdr:rowOff>114300</xdr:rowOff>
    </xdr:from>
    <xdr:ext cx="76200" cy="209550"/>
    <xdr:sp>
      <xdr:nvSpPr>
        <xdr:cNvPr id="41" name="TextBox 41"/>
        <xdr:cNvSpPr txBox="1">
          <a:spLocks noChangeArrowheads="1"/>
        </xdr:cNvSpPr>
      </xdr:nvSpPr>
      <xdr:spPr>
        <a:xfrm>
          <a:off x="12649200" y="104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152400</xdr:colOff>
      <xdr:row>8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12582525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5</xdr:row>
      <xdr:rowOff>114300</xdr:rowOff>
    </xdr:from>
    <xdr:ext cx="76200" cy="209550"/>
    <xdr:sp>
      <xdr:nvSpPr>
        <xdr:cNvPr id="43" name="TextBox 43"/>
        <xdr:cNvSpPr txBox="1">
          <a:spLocks noChangeArrowheads="1"/>
        </xdr:cNvSpPr>
      </xdr:nvSpPr>
      <xdr:spPr>
        <a:xfrm>
          <a:off x="12649200" y="104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152400</xdr:colOff>
      <xdr:row>8</xdr:row>
      <xdr:rowOff>0</xdr:rowOff>
    </xdr:from>
    <xdr:ext cx="76200" cy="209550"/>
    <xdr:sp>
      <xdr:nvSpPr>
        <xdr:cNvPr id="44" name="TextBox 44"/>
        <xdr:cNvSpPr txBox="1">
          <a:spLocks noChangeArrowheads="1"/>
        </xdr:cNvSpPr>
      </xdr:nvSpPr>
      <xdr:spPr>
        <a:xfrm>
          <a:off x="12582525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45" name="TextBox 45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46" name="TextBox 46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47" name="TextBox 47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11</xdr:row>
      <xdr:rowOff>114300</xdr:rowOff>
    </xdr:from>
    <xdr:ext cx="76200" cy="209550"/>
    <xdr:sp>
      <xdr:nvSpPr>
        <xdr:cNvPr id="48" name="TextBox 48"/>
        <xdr:cNvSpPr txBox="1">
          <a:spLocks noChangeArrowheads="1"/>
        </xdr:cNvSpPr>
      </xdr:nvSpPr>
      <xdr:spPr>
        <a:xfrm>
          <a:off x="126492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49" name="TextBox 49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0" name="TextBox 50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1" name="TextBox 51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2" name="TextBox 52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3" name="TextBox 53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4" name="TextBox 54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5" name="TextBox 55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17</xdr:row>
      <xdr:rowOff>114300</xdr:rowOff>
    </xdr:from>
    <xdr:ext cx="76200" cy="209550"/>
    <xdr:sp>
      <xdr:nvSpPr>
        <xdr:cNvPr id="56" name="TextBox 56"/>
        <xdr:cNvSpPr txBox="1">
          <a:spLocks noChangeArrowheads="1"/>
        </xdr:cNvSpPr>
      </xdr:nvSpPr>
      <xdr:spPr>
        <a:xfrm>
          <a:off x="12649200" y="3286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57" name="TextBox 57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58" name="TextBox 58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59" name="TextBox 59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60" name="TextBox 60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61" name="TextBox 61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62" name="TextBox 62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63" name="TextBox 63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23</xdr:row>
      <xdr:rowOff>114300</xdr:rowOff>
    </xdr:from>
    <xdr:ext cx="76200" cy="209550"/>
    <xdr:sp>
      <xdr:nvSpPr>
        <xdr:cNvPr id="64" name="TextBox 64"/>
        <xdr:cNvSpPr txBox="1">
          <a:spLocks noChangeArrowheads="1"/>
        </xdr:cNvSpPr>
      </xdr:nvSpPr>
      <xdr:spPr>
        <a:xfrm>
          <a:off x="126492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65" name="TextBox 65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66" name="TextBox 66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67" name="TextBox 67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68" name="TextBox 68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69" name="TextBox 69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0" name="TextBox 70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1" name="TextBox 71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2" name="TextBox 72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3" name="TextBox 73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7" name="TextBox 77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8" name="TextBox 78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79" name="TextBox 79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219075</xdr:colOff>
      <xdr:row>29</xdr:row>
      <xdr:rowOff>114300</xdr:rowOff>
    </xdr:from>
    <xdr:ext cx="76200" cy="209550"/>
    <xdr:sp>
      <xdr:nvSpPr>
        <xdr:cNvPr id="80" name="TextBox 80"/>
        <xdr:cNvSpPr txBox="1">
          <a:spLocks noChangeArrowheads="1"/>
        </xdr:cNvSpPr>
      </xdr:nvSpPr>
      <xdr:spPr>
        <a:xfrm>
          <a:off x="12649200" y="557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81" name="TextBox 81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82" name="TextBox 82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83" name="TextBox 83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84" name="TextBox 84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85" name="TextBox 85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86" name="TextBox 86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87" name="TextBox 87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88" name="TextBox 88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89" name="TextBox 89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0" name="TextBox 90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1" name="TextBox 91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2" name="TextBox 92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3" name="TextBox 93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4" name="TextBox 94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5" name="TextBox 95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96" name="TextBox 96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97" name="TextBox 97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98" name="TextBox 98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99" name="TextBox 99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00" name="TextBox 100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01" name="TextBox 101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02" name="TextBox 102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03" name="TextBox 103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04" name="TextBox 104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07" name="TextBox 10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6" name="TextBox 11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</xdr:colOff>
      <xdr:row>14</xdr:row>
      <xdr:rowOff>47625</xdr:rowOff>
    </xdr:from>
    <xdr:to>
      <xdr:col>4</xdr:col>
      <xdr:colOff>171450</xdr:colOff>
      <xdr:row>17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114425" y="2647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47625</xdr:rowOff>
    </xdr:from>
    <xdr:to>
      <xdr:col>4</xdr:col>
      <xdr:colOff>161925</xdr:colOff>
      <xdr:row>23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104900" y="3790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47625</xdr:rowOff>
    </xdr:from>
    <xdr:to>
      <xdr:col>4</xdr:col>
      <xdr:colOff>171450</xdr:colOff>
      <xdr:row>29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114425" y="4933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47625</xdr:rowOff>
    </xdr:from>
    <xdr:to>
      <xdr:col>4</xdr:col>
      <xdr:colOff>161925</xdr:colOff>
      <xdr:row>35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104900" y="6076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28575</xdr:rowOff>
    </xdr:from>
    <xdr:to>
      <xdr:col>4</xdr:col>
      <xdr:colOff>200025</xdr:colOff>
      <xdr:row>10</xdr:row>
      <xdr:rowOff>161925</xdr:rowOff>
    </xdr:to>
    <xdr:sp>
      <xdr:nvSpPr>
        <xdr:cNvPr id="125" name="AutoShape 125"/>
        <xdr:cNvSpPr>
          <a:spLocks/>
        </xdr:cNvSpPr>
      </xdr:nvSpPr>
      <xdr:spPr>
        <a:xfrm>
          <a:off x="1143000" y="1485900"/>
          <a:ext cx="1524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152400</xdr:colOff>
      <xdr:row>17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09600" y="2257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38100</xdr:rowOff>
    </xdr:from>
    <xdr:to>
      <xdr:col>2</xdr:col>
      <xdr:colOff>161925</xdr:colOff>
      <xdr:row>23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19125" y="3400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152400</xdr:colOff>
      <xdr:row>35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09600" y="5705475"/>
          <a:ext cx="1524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38100</xdr:rowOff>
    </xdr:from>
    <xdr:to>
      <xdr:col>2</xdr:col>
      <xdr:colOff>152400</xdr:colOff>
      <xdr:row>29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09600" y="4543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130" name="TextBox 130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131" name="TextBox 131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132" name="TextBox 132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133" name="TextBox 133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34" name="TextBox 134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35" name="TextBox 135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36" name="TextBox 136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37" name="TextBox 137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38" name="TextBox 138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39" name="TextBox 139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40" name="TextBox 140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41" name="TextBox 141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42" name="TextBox 142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43" name="TextBox 143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44" name="TextBox 144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45" name="TextBox 145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46" name="TextBox 146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47" name="TextBox 147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48" name="TextBox 148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49" name="TextBox 149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50" name="TextBox 150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51" name="TextBox 151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52" name="TextBox 152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53" name="TextBox 153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54" name="TextBox 15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55" name="TextBox 15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56" name="TextBox 15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57" name="TextBox 15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58" name="TextBox 15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59" name="TextBox 15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0" name="TextBox 160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1" name="TextBox 16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2" name="TextBox 16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3" name="TextBox 16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4" name="TextBox 16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5" name="TextBox 16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6" name="TextBox 16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7" name="TextBox 16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8" name="TextBox 16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169" name="TextBox 16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</xdr:colOff>
      <xdr:row>14</xdr:row>
      <xdr:rowOff>47625</xdr:rowOff>
    </xdr:from>
    <xdr:to>
      <xdr:col>4</xdr:col>
      <xdr:colOff>171450</xdr:colOff>
      <xdr:row>17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114425" y="2647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47625</xdr:rowOff>
    </xdr:from>
    <xdr:to>
      <xdr:col>4</xdr:col>
      <xdr:colOff>161925</xdr:colOff>
      <xdr:row>23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104900" y="3790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47625</xdr:rowOff>
    </xdr:from>
    <xdr:to>
      <xdr:col>4</xdr:col>
      <xdr:colOff>171450</xdr:colOff>
      <xdr:row>29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114425" y="4933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47625</xdr:rowOff>
    </xdr:from>
    <xdr:to>
      <xdr:col>4</xdr:col>
      <xdr:colOff>161925</xdr:colOff>
      <xdr:row>35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104900" y="6076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152400</xdr:colOff>
      <xdr:row>17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609600" y="2257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38100</xdr:rowOff>
    </xdr:from>
    <xdr:to>
      <xdr:col>2</xdr:col>
      <xdr:colOff>161925</xdr:colOff>
      <xdr:row>23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619125" y="3400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152400</xdr:colOff>
      <xdr:row>35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609600" y="5705475"/>
          <a:ext cx="1524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38100</xdr:rowOff>
    </xdr:from>
    <xdr:to>
      <xdr:col>2</xdr:col>
      <xdr:colOff>152400</xdr:colOff>
      <xdr:row>29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609600" y="4543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178" name="TextBox 178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179" name="TextBox 179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180" name="TextBox 180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181" name="TextBox 181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82" name="TextBox 182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83" name="TextBox 183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84" name="TextBox 184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185" name="TextBox 185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86" name="TextBox 186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87" name="TextBox 187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88" name="TextBox 188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89" name="TextBox 189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90" name="TextBox 190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91" name="TextBox 191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92" name="TextBox 192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193" name="TextBox 193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94" name="TextBox 194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95" name="TextBox 195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96" name="TextBox 196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97" name="TextBox 197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98" name="TextBox 198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199" name="TextBox 199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00" name="TextBox 200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01" name="TextBox 201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2" name="TextBox 20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3" name="TextBox 20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4" name="TextBox 20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5" name="TextBox 20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6" name="TextBox 20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7" name="TextBox 20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8" name="TextBox 20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09" name="TextBox 20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0" name="TextBox 210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1" name="TextBox 21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2" name="TextBox 21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3" name="TextBox 21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4" name="TextBox 21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5" name="TextBox 21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6" name="TextBox 21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17" name="TextBox 21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</xdr:colOff>
      <xdr:row>14</xdr:row>
      <xdr:rowOff>47625</xdr:rowOff>
    </xdr:from>
    <xdr:to>
      <xdr:col>4</xdr:col>
      <xdr:colOff>171450</xdr:colOff>
      <xdr:row>17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114425" y="2647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47625</xdr:rowOff>
    </xdr:from>
    <xdr:to>
      <xdr:col>4</xdr:col>
      <xdr:colOff>161925</xdr:colOff>
      <xdr:row>23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104900" y="3790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47625</xdr:rowOff>
    </xdr:from>
    <xdr:to>
      <xdr:col>4</xdr:col>
      <xdr:colOff>171450</xdr:colOff>
      <xdr:row>29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114425" y="4933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47625</xdr:rowOff>
    </xdr:from>
    <xdr:to>
      <xdr:col>4</xdr:col>
      <xdr:colOff>161925</xdr:colOff>
      <xdr:row>35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104900" y="6076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57150</xdr:rowOff>
    </xdr:from>
    <xdr:to>
      <xdr:col>2</xdr:col>
      <xdr:colOff>219075</xdr:colOff>
      <xdr:row>10</xdr:row>
      <xdr:rowOff>152400</xdr:rowOff>
    </xdr:to>
    <xdr:sp>
      <xdr:nvSpPr>
        <xdr:cNvPr id="222" name="AutoShape 222"/>
        <xdr:cNvSpPr>
          <a:spLocks/>
        </xdr:cNvSpPr>
      </xdr:nvSpPr>
      <xdr:spPr>
        <a:xfrm>
          <a:off x="609600" y="1133475"/>
          <a:ext cx="2190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152400</xdr:colOff>
      <xdr:row>17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609600" y="2257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38100</xdr:rowOff>
    </xdr:from>
    <xdr:to>
      <xdr:col>2</xdr:col>
      <xdr:colOff>161925</xdr:colOff>
      <xdr:row>23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619125" y="3400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152400</xdr:colOff>
      <xdr:row>35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609600" y="5705475"/>
          <a:ext cx="1524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38100</xdr:rowOff>
    </xdr:from>
    <xdr:to>
      <xdr:col>2</xdr:col>
      <xdr:colOff>152400</xdr:colOff>
      <xdr:row>29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609600" y="4543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227" name="TextBox 227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228" name="TextBox 228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10</xdr:row>
      <xdr:rowOff>114300</xdr:rowOff>
    </xdr:from>
    <xdr:ext cx="76200" cy="209550"/>
    <xdr:sp>
      <xdr:nvSpPr>
        <xdr:cNvPr id="229" name="TextBox 229"/>
        <xdr:cNvSpPr txBox="1">
          <a:spLocks noChangeArrowheads="1"/>
        </xdr:cNvSpPr>
      </xdr:nvSpPr>
      <xdr:spPr>
        <a:xfrm>
          <a:off x="15430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12</xdr:row>
      <xdr:rowOff>0</xdr:rowOff>
    </xdr:from>
    <xdr:ext cx="76200" cy="209550"/>
    <xdr:sp>
      <xdr:nvSpPr>
        <xdr:cNvPr id="230" name="TextBox 230"/>
        <xdr:cNvSpPr txBox="1">
          <a:spLocks noChangeArrowheads="1"/>
        </xdr:cNvSpPr>
      </xdr:nvSpPr>
      <xdr:spPr>
        <a:xfrm>
          <a:off x="147637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31" name="TextBox 231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32" name="TextBox 232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33" name="TextBox 233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34" name="TextBox 234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35" name="TextBox 235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36" name="TextBox 236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37" name="TextBox 237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38" name="TextBox 238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39" name="TextBox 239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40" name="TextBox 240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41" name="TextBox 241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42" name="TextBox 242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3" name="TextBox 243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4" name="TextBox 244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5" name="TextBox 245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6" name="TextBox 246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7" name="TextBox 247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8" name="TextBox 248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49" name="TextBox 249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50" name="TextBox 250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1" name="TextBox 25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2" name="TextBox 25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3" name="TextBox 25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4" name="TextBox 25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5" name="TextBox 25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6" name="TextBox 25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7" name="TextBox 25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8" name="TextBox 25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59" name="TextBox 25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0" name="TextBox 260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1" name="TextBox 26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2" name="TextBox 26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3" name="TextBox 26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4" name="TextBox 26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5" name="TextBox 26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66" name="TextBox 26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</xdr:colOff>
      <xdr:row>14</xdr:row>
      <xdr:rowOff>47625</xdr:rowOff>
    </xdr:from>
    <xdr:to>
      <xdr:col>4</xdr:col>
      <xdr:colOff>171450</xdr:colOff>
      <xdr:row>17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114425" y="2647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47625</xdr:rowOff>
    </xdr:from>
    <xdr:to>
      <xdr:col>4</xdr:col>
      <xdr:colOff>161925</xdr:colOff>
      <xdr:row>23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104900" y="3790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47625</xdr:rowOff>
    </xdr:from>
    <xdr:to>
      <xdr:col>4</xdr:col>
      <xdr:colOff>171450</xdr:colOff>
      <xdr:row>29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114425" y="4933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47625</xdr:rowOff>
    </xdr:from>
    <xdr:to>
      <xdr:col>4</xdr:col>
      <xdr:colOff>161925</xdr:colOff>
      <xdr:row>35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104900" y="6076950"/>
          <a:ext cx="1524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152400</xdr:colOff>
      <xdr:row>17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609600" y="2257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38100</xdr:rowOff>
    </xdr:from>
    <xdr:to>
      <xdr:col>2</xdr:col>
      <xdr:colOff>161925</xdr:colOff>
      <xdr:row>23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619125" y="3400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152400</xdr:colOff>
      <xdr:row>35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609600" y="5705475"/>
          <a:ext cx="1524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38100</xdr:rowOff>
    </xdr:from>
    <xdr:to>
      <xdr:col>2</xdr:col>
      <xdr:colOff>152400</xdr:colOff>
      <xdr:row>29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609600" y="45434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75" name="TextBox 275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76" name="TextBox 276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77" name="TextBox 277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78" name="TextBox 278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79" name="TextBox 279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80" name="TextBox 280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81" name="TextBox 281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282" name="TextBox 282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3" name="TextBox 283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4" name="TextBox 284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5" name="TextBox 285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6" name="TextBox 286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7" name="TextBox 287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8" name="TextBox 288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89" name="TextBox 289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290" name="TextBox 290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1" name="TextBox 291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2" name="TextBox 292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3" name="TextBox 293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4" name="TextBox 294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5" name="TextBox 295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6" name="TextBox 296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7" name="TextBox 297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298" name="TextBox 298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299" name="TextBox 299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0" name="TextBox 300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1" name="TextBox 30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2" name="TextBox 30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3" name="TextBox 30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4" name="TextBox 30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5" name="TextBox 30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06" name="TextBox 30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07" name="TextBox 307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08" name="TextBox 308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09" name="TextBox 309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10" name="TextBox 310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11" name="TextBox 311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12" name="TextBox 312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13" name="TextBox 313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16</xdr:row>
      <xdr:rowOff>114300</xdr:rowOff>
    </xdr:from>
    <xdr:ext cx="76200" cy="209550"/>
    <xdr:sp>
      <xdr:nvSpPr>
        <xdr:cNvPr id="314" name="TextBox 314"/>
        <xdr:cNvSpPr txBox="1">
          <a:spLocks noChangeArrowheads="1"/>
        </xdr:cNvSpPr>
      </xdr:nvSpPr>
      <xdr:spPr>
        <a:xfrm>
          <a:off x="1543050" y="309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15" name="TextBox 315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16" name="TextBox 316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17" name="TextBox 317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18" name="TextBox 318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19" name="TextBox 319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20" name="TextBox 320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21" name="TextBox 321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22</xdr:row>
      <xdr:rowOff>114300</xdr:rowOff>
    </xdr:from>
    <xdr:ext cx="76200" cy="209550"/>
    <xdr:sp>
      <xdr:nvSpPr>
        <xdr:cNvPr id="322" name="TextBox 322"/>
        <xdr:cNvSpPr txBox="1">
          <a:spLocks noChangeArrowheads="1"/>
        </xdr:cNvSpPr>
      </xdr:nvSpPr>
      <xdr:spPr>
        <a:xfrm>
          <a:off x="154305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3" name="TextBox 323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4" name="TextBox 324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5" name="TextBox 325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6" name="TextBox 326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7" name="TextBox 327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8" name="TextBox 328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29" name="TextBox 329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28</xdr:row>
      <xdr:rowOff>114300</xdr:rowOff>
    </xdr:from>
    <xdr:ext cx="76200" cy="209550"/>
    <xdr:sp>
      <xdr:nvSpPr>
        <xdr:cNvPr id="330" name="TextBox 330"/>
        <xdr:cNvSpPr txBox="1">
          <a:spLocks noChangeArrowheads="1"/>
        </xdr:cNvSpPr>
      </xdr:nvSpPr>
      <xdr:spPr>
        <a:xfrm>
          <a:off x="1543050" y="538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1" name="TextBox 331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2" name="TextBox 332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3" name="TextBox 333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4" name="TextBox 334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5" name="TextBox 335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6" name="TextBox 336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7" name="TextBox 337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219075</xdr:colOff>
      <xdr:row>34</xdr:row>
      <xdr:rowOff>114300</xdr:rowOff>
    </xdr:from>
    <xdr:ext cx="76200" cy="219075"/>
    <xdr:sp>
      <xdr:nvSpPr>
        <xdr:cNvPr id="338" name="TextBox 338"/>
        <xdr:cNvSpPr txBox="1">
          <a:spLocks noChangeArrowheads="1"/>
        </xdr:cNvSpPr>
      </xdr:nvSpPr>
      <xdr:spPr>
        <a:xfrm>
          <a:off x="1543050" y="65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0</xdr:row>
      <xdr:rowOff>28575</xdr:rowOff>
    </xdr:from>
    <xdr:to>
      <xdr:col>6</xdr:col>
      <xdr:colOff>1552575</xdr:colOff>
      <xdr:row>0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4552950" y="28575"/>
          <a:ext cx="16383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0" y="3181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15</xdr:row>
      <xdr:rowOff>19050</xdr:rowOff>
    </xdr:from>
    <xdr:to>
      <xdr:col>4</xdr:col>
      <xdr:colOff>114300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048125" y="2362200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9525</xdr:rowOff>
    </xdr:from>
    <xdr:to>
      <xdr:col>4</xdr:col>
      <xdr:colOff>104775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057650" y="2809875"/>
          <a:ext cx="571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38100</xdr:rowOff>
    </xdr:from>
    <xdr:to>
      <xdr:col>4</xdr:col>
      <xdr:colOff>95250</xdr:colOff>
      <xdr:row>23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048125" y="3448050"/>
          <a:ext cx="5715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19050</xdr:rowOff>
    </xdr:from>
    <xdr:to>
      <xdr:col>7</xdr:col>
      <xdr:colOff>114300</xdr:colOff>
      <xdr:row>18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877050" y="2362200"/>
          <a:ext cx="5715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877050" y="28479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19050</xdr:rowOff>
    </xdr:from>
    <xdr:to>
      <xdr:col>7</xdr:col>
      <xdr:colOff>95250</xdr:colOff>
      <xdr:row>22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6867525" y="3276600"/>
          <a:ext cx="476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28575</xdr:rowOff>
    </xdr:from>
    <xdr:to>
      <xdr:col>4</xdr:col>
      <xdr:colOff>114300</xdr:colOff>
      <xdr:row>42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048125" y="63341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68</xdr:row>
      <xdr:rowOff>28575</xdr:rowOff>
    </xdr:from>
    <xdr:to>
      <xdr:col>4</xdr:col>
      <xdr:colOff>123825</xdr:colOff>
      <xdr:row>69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057650" y="104489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71</xdr:row>
      <xdr:rowOff>28575</xdr:rowOff>
    </xdr:from>
    <xdr:to>
      <xdr:col>4</xdr:col>
      <xdr:colOff>123825</xdr:colOff>
      <xdr:row>72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4057650" y="109061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73</xdr:row>
      <xdr:rowOff>28575</xdr:rowOff>
    </xdr:from>
    <xdr:to>
      <xdr:col>4</xdr:col>
      <xdr:colOff>123825</xdr:colOff>
      <xdr:row>74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4057650" y="112109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75</xdr:row>
      <xdr:rowOff>28575</xdr:rowOff>
    </xdr:from>
    <xdr:to>
      <xdr:col>4</xdr:col>
      <xdr:colOff>123825</xdr:colOff>
      <xdr:row>76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4057650" y="115157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68</xdr:row>
      <xdr:rowOff>38100</xdr:rowOff>
    </xdr:from>
    <xdr:to>
      <xdr:col>7</xdr:col>
      <xdr:colOff>133350</xdr:colOff>
      <xdr:row>69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6877050" y="104584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71</xdr:row>
      <xdr:rowOff>38100</xdr:rowOff>
    </xdr:from>
    <xdr:to>
      <xdr:col>7</xdr:col>
      <xdr:colOff>133350</xdr:colOff>
      <xdr:row>72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6877050" y="109156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73</xdr:row>
      <xdr:rowOff>38100</xdr:rowOff>
    </xdr:from>
    <xdr:to>
      <xdr:col>7</xdr:col>
      <xdr:colOff>133350</xdr:colOff>
      <xdr:row>74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6877050" y="112204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75</xdr:row>
      <xdr:rowOff>38100</xdr:rowOff>
    </xdr:from>
    <xdr:to>
      <xdr:col>7</xdr:col>
      <xdr:colOff>133350</xdr:colOff>
      <xdr:row>76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6877050" y="115252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</xdr:row>
      <xdr:rowOff>66675</xdr:rowOff>
    </xdr:from>
    <xdr:to>
      <xdr:col>3</xdr:col>
      <xdr:colOff>819150</xdr:colOff>
      <xdr:row>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19300" y="990600"/>
          <a:ext cx="7048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66675</xdr:rowOff>
    </xdr:from>
    <xdr:to>
      <xdr:col>7</xdr:col>
      <xdr:colOff>790575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91250" y="990600"/>
          <a:ext cx="7048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7</xdr:row>
      <xdr:rowOff>38100</xdr:rowOff>
    </xdr:from>
    <xdr:to>
      <xdr:col>3</xdr:col>
      <xdr:colOff>9525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61975" y="1381125"/>
          <a:ext cx="2381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38100</xdr:rowOff>
    </xdr:from>
    <xdr:to>
      <xdr:col>2</xdr:col>
      <xdr:colOff>123825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76275" y="19621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123825</xdr:colOff>
      <xdr:row>14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76275" y="22669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38100</xdr:rowOff>
    </xdr:from>
    <xdr:to>
      <xdr:col>2</xdr:col>
      <xdr:colOff>123825</xdr:colOff>
      <xdr:row>16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676275" y="25717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123825</xdr:colOff>
      <xdr:row>18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676275" y="28765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38100</xdr:rowOff>
    </xdr:from>
    <xdr:to>
      <xdr:col>2</xdr:col>
      <xdr:colOff>123825</xdr:colOff>
      <xdr:row>20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76275" y="31813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38100</xdr:rowOff>
    </xdr:from>
    <xdr:to>
      <xdr:col>2</xdr:col>
      <xdr:colOff>123825</xdr:colOff>
      <xdr:row>22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76275" y="34861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38100</xdr:rowOff>
    </xdr:from>
    <xdr:to>
      <xdr:col>2</xdr:col>
      <xdr:colOff>123825</xdr:colOff>
      <xdr:row>24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676275" y="37909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38100</xdr:rowOff>
    </xdr:from>
    <xdr:to>
      <xdr:col>2</xdr:col>
      <xdr:colOff>123825</xdr:colOff>
      <xdr:row>26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676275" y="40957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38100</xdr:rowOff>
    </xdr:from>
    <xdr:to>
      <xdr:col>2</xdr:col>
      <xdr:colOff>123825</xdr:colOff>
      <xdr:row>28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676275" y="44005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38100</xdr:rowOff>
    </xdr:from>
    <xdr:to>
      <xdr:col>2</xdr:col>
      <xdr:colOff>123825</xdr:colOff>
      <xdr:row>30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676275" y="47053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123825</xdr:colOff>
      <xdr:row>32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676275" y="50101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123825</xdr:colOff>
      <xdr:row>34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676275" y="53149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38100</xdr:rowOff>
    </xdr:from>
    <xdr:to>
      <xdr:col>2</xdr:col>
      <xdr:colOff>123825</xdr:colOff>
      <xdr:row>37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676275" y="59245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38100</xdr:rowOff>
    </xdr:from>
    <xdr:to>
      <xdr:col>2</xdr:col>
      <xdr:colOff>123825</xdr:colOff>
      <xdr:row>39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676275" y="62293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38100</xdr:rowOff>
    </xdr:from>
    <xdr:to>
      <xdr:col>2</xdr:col>
      <xdr:colOff>123825</xdr:colOff>
      <xdr:row>41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676275" y="65341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123825</xdr:colOff>
      <xdr:row>43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676275" y="68389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38100</xdr:rowOff>
    </xdr:from>
    <xdr:to>
      <xdr:col>2</xdr:col>
      <xdr:colOff>123825</xdr:colOff>
      <xdr:row>45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676275" y="71437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38100</xdr:rowOff>
    </xdr:from>
    <xdr:to>
      <xdr:col>2</xdr:col>
      <xdr:colOff>123825</xdr:colOff>
      <xdr:row>47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676275" y="74485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38100</xdr:rowOff>
    </xdr:from>
    <xdr:to>
      <xdr:col>2</xdr:col>
      <xdr:colOff>123825</xdr:colOff>
      <xdr:row>49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676275" y="77533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38100</xdr:rowOff>
    </xdr:from>
    <xdr:to>
      <xdr:col>2</xdr:col>
      <xdr:colOff>123825</xdr:colOff>
      <xdr:row>51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676275" y="80581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38100</xdr:rowOff>
    </xdr:from>
    <xdr:to>
      <xdr:col>2</xdr:col>
      <xdr:colOff>123825</xdr:colOff>
      <xdr:row>53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676275" y="83629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38100</xdr:rowOff>
    </xdr:from>
    <xdr:to>
      <xdr:col>2</xdr:col>
      <xdr:colOff>123825</xdr:colOff>
      <xdr:row>55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676275" y="86677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38100</xdr:rowOff>
    </xdr:from>
    <xdr:to>
      <xdr:col>2</xdr:col>
      <xdr:colOff>123825</xdr:colOff>
      <xdr:row>57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676275" y="89725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38100</xdr:rowOff>
    </xdr:from>
    <xdr:to>
      <xdr:col>2</xdr:col>
      <xdr:colOff>123825</xdr:colOff>
      <xdr:row>59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676275" y="92773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62</xdr:row>
      <xdr:rowOff>38100</xdr:rowOff>
    </xdr:from>
    <xdr:to>
      <xdr:col>2</xdr:col>
      <xdr:colOff>123825</xdr:colOff>
      <xdr:row>63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676275" y="98869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64</xdr:row>
      <xdr:rowOff>38100</xdr:rowOff>
    </xdr:from>
    <xdr:to>
      <xdr:col>2</xdr:col>
      <xdr:colOff>123825</xdr:colOff>
      <xdr:row>65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676275" y="101917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66</xdr:row>
      <xdr:rowOff>38100</xdr:rowOff>
    </xdr:from>
    <xdr:to>
      <xdr:col>2</xdr:col>
      <xdr:colOff>123825</xdr:colOff>
      <xdr:row>67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676275" y="104965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68</xdr:row>
      <xdr:rowOff>38100</xdr:rowOff>
    </xdr:from>
    <xdr:to>
      <xdr:col>2</xdr:col>
      <xdr:colOff>123825</xdr:colOff>
      <xdr:row>69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676275" y="108013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60</xdr:row>
      <xdr:rowOff>38100</xdr:rowOff>
    </xdr:from>
    <xdr:to>
      <xdr:col>2</xdr:col>
      <xdr:colOff>123825</xdr:colOff>
      <xdr:row>61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676275" y="95821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66725" y="45624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1268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1102</v>
      </c>
      <c r="C3" s="1"/>
      <c r="E3" s="1"/>
      <c r="F3" s="1"/>
    </row>
    <row r="4" spans="2:6" ht="12" customHeight="1">
      <c r="B4" s="3" t="s">
        <v>1113</v>
      </c>
      <c r="C4" s="1" t="s">
        <v>1130</v>
      </c>
      <c r="E4" s="1"/>
      <c r="F4" s="1"/>
    </row>
    <row r="5" spans="2:3" ht="26.25" customHeight="1">
      <c r="B5" s="3" t="s">
        <v>1166</v>
      </c>
      <c r="C5" s="5" t="s">
        <v>1269</v>
      </c>
    </row>
    <row r="6" spans="2:6" ht="36" customHeight="1">
      <c r="B6" s="3" t="s">
        <v>1167</v>
      </c>
      <c r="C6" s="4" t="s">
        <v>1270</v>
      </c>
      <c r="E6" s="1"/>
      <c r="F6" s="1"/>
    </row>
    <row r="7" spans="2:3" ht="24.75" customHeight="1">
      <c r="B7" s="3" t="s">
        <v>1168</v>
      </c>
      <c r="C7" s="5" t="s">
        <v>1271</v>
      </c>
    </row>
    <row r="8" spans="2:3" ht="24.75" customHeight="1">
      <c r="B8" s="3" t="s">
        <v>1169</v>
      </c>
      <c r="C8" s="5" t="s">
        <v>1181</v>
      </c>
    </row>
    <row r="9" spans="2:3" ht="12" customHeight="1">
      <c r="B9" s="1"/>
      <c r="C9" s="5"/>
    </row>
    <row r="10" spans="2:6" ht="12" customHeight="1">
      <c r="B10" s="1"/>
      <c r="C10" s="1" t="s">
        <v>1272</v>
      </c>
      <c r="F10" s="1"/>
    </row>
    <row r="11" spans="2:6" ht="12">
      <c r="B11" s="1"/>
      <c r="C11" s="1" t="s">
        <v>1273</v>
      </c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4" ht="12">
      <c r="A13" s="1"/>
      <c r="B13" s="1"/>
      <c r="C13" s="1"/>
      <c r="D13" s="1"/>
    </row>
    <row r="14" spans="2:4" ht="12">
      <c r="B14" s="1" t="s">
        <v>1103</v>
      </c>
      <c r="C14" s="1" t="s">
        <v>1412</v>
      </c>
      <c r="D14" s="1"/>
    </row>
    <row r="15" ht="12">
      <c r="B15" s="2" t="s">
        <v>1281</v>
      </c>
    </row>
    <row r="16" spans="2:3" ht="12">
      <c r="B16" s="2">
        <v>1</v>
      </c>
      <c r="C16" s="6" t="s">
        <v>1282</v>
      </c>
    </row>
    <row r="17" spans="2:3" ht="12">
      <c r="B17" s="2">
        <v>2</v>
      </c>
      <c r="C17" s="6" t="s">
        <v>1184</v>
      </c>
    </row>
    <row r="19" ht="12">
      <c r="B19" s="2" t="s">
        <v>1284</v>
      </c>
    </row>
    <row r="20" spans="2:3" ht="12">
      <c r="B20" s="2">
        <v>3</v>
      </c>
      <c r="C20" s="2" t="s">
        <v>1285</v>
      </c>
    </row>
    <row r="22" ht="12">
      <c r="B22" s="2" t="s">
        <v>1288</v>
      </c>
    </row>
    <row r="23" spans="2:3" ht="12">
      <c r="B23" s="2">
        <v>4</v>
      </c>
      <c r="C23" s="2" t="s">
        <v>1193</v>
      </c>
    </row>
    <row r="25" ht="12">
      <c r="B25" s="2" t="s">
        <v>1299</v>
      </c>
    </row>
    <row r="26" ht="12">
      <c r="C26" s="2" t="s">
        <v>1300</v>
      </c>
    </row>
    <row r="27" spans="2:3" ht="12">
      <c r="B27" s="2">
        <v>5</v>
      </c>
      <c r="C27" s="2" t="s">
        <v>1301</v>
      </c>
    </row>
    <row r="28" spans="2:3" ht="12">
      <c r="B28" s="2">
        <v>6</v>
      </c>
      <c r="C28" s="2" t="s">
        <v>1336</v>
      </c>
    </row>
    <row r="30" ht="12">
      <c r="B30" s="2" t="s">
        <v>1341</v>
      </c>
    </row>
    <row r="31" ht="12">
      <c r="C31" s="6" t="s">
        <v>1142</v>
      </c>
    </row>
    <row r="32" spans="2:3" ht="12">
      <c r="B32" s="2">
        <v>7</v>
      </c>
      <c r="C32" s="6" t="s">
        <v>1209</v>
      </c>
    </row>
    <row r="33" ht="12">
      <c r="C33" s="6"/>
    </row>
    <row r="34" ht="12">
      <c r="B34" s="2" t="s">
        <v>1349</v>
      </c>
    </row>
    <row r="35" spans="2:3" ht="12">
      <c r="B35" s="2">
        <v>8</v>
      </c>
      <c r="C35" s="2" t="s">
        <v>1350</v>
      </c>
    </row>
    <row r="36" spans="2:3" ht="12">
      <c r="B36" s="2">
        <v>9</v>
      </c>
      <c r="C36" s="2" t="s">
        <v>1373</v>
      </c>
    </row>
    <row r="38" ht="12">
      <c r="B38" s="2" t="s">
        <v>1376</v>
      </c>
    </row>
    <row r="39" spans="2:3" ht="12">
      <c r="B39" s="2">
        <v>10</v>
      </c>
      <c r="C39" s="2" t="s">
        <v>1379</v>
      </c>
    </row>
    <row r="40" spans="2:3" ht="12">
      <c r="B40" s="2">
        <v>11</v>
      </c>
      <c r="C40" s="2" t="s">
        <v>1380</v>
      </c>
    </row>
    <row r="42" ht="12">
      <c r="B42" s="2" t="s">
        <v>1388</v>
      </c>
    </row>
    <row r="43" spans="2:3" ht="12">
      <c r="B43" s="2">
        <v>12</v>
      </c>
      <c r="C43" s="2" t="s">
        <v>1403</v>
      </c>
    </row>
    <row r="44" spans="2:3" ht="12">
      <c r="B44" s="2">
        <v>13</v>
      </c>
      <c r="C44" s="2" t="s">
        <v>1389</v>
      </c>
    </row>
    <row r="46" ht="12">
      <c r="B46" s="2" t="s">
        <v>1003</v>
      </c>
    </row>
    <row r="47" spans="2:3" ht="12">
      <c r="B47" s="2">
        <v>14</v>
      </c>
      <c r="C47" s="2" t="s">
        <v>1119</v>
      </c>
    </row>
    <row r="48" spans="2:3" ht="12">
      <c r="B48" s="2">
        <v>15</v>
      </c>
      <c r="C48" s="2" t="s">
        <v>1221</v>
      </c>
    </row>
    <row r="50" ht="12">
      <c r="B50" s="2" t="s">
        <v>1017</v>
      </c>
    </row>
    <row r="51" spans="2:3" ht="12">
      <c r="B51" s="2">
        <v>16</v>
      </c>
      <c r="C51" s="2" t="s">
        <v>1018</v>
      </c>
    </row>
    <row r="53" ht="12">
      <c r="B53" s="2" t="s">
        <v>1023</v>
      </c>
    </row>
    <row r="54" spans="2:3" ht="12">
      <c r="B54" s="2">
        <v>17</v>
      </c>
      <c r="C54" s="2" t="s">
        <v>1226</v>
      </c>
    </row>
    <row r="55" spans="2:3" ht="12">
      <c r="B55" s="2">
        <v>18</v>
      </c>
      <c r="C55" s="2" t="s">
        <v>1150</v>
      </c>
    </row>
    <row r="57" ht="12">
      <c r="B57" s="2" t="s">
        <v>1027</v>
      </c>
    </row>
    <row r="58" spans="2:3" ht="12">
      <c r="B58" s="2">
        <v>19</v>
      </c>
      <c r="C58" s="2" t="s">
        <v>1028</v>
      </c>
    </row>
    <row r="60" ht="12">
      <c r="B60" s="2" t="s">
        <v>1033</v>
      </c>
    </row>
    <row r="61" ht="12">
      <c r="C61" s="2" t="s">
        <v>1407</v>
      </c>
    </row>
    <row r="62" spans="2:3" ht="12">
      <c r="B62" s="2">
        <v>20</v>
      </c>
      <c r="C62" s="2" t="s">
        <v>1037</v>
      </c>
    </row>
    <row r="63" spans="2:3" ht="12">
      <c r="B63" s="2">
        <v>21</v>
      </c>
      <c r="C63" s="2" t="s">
        <v>1038</v>
      </c>
    </row>
    <row r="65" ht="12">
      <c r="B65" s="2" t="s">
        <v>1040</v>
      </c>
    </row>
    <row r="66" spans="2:3" ht="12">
      <c r="B66" s="2">
        <v>22</v>
      </c>
      <c r="C66" s="2" t="s">
        <v>1041</v>
      </c>
    </row>
    <row r="68" ht="12">
      <c r="B68" s="2" t="s">
        <v>1052</v>
      </c>
    </row>
    <row r="69" spans="2:3" ht="12">
      <c r="B69" s="2">
        <v>23</v>
      </c>
      <c r="C69" s="2" t="s">
        <v>1066</v>
      </c>
    </row>
    <row r="71" ht="12">
      <c r="B71" s="2" t="s">
        <v>1069</v>
      </c>
    </row>
    <row r="72" spans="2:3" ht="12">
      <c r="B72" s="2">
        <v>24</v>
      </c>
      <c r="C72" s="6" t="s">
        <v>1244</v>
      </c>
    </row>
    <row r="73" spans="2:3" ht="12">
      <c r="B73" s="2">
        <v>25</v>
      </c>
      <c r="C73" s="2" t="s">
        <v>1245</v>
      </c>
    </row>
    <row r="75" ht="12">
      <c r="B75" s="2" t="s">
        <v>1083</v>
      </c>
    </row>
    <row r="76" spans="2:3" ht="12">
      <c r="B76" s="2">
        <v>26</v>
      </c>
      <c r="C76" s="2" t="s">
        <v>1156</v>
      </c>
    </row>
    <row r="77" spans="2:3" ht="12">
      <c r="B77" s="2">
        <v>27</v>
      </c>
      <c r="C77" s="2" t="s">
        <v>1258</v>
      </c>
    </row>
    <row r="78" spans="2:3" ht="12">
      <c r="B78" s="2">
        <v>28</v>
      </c>
      <c r="C78" s="2" t="s">
        <v>1086</v>
      </c>
    </row>
    <row r="79" spans="2:3" ht="12">
      <c r="B79" s="2">
        <v>29</v>
      </c>
      <c r="C79" s="2" t="s">
        <v>1087</v>
      </c>
    </row>
    <row r="81" ht="12">
      <c r="B81" s="2" t="s">
        <v>1098</v>
      </c>
    </row>
    <row r="82" ht="12">
      <c r="C82" s="2" t="s">
        <v>1165</v>
      </c>
    </row>
    <row r="83" spans="2:3" ht="12">
      <c r="B83" s="2">
        <v>30</v>
      </c>
      <c r="C83" s="2" t="s">
        <v>1174</v>
      </c>
    </row>
    <row r="84" spans="2:3" ht="12">
      <c r="B84" s="2">
        <v>31</v>
      </c>
      <c r="C84" s="2" t="s">
        <v>1112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53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290" customWidth="1"/>
    <col min="2" max="2" width="14.375" style="290" customWidth="1"/>
    <col min="3" max="3" width="10.375" style="290" customWidth="1"/>
    <col min="4" max="4" width="11.75390625" style="290" customWidth="1"/>
    <col min="5" max="16" width="10.25390625" style="290" customWidth="1"/>
    <col min="17" max="16384" width="6.25390625" style="290" customWidth="1"/>
  </cols>
  <sheetData>
    <row r="1" ht="14.25">
      <c r="B1" s="291" t="s">
        <v>782</v>
      </c>
    </row>
    <row r="2" ht="12.75" thickBot="1">
      <c r="P2" s="292" t="s">
        <v>741</v>
      </c>
    </row>
    <row r="3" spans="2:16" ht="15" customHeight="1" thickTop="1">
      <c r="B3" s="293" t="s">
        <v>742</v>
      </c>
      <c r="C3" s="294" t="s">
        <v>743</v>
      </c>
      <c r="D3" s="293" t="s">
        <v>744</v>
      </c>
      <c r="E3" s="293" t="s">
        <v>745</v>
      </c>
      <c r="F3" s="293" t="s">
        <v>730</v>
      </c>
      <c r="G3" s="293" t="s">
        <v>731</v>
      </c>
      <c r="H3" s="293" t="s">
        <v>732</v>
      </c>
      <c r="I3" s="293" t="s">
        <v>733</v>
      </c>
      <c r="J3" s="293" t="s">
        <v>734</v>
      </c>
      <c r="K3" s="293" t="s">
        <v>735</v>
      </c>
      <c r="L3" s="293" t="s">
        <v>736</v>
      </c>
      <c r="M3" s="293" t="s">
        <v>737</v>
      </c>
      <c r="N3" s="293" t="s">
        <v>738</v>
      </c>
      <c r="O3" s="293" t="s">
        <v>739</v>
      </c>
      <c r="P3" s="295" t="s">
        <v>740</v>
      </c>
    </row>
    <row r="4" spans="2:16" ht="15" customHeight="1">
      <c r="B4" s="296"/>
      <c r="C4" s="297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8"/>
    </row>
    <row r="5" spans="2:16" ht="15" customHeight="1">
      <c r="B5" s="299" t="s">
        <v>1415</v>
      </c>
      <c r="C5" s="300">
        <f aca="true" t="shared" si="0" ref="C5:I5">SUM(C28,C34,C43,C51)</f>
        <v>6207972</v>
      </c>
      <c r="D5" s="301">
        <f t="shared" si="0"/>
        <v>6111247</v>
      </c>
      <c r="E5" s="301">
        <f t="shared" si="0"/>
        <v>275464</v>
      </c>
      <c r="F5" s="301">
        <f t="shared" si="0"/>
        <v>575760</v>
      </c>
      <c r="G5" s="301">
        <f t="shared" si="0"/>
        <v>830615</v>
      </c>
      <c r="H5" s="301">
        <f t="shared" si="0"/>
        <v>515713</v>
      </c>
      <c r="I5" s="301">
        <f t="shared" si="0"/>
        <v>1493838</v>
      </c>
      <c r="J5" s="301">
        <v>709867</v>
      </c>
      <c r="K5" s="301">
        <f aca="true" t="shared" si="1" ref="K5:P5">SUM(K28,K34,K43,K51)</f>
        <v>224527</v>
      </c>
      <c r="L5" s="301">
        <f t="shared" si="1"/>
        <v>344551</v>
      </c>
      <c r="M5" s="301">
        <f t="shared" si="1"/>
        <v>229609</v>
      </c>
      <c r="N5" s="301">
        <f t="shared" si="1"/>
        <v>311955</v>
      </c>
      <c r="O5" s="301">
        <f t="shared" si="1"/>
        <v>347812</v>
      </c>
      <c r="P5" s="302">
        <f t="shared" si="1"/>
        <v>251536</v>
      </c>
    </row>
    <row r="6" spans="2:16" ht="15" customHeight="1">
      <c r="B6" s="303"/>
      <c r="C6" s="304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2"/>
    </row>
    <row r="7" spans="2:16" ht="15" customHeight="1">
      <c r="B7" s="299" t="s">
        <v>746</v>
      </c>
      <c r="C7" s="304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2"/>
    </row>
    <row r="8" spans="2:16" ht="15" customHeight="1">
      <c r="B8" s="303" t="s">
        <v>747</v>
      </c>
      <c r="C8" s="304">
        <v>497857</v>
      </c>
      <c r="D8" s="301">
        <f aca="true" t="shared" si="2" ref="D8:D22">SUM(E8:P8)</f>
        <v>471866</v>
      </c>
      <c r="E8" s="301">
        <v>0</v>
      </c>
      <c r="F8" s="301">
        <v>0</v>
      </c>
      <c r="G8" s="301">
        <v>0</v>
      </c>
      <c r="H8" s="301">
        <v>0</v>
      </c>
      <c r="I8" s="301">
        <v>468063</v>
      </c>
      <c r="J8" s="301">
        <v>913</v>
      </c>
      <c r="K8" s="301">
        <v>0</v>
      </c>
      <c r="L8" s="301">
        <v>0</v>
      </c>
      <c r="M8" s="301">
        <v>0</v>
      </c>
      <c r="N8" s="301">
        <v>249</v>
      </c>
      <c r="O8" s="301">
        <v>2641</v>
      </c>
      <c r="P8" s="302">
        <v>0</v>
      </c>
    </row>
    <row r="9" spans="2:16" ht="15" customHeight="1">
      <c r="B9" s="303" t="s">
        <v>748</v>
      </c>
      <c r="C9" s="304">
        <v>31582</v>
      </c>
      <c r="D9" s="301">
        <f t="shared" si="2"/>
        <v>6628</v>
      </c>
      <c r="E9" s="301">
        <v>0</v>
      </c>
      <c r="F9" s="301">
        <v>0</v>
      </c>
      <c r="G9" s="301">
        <v>0</v>
      </c>
      <c r="H9" s="301">
        <v>0</v>
      </c>
      <c r="I9" s="301">
        <v>2308</v>
      </c>
      <c r="J9" s="301">
        <v>0</v>
      </c>
      <c r="K9" s="301">
        <v>0</v>
      </c>
      <c r="L9" s="301">
        <v>0</v>
      </c>
      <c r="M9" s="301">
        <v>37</v>
      </c>
      <c r="N9" s="301">
        <v>3381</v>
      </c>
      <c r="O9" s="301">
        <v>887</v>
      </c>
      <c r="P9" s="302">
        <v>15</v>
      </c>
    </row>
    <row r="10" spans="2:16" ht="15" customHeight="1">
      <c r="B10" s="303" t="s">
        <v>749</v>
      </c>
      <c r="C10" s="304">
        <v>12037</v>
      </c>
      <c r="D10" s="301">
        <f t="shared" si="2"/>
        <v>3381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579</v>
      </c>
      <c r="L10" s="301">
        <v>724</v>
      </c>
      <c r="M10" s="301">
        <v>0</v>
      </c>
      <c r="N10" s="301">
        <v>1126</v>
      </c>
      <c r="O10" s="301">
        <v>952</v>
      </c>
      <c r="P10" s="302">
        <v>0</v>
      </c>
    </row>
    <row r="11" spans="2:16" ht="15" customHeight="1">
      <c r="B11" s="303" t="s">
        <v>750</v>
      </c>
      <c r="C11" s="304">
        <v>12956</v>
      </c>
      <c r="D11" s="301">
        <f t="shared" si="2"/>
        <v>17551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40</v>
      </c>
      <c r="K11" s="301">
        <v>1776</v>
      </c>
      <c r="L11" s="301">
        <v>13970</v>
      </c>
      <c r="M11" s="301">
        <v>0</v>
      </c>
      <c r="N11" s="301">
        <v>797</v>
      </c>
      <c r="O11" s="301">
        <v>961</v>
      </c>
      <c r="P11" s="302">
        <v>7</v>
      </c>
    </row>
    <row r="12" spans="2:16" ht="15" customHeight="1">
      <c r="B12" s="303" t="s">
        <v>751</v>
      </c>
      <c r="C12" s="304">
        <v>80962</v>
      </c>
      <c r="D12" s="301">
        <f t="shared" si="2"/>
        <v>10707</v>
      </c>
      <c r="E12" s="301">
        <v>0</v>
      </c>
      <c r="F12" s="301">
        <v>0</v>
      </c>
      <c r="G12" s="301">
        <v>0</v>
      </c>
      <c r="H12" s="301">
        <v>0</v>
      </c>
      <c r="I12" s="301">
        <v>882</v>
      </c>
      <c r="J12" s="301">
        <v>8275</v>
      </c>
      <c r="K12" s="301">
        <v>1255</v>
      </c>
      <c r="L12" s="301">
        <v>118</v>
      </c>
      <c r="M12" s="301">
        <v>21</v>
      </c>
      <c r="N12" s="301">
        <v>80</v>
      </c>
      <c r="O12" s="301">
        <v>61</v>
      </c>
      <c r="P12" s="302">
        <v>15</v>
      </c>
    </row>
    <row r="13" spans="2:16" ht="15" customHeight="1">
      <c r="B13" s="303" t="s">
        <v>752</v>
      </c>
      <c r="C13" s="304">
        <v>51915</v>
      </c>
      <c r="D13" s="301">
        <f t="shared" si="2"/>
        <v>94296</v>
      </c>
      <c r="E13" s="301">
        <v>0</v>
      </c>
      <c r="F13" s="301">
        <v>0</v>
      </c>
      <c r="G13" s="301">
        <v>5</v>
      </c>
      <c r="H13" s="301">
        <v>0</v>
      </c>
      <c r="I13" s="301">
        <v>531</v>
      </c>
      <c r="J13" s="301">
        <v>19440</v>
      </c>
      <c r="K13" s="301">
        <v>35034</v>
      </c>
      <c r="L13" s="301">
        <v>11460</v>
      </c>
      <c r="M13" s="301">
        <v>6375</v>
      </c>
      <c r="N13" s="301">
        <v>7584</v>
      </c>
      <c r="O13" s="301">
        <v>13855</v>
      </c>
      <c r="P13" s="302">
        <v>12</v>
      </c>
    </row>
    <row r="14" spans="2:16" ht="15" customHeight="1">
      <c r="B14" s="303" t="s">
        <v>753</v>
      </c>
      <c r="C14" s="304">
        <v>415248</v>
      </c>
      <c r="D14" s="301">
        <f t="shared" si="2"/>
        <v>299025</v>
      </c>
      <c r="E14" s="301">
        <v>91839</v>
      </c>
      <c r="F14" s="301">
        <v>186451</v>
      </c>
      <c r="G14" s="301">
        <v>14251</v>
      </c>
      <c r="H14" s="301">
        <v>2944</v>
      </c>
      <c r="I14" s="301">
        <v>206</v>
      </c>
      <c r="J14" s="301">
        <v>66</v>
      </c>
      <c r="K14" s="301">
        <v>0</v>
      </c>
      <c r="L14" s="301">
        <v>0</v>
      </c>
      <c r="M14" s="301">
        <v>42</v>
      </c>
      <c r="N14" s="301">
        <v>296</v>
      </c>
      <c r="O14" s="301">
        <v>1693</v>
      </c>
      <c r="P14" s="302">
        <v>1237</v>
      </c>
    </row>
    <row r="15" spans="2:16" ht="15" customHeight="1">
      <c r="B15" s="303" t="s">
        <v>754</v>
      </c>
      <c r="C15" s="304">
        <v>153678</v>
      </c>
      <c r="D15" s="301">
        <f t="shared" si="2"/>
        <v>161140</v>
      </c>
      <c r="E15" s="301">
        <v>12526</v>
      </c>
      <c r="F15" s="301">
        <v>24095</v>
      </c>
      <c r="G15" s="301">
        <v>29449</v>
      </c>
      <c r="H15" s="301">
        <v>15734</v>
      </c>
      <c r="I15" s="301">
        <v>8341</v>
      </c>
      <c r="J15" s="301">
        <v>27</v>
      </c>
      <c r="K15" s="301">
        <v>0</v>
      </c>
      <c r="L15" s="301">
        <v>3808</v>
      </c>
      <c r="M15" s="301">
        <v>1602</v>
      </c>
      <c r="N15" s="301">
        <v>9064</v>
      </c>
      <c r="O15" s="301">
        <v>22969</v>
      </c>
      <c r="P15" s="302">
        <v>33525</v>
      </c>
    </row>
    <row r="16" spans="2:16" ht="15" customHeight="1">
      <c r="B16" s="303" t="s">
        <v>755</v>
      </c>
      <c r="C16" s="304">
        <v>565001</v>
      </c>
      <c r="D16" s="301">
        <f t="shared" si="2"/>
        <v>801786</v>
      </c>
      <c r="E16" s="301">
        <v>71634</v>
      </c>
      <c r="F16" s="301">
        <v>195183</v>
      </c>
      <c r="G16" s="301">
        <v>480817</v>
      </c>
      <c r="H16" s="301">
        <v>49565</v>
      </c>
      <c r="I16" s="301">
        <v>1168</v>
      </c>
      <c r="J16" s="301">
        <v>438</v>
      </c>
      <c r="K16" s="301">
        <v>0</v>
      </c>
      <c r="L16" s="301">
        <v>5</v>
      </c>
      <c r="M16" s="301">
        <v>784</v>
      </c>
      <c r="N16" s="301">
        <v>1261</v>
      </c>
      <c r="O16" s="301">
        <v>388</v>
      </c>
      <c r="P16" s="302">
        <v>543</v>
      </c>
    </row>
    <row r="17" spans="2:16" ht="15" customHeight="1">
      <c r="B17" s="303" t="s">
        <v>756</v>
      </c>
      <c r="C17" s="304">
        <v>347771</v>
      </c>
      <c r="D17" s="301">
        <f t="shared" si="2"/>
        <v>389330</v>
      </c>
      <c r="E17" s="301">
        <v>7647</v>
      </c>
      <c r="F17" s="301">
        <v>2755</v>
      </c>
      <c r="G17" s="301">
        <v>5182</v>
      </c>
      <c r="H17" s="301">
        <v>17892</v>
      </c>
      <c r="I17" s="301">
        <v>75531</v>
      </c>
      <c r="J17" s="301">
        <v>46692</v>
      </c>
      <c r="K17" s="301">
        <v>31595</v>
      </c>
      <c r="L17" s="301">
        <v>56415</v>
      </c>
      <c r="M17" s="301">
        <v>49864</v>
      </c>
      <c r="N17" s="301">
        <v>37640</v>
      </c>
      <c r="O17" s="301">
        <v>24698</v>
      </c>
      <c r="P17" s="302">
        <v>33419</v>
      </c>
    </row>
    <row r="18" spans="2:16" ht="15" customHeight="1">
      <c r="B18" s="303" t="s">
        <v>757</v>
      </c>
      <c r="C18" s="304">
        <v>345450</v>
      </c>
      <c r="D18" s="301">
        <f t="shared" si="2"/>
        <v>348215</v>
      </c>
      <c r="E18" s="301">
        <v>9592</v>
      </c>
      <c r="F18" s="301">
        <v>18488</v>
      </c>
      <c r="G18" s="301">
        <v>41707</v>
      </c>
      <c r="H18" s="301">
        <v>44129</v>
      </c>
      <c r="I18" s="301">
        <v>29392</v>
      </c>
      <c r="J18" s="301">
        <v>22292</v>
      </c>
      <c r="K18" s="301">
        <v>4427</v>
      </c>
      <c r="L18" s="301">
        <v>50421</v>
      </c>
      <c r="M18" s="301">
        <v>28575</v>
      </c>
      <c r="N18" s="301">
        <v>25084</v>
      </c>
      <c r="O18" s="301">
        <v>34132</v>
      </c>
      <c r="P18" s="302">
        <v>39976</v>
      </c>
    </row>
    <row r="19" spans="2:16" ht="15" customHeight="1">
      <c r="B19" s="303" t="s">
        <v>758</v>
      </c>
      <c r="C19" s="304">
        <v>40046</v>
      </c>
      <c r="D19" s="301">
        <f t="shared" si="2"/>
        <v>30423</v>
      </c>
      <c r="E19" s="301">
        <v>93</v>
      </c>
      <c r="F19" s="301">
        <v>996</v>
      </c>
      <c r="G19" s="301">
        <v>2036</v>
      </c>
      <c r="H19" s="301">
        <v>15068</v>
      </c>
      <c r="I19" s="301">
        <v>9</v>
      </c>
      <c r="J19" s="301">
        <v>9</v>
      </c>
      <c r="K19" s="301">
        <v>0</v>
      </c>
      <c r="L19" s="301">
        <v>0</v>
      </c>
      <c r="M19" s="301">
        <v>0</v>
      </c>
      <c r="N19" s="301">
        <v>132</v>
      </c>
      <c r="O19" s="301">
        <v>11733</v>
      </c>
      <c r="P19" s="302">
        <v>347</v>
      </c>
    </row>
    <row r="20" spans="2:16" ht="15" customHeight="1">
      <c r="B20" s="303" t="s">
        <v>759</v>
      </c>
      <c r="C20" s="304">
        <v>71505</v>
      </c>
      <c r="D20" s="301">
        <f t="shared" si="2"/>
        <v>49269</v>
      </c>
      <c r="E20" s="301">
        <v>3414</v>
      </c>
      <c r="F20" s="301">
        <v>105</v>
      </c>
      <c r="G20" s="301">
        <v>81</v>
      </c>
      <c r="H20" s="301">
        <v>869</v>
      </c>
      <c r="I20" s="301">
        <v>14755</v>
      </c>
      <c r="J20" s="301">
        <v>10757</v>
      </c>
      <c r="K20" s="301">
        <v>1883</v>
      </c>
      <c r="L20" s="301">
        <v>4172</v>
      </c>
      <c r="M20" s="301">
        <v>3009</v>
      </c>
      <c r="N20" s="301">
        <v>6305</v>
      </c>
      <c r="O20" s="301">
        <v>3288</v>
      </c>
      <c r="P20" s="302">
        <v>631</v>
      </c>
    </row>
    <row r="21" spans="2:16" ht="15" customHeight="1">
      <c r="B21" s="303" t="s">
        <v>760</v>
      </c>
      <c r="C21" s="304">
        <v>547248</v>
      </c>
      <c r="D21" s="301">
        <f t="shared" si="2"/>
        <v>419883</v>
      </c>
      <c r="E21" s="301">
        <v>3545</v>
      </c>
      <c r="F21" s="301">
        <v>17563</v>
      </c>
      <c r="G21" s="301">
        <v>14667</v>
      </c>
      <c r="H21" s="301">
        <v>30462</v>
      </c>
      <c r="I21" s="301">
        <v>4593</v>
      </c>
      <c r="J21" s="301">
        <v>115</v>
      </c>
      <c r="K21" s="301">
        <v>0</v>
      </c>
      <c r="L21" s="301">
        <v>37114</v>
      </c>
      <c r="M21" s="301">
        <v>41835</v>
      </c>
      <c r="N21" s="301">
        <v>106442</v>
      </c>
      <c r="O21" s="301">
        <v>93670</v>
      </c>
      <c r="P21" s="302">
        <v>69877</v>
      </c>
    </row>
    <row r="22" spans="2:16" ht="15" customHeight="1">
      <c r="B22" s="303" t="s">
        <v>761</v>
      </c>
      <c r="C22" s="304">
        <v>26726</v>
      </c>
      <c r="D22" s="301">
        <f t="shared" si="2"/>
        <v>35163</v>
      </c>
      <c r="E22" s="301">
        <v>0</v>
      </c>
      <c r="F22" s="301">
        <v>1695</v>
      </c>
      <c r="G22" s="301">
        <v>0</v>
      </c>
      <c r="H22" s="301">
        <v>0</v>
      </c>
      <c r="I22" s="301">
        <v>0</v>
      </c>
      <c r="J22" s="301">
        <v>118</v>
      </c>
      <c r="K22" s="301">
        <v>0</v>
      </c>
      <c r="L22" s="301">
        <v>0</v>
      </c>
      <c r="M22" s="301">
        <v>114</v>
      </c>
      <c r="N22" s="301">
        <v>3683</v>
      </c>
      <c r="O22" s="301">
        <v>21258</v>
      </c>
      <c r="P22" s="302">
        <v>8295</v>
      </c>
    </row>
    <row r="23" spans="2:16" ht="15" customHeight="1">
      <c r="B23" s="303" t="s">
        <v>762</v>
      </c>
      <c r="C23" s="304">
        <v>294348</v>
      </c>
      <c r="D23" s="301">
        <v>849218</v>
      </c>
      <c r="E23" s="301">
        <v>0</v>
      </c>
      <c r="F23" s="301">
        <v>1655</v>
      </c>
      <c r="G23" s="301">
        <v>97548</v>
      </c>
      <c r="H23" s="301">
        <v>283463</v>
      </c>
      <c r="I23" s="301">
        <v>227512</v>
      </c>
      <c r="J23" s="301">
        <v>273083</v>
      </c>
      <c r="K23" s="301">
        <v>2457</v>
      </c>
      <c r="L23" s="301">
        <v>0</v>
      </c>
      <c r="M23" s="301">
        <v>0</v>
      </c>
      <c r="N23" s="301">
        <v>0</v>
      </c>
      <c r="O23" s="301">
        <v>0</v>
      </c>
      <c r="P23" s="302">
        <v>0</v>
      </c>
    </row>
    <row r="24" spans="2:16" ht="15" customHeight="1">
      <c r="B24" s="303" t="s">
        <v>763</v>
      </c>
      <c r="C24" s="1025">
        <v>51536</v>
      </c>
      <c r="D24" s="1026">
        <f>SUM(E24:P24)</f>
        <v>39441</v>
      </c>
      <c r="E24" s="1026">
        <v>1123</v>
      </c>
      <c r="F24" s="1026">
        <v>794</v>
      </c>
      <c r="G24" s="1026">
        <v>1659</v>
      </c>
      <c r="H24" s="1026">
        <v>1908</v>
      </c>
      <c r="I24" s="1026">
        <v>3607</v>
      </c>
      <c r="J24" s="1026">
        <v>3019</v>
      </c>
      <c r="K24" s="1026">
        <v>343</v>
      </c>
      <c r="L24" s="1026">
        <v>7805</v>
      </c>
      <c r="M24" s="1026">
        <v>9113</v>
      </c>
      <c r="N24" s="1026">
        <v>5545</v>
      </c>
      <c r="O24" s="1026">
        <v>3773</v>
      </c>
      <c r="P24" s="1027">
        <v>752</v>
      </c>
    </row>
    <row r="25" spans="2:16" ht="15" customHeight="1">
      <c r="B25" s="303" t="s">
        <v>764</v>
      </c>
      <c r="C25" s="1025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7"/>
    </row>
    <row r="26" spans="2:16" ht="15" customHeight="1">
      <c r="B26" s="303" t="s">
        <v>765</v>
      </c>
      <c r="C26" s="304">
        <v>35745</v>
      </c>
      <c r="D26" s="301">
        <f>SUM(E26:P26)</f>
        <v>31784</v>
      </c>
      <c r="E26" s="301">
        <v>0</v>
      </c>
      <c r="F26" s="301">
        <v>0</v>
      </c>
      <c r="G26" s="301">
        <v>10876</v>
      </c>
      <c r="H26" s="301">
        <v>544</v>
      </c>
      <c r="I26" s="301">
        <v>0</v>
      </c>
      <c r="J26" s="301">
        <v>10372</v>
      </c>
      <c r="K26" s="301">
        <v>9992</v>
      </c>
      <c r="L26" s="301">
        <v>0</v>
      </c>
      <c r="M26" s="301">
        <v>0</v>
      </c>
      <c r="N26" s="301">
        <v>0</v>
      </c>
      <c r="O26" s="301">
        <v>0</v>
      </c>
      <c r="P26" s="302">
        <v>0</v>
      </c>
    </row>
    <row r="27" spans="2:16" ht="15" customHeight="1">
      <c r="B27" s="303" t="s">
        <v>766</v>
      </c>
      <c r="C27" s="304">
        <v>583182</v>
      </c>
      <c r="D27" s="301">
        <f>SUM(E27:P27)</f>
        <v>520023</v>
      </c>
      <c r="E27" s="301">
        <v>14777</v>
      </c>
      <c r="F27" s="301">
        <v>33359</v>
      </c>
      <c r="G27" s="301">
        <v>73211</v>
      </c>
      <c r="H27" s="301">
        <v>32688</v>
      </c>
      <c r="I27" s="301">
        <v>45288</v>
      </c>
      <c r="J27" s="301">
        <v>59458</v>
      </c>
      <c r="K27" s="301">
        <v>23464</v>
      </c>
      <c r="L27" s="301">
        <v>58244</v>
      </c>
      <c r="M27" s="301">
        <v>57630</v>
      </c>
      <c r="N27" s="301">
        <v>44664</v>
      </c>
      <c r="O27" s="301">
        <v>65043</v>
      </c>
      <c r="P27" s="302">
        <v>12197</v>
      </c>
    </row>
    <row r="28" spans="2:16" ht="15" customHeight="1">
      <c r="B28" s="303" t="s">
        <v>604</v>
      </c>
      <c r="C28" s="300">
        <f>SUM(C8:C27)</f>
        <v>4164793</v>
      </c>
      <c r="D28" s="301">
        <v>4579629</v>
      </c>
      <c r="E28" s="301">
        <f>SUM(E8:E27)</f>
        <v>216190</v>
      </c>
      <c r="F28" s="301">
        <f>SUM(F8:F27)</f>
        <v>483139</v>
      </c>
      <c r="G28" s="301">
        <f>SUM(G8:G27)</f>
        <v>771489</v>
      </c>
      <c r="H28" s="301">
        <f>SUM(H8:H27)</f>
        <v>495266</v>
      </c>
      <c r="I28" s="301">
        <f>SUM(I8:I27)</f>
        <v>882186</v>
      </c>
      <c r="J28" s="301">
        <v>419114</v>
      </c>
      <c r="K28" s="301">
        <f aca="true" t="shared" si="3" ref="K28:P28">SUM(K8:K27)</f>
        <v>112805</v>
      </c>
      <c r="L28" s="301">
        <f t="shared" si="3"/>
        <v>244256</v>
      </c>
      <c r="M28" s="301">
        <f t="shared" si="3"/>
        <v>199001</v>
      </c>
      <c r="N28" s="301">
        <f t="shared" si="3"/>
        <v>253333</v>
      </c>
      <c r="O28" s="301">
        <f t="shared" si="3"/>
        <v>302002</v>
      </c>
      <c r="P28" s="302">
        <f t="shared" si="3"/>
        <v>200848</v>
      </c>
    </row>
    <row r="29" spans="2:16" ht="15" customHeight="1">
      <c r="B29" s="303"/>
      <c r="C29" s="304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2"/>
    </row>
    <row r="30" spans="2:16" ht="15" customHeight="1">
      <c r="B30" s="299" t="s">
        <v>767</v>
      </c>
      <c r="C30" s="304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2"/>
    </row>
    <row r="31" spans="2:16" ht="15" customHeight="1">
      <c r="B31" s="303" t="s">
        <v>768</v>
      </c>
      <c r="C31" s="304">
        <v>14017</v>
      </c>
      <c r="D31" s="301">
        <v>76487</v>
      </c>
      <c r="E31" s="301">
        <v>1556</v>
      </c>
      <c r="F31" s="301">
        <v>3690</v>
      </c>
      <c r="G31" s="301">
        <v>952</v>
      </c>
      <c r="H31" s="301">
        <v>1027</v>
      </c>
      <c r="I31" s="301">
        <v>31</v>
      </c>
      <c r="J31" s="301">
        <v>15353</v>
      </c>
      <c r="K31" s="301">
        <v>11347</v>
      </c>
      <c r="L31" s="301">
        <v>14830</v>
      </c>
      <c r="M31" s="301">
        <v>4793</v>
      </c>
      <c r="N31" s="301">
        <v>19213</v>
      </c>
      <c r="O31" s="301">
        <v>992</v>
      </c>
      <c r="P31" s="302">
        <v>2521</v>
      </c>
    </row>
    <row r="32" spans="2:16" ht="15" customHeight="1">
      <c r="B32" s="303" t="s">
        <v>769</v>
      </c>
      <c r="C32" s="304">
        <v>45723</v>
      </c>
      <c r="D32" s="301">
        <f>SUM(E32:P32)</f>
        <v>8077</v>
      </c>
      <c r="E32" s="301">
        <v>0</v>
      </c>
      <c r="F32" s="301">
        <v>351</v>
      </c>
      <c r="G32" s="301">
        <v>219</v>
      </c>
      <c r="H32" s="301">
        <v>0</v>
      </c>
      <c r="I32" s="301">
        <v>0</v>
      </c>
      <c r="J32" s="301">
        <v>35</v>
      </c>
      <c r="K32" s="301">
        <v>3510</v>
      </c>
      <c r="L32" s="301">
        <v>3194</v>
      </c>
      <c r="M32" s="301">
        <v>0</v>
      </c>
      <c r="N32" s="301">
        <v>0</v>
      </c>
      <c r="O32" s="301">
        <v>0</v>
      </c>
      <c r="P32" s="302">
        <v>768</v>
      </c>
    </row>
    <row r="33" spans="2:16" ht="15" customHeight="1">
      <c r="B33" s="303" t="s">
        <v>766</v>
      </c>
      <c r="C33" s="304">
        <v>4958</v>
      </c>
      <c r="D33" s="301">
        <f>SUM(E33:P33)</f>
        <v>8774</v>
      </c>
      <c r="E33" s="301">
        <v>0</v>
      </c>
      <c r="F33" s="301">
        <v>0</v>
      </c>
      <c r="G33" s="301">
        <v>5</v>
      </c>
      <c r="H33" s="301">
        <v>0</v>
      </c>
      <c r="I33" s="301">
        <v>3655</v>
      </c>
      <c r="J33" s="301">
        <v>4205</v>
      </c>
      <c r="K33" s="301">
        <v>676</v>
      </c>
      <c r="L33" s="301">
        <v>233</v>
      </c>
      <c r="M33" s="301">
        <v>0</v>
      </c>
      <c r="N33" s="301">
        <v>0</v>
      </c>
      <c r="O33" s="301">
        <v>0</v>
      </c>
      <c r="P33" s="302">
        <v>0</v>
      </c>
    </row>
    <row r="34" spans="2:16" ht="15" customHeight="1">
      <c r="B34" s="303" t="s">
        <v>604</v>
      </c>
      <c r="C34" s="300">
        <f aca="true" t="shared" si="4" ref="C34:I34">SUM(C31:C33)</f>
        <v>64698</v>
      </c>
      <c r="D34" s="301">
        <f t="shared" si="4"/>
        <v>93338</v>
      </c>
      <c r="E34" s="301">
        <f t="shared" si="4"/>
        <v>1556</v>
      </c>
      <c r="F34" s="301">
        <f t="shared" si="4"/>
        <v>4041</v>
      </c>
      <c r="G34" s="301">
        <f t="shared" si="4"/>
        <v>1176</v>
      </c>
      <c r="H34" s="301">
        <f t="shared" si="4"/>
        <v>1027</v>
      </c>
      <c r="I34" s="301">
        <f t="shared" si="4"/>
        <v>3686</v>
      </c>
      <c r="J34" s="301">
        <v>13775</v>
      </c>
      <c r="K34" s="301">
        <f aca="true" t="shared" si="5" ref="K34:P34">SUM(K31:K33)</f>
        <v>15533</v>
      </c>
      <c r="L34" s="301">
        <f t="shared" si="5"/>
        <v>18257</v>
      </c>
      <c r="M34" s="301">
        <f t="shared" si="5"/>
        <v>4793</v>
      </c>
      <c r="N34" s="301">
        <f t="shared" si="5"/>
        <v>19213</v>
      </c>
      <c r="O34" s="301">
        <f t="shared" si="5"/>
        <v>992</v>
      </c>
      <c r="P34" s="302">
        <f t="shared" si="5"/>
        <v>3289</v>
      </c>
    </row>
    <row r="35" spans="2:16" ht="15" customHeight="1">
      <c r="B35" s="303"/>
      <c r="C35" s="304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2"/>
    </row>
    <row r="36" spans="2:16" ht="15" customHeight="1">
      <c r="B36" s="299" t="s">
        <v>770</v>
      </c>
      <c r="C36" s="304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2"/>
    </row>
    <row r="37" spans="2:16" ht="15" customHeight="1">
      <c r="B37" s="303" t="s">
        <v>771</v>
      </c>
      <c r="C37" s="304">
        <v>382818</v>
      </c>
      <c r="D37" s="301">
        <f aca="true" t="shared" si="6" ref="D37:D42">SUM(E37:P37)</f>
        <v>160185</v>
      </c>
      <c r="E37" s="301">
        <v>7239</v>
      </c>
      <c r="F37" s="301">
        <v>0</v>
      </c>
      <c r="G37" s="301">
        <v>0</v>
      </c>
      <c r="H37" s="301">
        <v>0</v>
      </c>
      <c r="I37" s="301">
        <v>0</v>
      </c>
      <c r="J37" s="301">
        <v>2830</v>
      </c>
      <c r="K37" s="301">
        <v>89861</v>
      </c>
      <c r="L37" s="301">
        <v>43875</v>
      </c>
      <c r="M37" s="301">
        <v>0</v>
      </c>
      <c r="N37" s="301">
        <v>0</v>
      </c>
      <c r="O37" s="301">
        <v>0</v>
      </c>
      <c r="P37" s="302">
        <v>16380</v>
      </c>
    </row>
    <row r="38" spans="2:16" ht="15" customHeight="1">
      <c r="B38" s="303" t="s">
        <v>772</v>
      </c>
      <c r="C38" s="304">
        <v>253755</v>
      </c>
      <c r="D38" s="301">
        <f t="shared" si="6"/>
        <v>115943</v>
      </c>
      <c r="E38" s="301">
        <v>5316</v>
      </c>
      <c r="F38" s="301">
        <v>41726</v>
      </c>
      <c r="G38" s="301">
        <v>39874</v>
      </c>
      <c r="H38" s="301">
        <v>8007</v>
      </c>
      <c r="I38" s="301">
        <v>986</v>
      </c>
      <c r="J38" s="301">
        <v>1382</v>
      </c>
      <c r="K38" s="301">
        <v>0</v>
      </c>
      <c r="L38" s="301">
        <v>1729</v>
      </c>
      <c r="M38" s="301">
        <v>4954</v>
      </c>
      <c r="N38" s="301">
        <v>4864</v>
      </c>
      <c r="O38" s="301">
        <v>5500</v>
      </c>
      <c r="P38" s="302">
        <v>1605</v>
      </c>
    </row>
    <row r="39" spans="2:16" ht="15" customHeight="1">
      <c r="B39" s="303" t="s">
        <v>773</v>
      </c>
      <c r="C39" s="304">
        <v>70571</v>
      </c>
      <c r="D39" s="301">
        <f t="shared" si="6"/>
        <v>82850</v>
      </c>
      <c r="E39" s="301">
        <v>4040</v>
      </c>
      <c r="F39" s="301">
        <v>6731</v>
      </c>
      <c r="G39" s="301">
        <v>3742</v>
      </c>
      <c r="H39" s="301">
        <v>6814</v>
      </c>
      <c r="I39" s="301">
        <v>3471</v>
      </c>
      <c r="J39" s="301">
        <v>1685</v>
      </c>
      <c r="K39" s="301">
        <v>381</v>
      </c>
      <c r="L39" s="301">
        <v>15715</v>
      </c>
      <c r="M39" s="301">
        <v>6939</v>
      </c>
      <c r="N39" s="301">
        <v>13063</v>
      </c>
      <c r="O39" s="301">
        <v>14707</v>
      </c>
      <c r="P39" s="302">
        <v>5562</v>
      </c>
    </row>
    <row r="40" spans="2:16" ht="15" customHeight="1">
      <c r="B40" s="303" t="s">
        <v>774</v>
      </c>
      <c r="C40" s="304">
        <v>71448</v>
      </c>
      <c r="D40" s="301">
        <f t="shared" si="6"/>
        <v>74099</v>
      </c>
      <c r="E40" s="301">
        <v>16368</v>
      </c>
      <c r="F40" s="301">
        <v>24302</v>
      </c>
      <c r="G40" s="301">
        <v>6230</v>
      </c>
      <c r="H40" s="301">
        <v>2071</v>
      </c>
      <c r="I40" s="301">
        <v>13</v>
      </c>
      <c r="J40" s="301">
        <v>210</v>
      </c>
      <c r="K40" s="301">
        <v>799</v>
      </c>
      <c r="L40" s="301">
        <v>88</v>
      </c>
      <c r="M40" s="301">
        <v>2659</v>
      </c>
      <c r="N40" s="301">
        <v>7283</v>
      </c>
      <c r="O40" s="301">
        <v>8011</v>
      </c>
      <c r="P40" s="302">
        <v>6065</v>
      </c>
    </row>
    <row r="41" spans="2:16" ht="15" customHeight="1">
      <c r="B41" s="303" t="s">
        <v>775</v>
      </c>
      <c r="C41" s="304">
        <v>85886</v>
      </c>
      <c r="D41" s="301">
        <f t="shared" si="6"/>
        <v>95243</v>
      </c>
      <c r="E41" s="301">
        <v>15682</v>
      </c>
      <c r="F41" s="301">
        <v>13640</v>
      </c>
      <c r="G41" s="301">
        <v>7177</v>
      </c>
      <c r="H41" s="301">
        <v>1851</v>
      </c>
      <c r="I41" s="301">
        <v>118</v>
      </c>
      <c r="J41" s="301">
        <v>378</v>
      </c>
      <c r="K41" s="301">
        <v>303</v>
      </c>
      <c r="L41" s="301">
        <v>1821</v>
      </c>
      <c r="M41" s="301">
        <v>10064</v>
      </c>
      <c r="N41" s="301">
        <v>14197</v>
      </c>
      <c r="O41" s="301">
        <v>16600</v>
      </c>
      <c r="P41" s="302">
        <v>13412</v>
      </c>
    </row>
    <row r="42" spans="2:16" ht="15" customHeight="1">
      <c r="B42" s="303" t="s">
        <v>766</v>
      </c>
      <c r="C42" s="304">
        <v>19640</v>
      </c>
      <c r="D42" s="301">
        <f t="shared" si="6"/>
        <v>12481</v>
      </c>
      <c r="E42" s="301">
        <v>6484</v>
      </c>
      <c r="F42" s="301">
        <v>0</v>
      </c>
      <c r="G42" s="301">
        <v>922</v>
      </c>
      <c r="H42" s="301">
        <v>527</v>
      </c>
      <c r="I42" s="301">
        <v>0</v>
      </c>
      <c r="J42" s="301">
        <v>0</v>
      </c>
      <c r="K42" s="301">
        <v>220</v>
      </c>
      <c r="L42" s="301">
        <v>0</v>
      </c>
      <c r="M42" s="301">
        <v>0</v>
      </c>
      <c r="N42" s="301">
        <v>0</v>
      </c>
      <c r="O42" s="301">
        <v>0</v>
      </c>
      <c r="P42" s="302">
        <v>4328</v>
      </c>
    </row>
    <row r="43" spans="2:16" ht="15" customHeight="1">
      <c r="B43" s="303" t="s">
        <v>604</v>
      </c>
      <c r="C43" s="300">
        <f aca="true" t="shared" si="7" ref="C43:P43">SUM(C37:C42)</f>
        <v>884118</v>
      </c>
      <c r="D43" s="301">
        <f t="shared" si="7"/>
        <v>540801</v>
      </c>
      <c r="E43" s="301">
        <f t="shared" si="7"/>
        <v>55129</v>
      </c>
      <c r="F43" s="301">
        <f t="shared" si="7"/>
        <v>86399</v>
      </c>
      <c r="G43" s="301">
        <f t="shared" si="7"/>
        <v>57945</v>
      </c>
      <c r="H43" s="301">
        <f t="shared" si="7"/>
        <v>19270</v>
      </c>
      <c r="I43" s="301">
        <f t="shared" si="7"/>
        <v>4588</v>
      </c>
      <c r="J43" s="301">
        <f t="shared" si="7"/>
        <v>6485</v>
      </c>
      <c r="K43" s="301">
        <f t="shared" si="7"/>
        <v>91564</v>
      </c>
      <c r="L43" s="301">
        <f t="shared" si="7"/>
        <v>63228</v>
      </c>
      <c r="M43" s="301">
        <f t="shared" si="7"/>
        <v>24616</v>
      </c>
      <c r="N43" s="301">
        <f t="shared" si="7"/>
        <v>39407</v>
      </c>
      <c r="O43" s="301">
        <f t="shared" si="7"/>
        <v>44818</v>
      </c>
      <c r="P43" s="302">
        <f t="shared" si="7"/>
        <v>47352</v>
      </c>
    </row>
    <row r="44" spans="2:16" ht="15" customHeight="1">
      <c r="B44" s="303"/>
      <c r="C44" s="304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2"/>
    </row>
    <row r="45" spans="2:16" ht="15" customHeight="1">
      <c r="B45" s="299" t="s">
        <v>776</v>
      </c>
      <c r="C45" s="304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2"/>
    </row>
    <row r="46" spans="2:16" ht="15" customHeight="1">
      <c r="B46" s="303" t="s">
        <v>777</v>
      </c>
      <c r="C46" s="304">
        <v>776445</v>
      </c>
      <c r="D46" s="301">
        <f>SUM(E46:P46)</f>
        <v>665812</v>
      </c>
      <c r="E46" s="301">
        <v>0</v>
      </c>
      <c r="F46" s="301">
        <v>0</v>
      </c>
      <c r="G46" s="301">
        <v>0</v>
      </c>
      <c r="H46" s="301">
        <v>0</v>
      </c>
      <c r="I46" s="301">
        <v>489303</v>
      </c>
      <c r="J46" s="301">
        <v>176509</v>
      </c>
      <c r="K46" s="301">
        <v>0</v>
      </c>
      <c r="L46" s="301">
        <v>0</v>
      </c>
      <c r="M46" s="301">
        <v>0</v>
      </c>
      <c r="N46" s="301">
        <v>0</v>
      </c>
      <c r="O46" s="301">
        <v>0</v>
      </c>
      <c r="P46" s="302">
        <v>0</v>
      </c>
    </row>
    <row r="47" spans="2:16" ht="15" customHeight="1">
      <c r="B47" s="303" t="s">
        <v>778</v>
      </c>
      <c r="C47" s="304">
        <v>228150</v>
      </c>
      <c r="D47" s="301">
        <f>SUM(E47:P47)</f>
        <v>201825</v>
      </c>
      <c r="E47" s="301">
        <v>0</v>
      </c>
      <c r="F47" s="301">
        <v>0</v>
      </c>
      <c r="G47" s="301">
        <v>0</v>
      </c>
      <c r="H47" s="301">
        <v>0</v>
      </c>
      <c r="I47" s="301">
        <v>114075</v>
      </c>
      <c r="J47" s="301">
        <v>87750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302">
        <v>0</v>
      </c>
    </row>
    <row r="48" spans="2:16" ht="15" customHeight="1">
      <c r="B48" s="303" t="s">
        <v>779</v>
      </c>
      <c r="C48" s="304">
        <v>7425</v>
      </c>
      <c r="D48" s="301">
        <f>SUM(E48:P48)</f>
        <v>4466</v>
      </c>
      <c r="E48" s="301">
        <v>2589</v>
      </c>
      <c r="F48" s="301">
        <v>1830</v>
      </c>
      <c r="G48" s="301">
        <v>0</v>
      </c>
      <c r="H48" s="301">
        <v>0</v>
      </c>
      <c r="I48" s="301">
        <v>0</v>
      </c>
      <c r="J48" s="301">
        <v>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2">
        <v>47</v>
      </c>
    </row>
    <row r="49" spans="2:16" ht="15" customHeight="1">
      <c r="B49" s="303" t="s">
        <v>780</v>
      </c>
      <c r="C49" s="304">
        <v>2006</v>
      </c>
      <c r="D49" s="301">
        <f>SUM(E49:P49)</f>
        <v>291</v>
      </c>
      <c r="E49" s="301">
        <v>0</v>
      </c>
      <c r="F49" s="301">
        <v>0</v>
      </c>
      <c r="G49" s="301">
        <v>0</v>
      </c>
      <c r="H49" s="301">
        <v>150</v>
      </c>
      <c r="I49" s="301">
        <v>0</v>
      </c>
      <c r="J49" s="301">
        <v>0</v>
      </c>
      <c r="K49" s="301">
        <v>88</v>
      </c>
      <c r="L49" s="301">
        <v>53</v>
      </c>
      <c r="M49" s="301">
        <v>0</v>
      </c>
      <c r="N49" s="301">
        <v>0</v>
      </c>
      <c r="O49" s="301">
        <v>0</v>
      </c>
      <c r="P49" s="302">
        <v>0</v>
      </c>
    </row>
    <row r="50" spans="2:16" ht="15" customHeight="1">
      <c r="B50" s="303" t="s">
        <v>766</v>
      </c>
      <c r="C50" s="304">
        <v>80337</v>
      </c>
      <c r="D50" s="301">
        <f>SUM(E50:P50)</f>
        <v>25085</v>
      </c>
      <c r="E50" s="301">
        <v>0</v>
      </c>
      <c r="F50" s="301">
        <v>351</v>
      </c>
      <c r="G50" s="301">
        <v>5</v>
      </c>
      <c r="H50" s="301">
        <v>0</v>
      </c>
      <c r="I50" s="301">
        <v>0</v>
      </c>
      <c r="J50" s="301">
        <v>234</v>
      </c>
      <c r="K50" s="301">
        <v>4537</v>
      </c>
      <c r="L50" s="301">
        <v>18757</v>
      </c>
      <c r="M50" s="301">
        <v>1199</v>
      </c>
      <c r="N50" s="301">
        <v>2</v>
      </c>
      <c r="O50" s="301">
        <v>0</v>
      </c>
      <c r="P50" s="302">
        <v>0</v>
      </c>
    </row>
    <row r="51" spans="2:16" ht="15" customHeight="1">
      <c r="B51" s="303" t="s">
        <v>604</v>
      </c>
      <c r="C51" s="300">
        <f aca="true" t="shared" si="8" ref="C51:P51">SUM(C46:C50)</f>
        <v>1094363</v>
      </c>
      <c r="D51" s="301">
        <f t="shared" si="8"/>
        <v>897479</v>
      </c>
      <c r="E51" s="301">
        <f t="shared" si="8"/>
        <v>2589</v>
      </c>
      <c r="F51" s="301">
        <f t="shared" si="8"/>
        <v>2181</v>
      </c>
      <c r="G51" s="301">
        <f t="shared" si="8"/>
        <v>5</v>
      </c>
      <c r="H51" s="301">
        <f t="shared" si="8"/>
        <v>150</v>
      </c>
      <c r="I51" s="301">
        <f t="shared" si="8"/>
        <v>603378</v>
      </c>
      <c r="J51" s="301">
        <f t="shared" si="8"/>
        <v>264493</v>
      </c>
      <c r="K51" s="301">
        <f t="shared" si="8"/>
        <v>4625</v>
      </c>
      <c r="L51" s="301">
        <f t="shared" si="8"/>
        <v>18810</v>
      </c>
      <c r="M51" s="301">
        <f t="shared" si="8"/>
        <v>1199</v>
      </c>
      <c r="N51" s="301">
        <f t="shared" si="8"/>
        <v>2</v>
      </c>
      <c r="O51" s="301">
        <f t="shared" si="8"/>
        <v>0</v>
      </c>
      <c r="P51" s="302">
        <f t="shared" si="8"/>
        <v>47</v>
      </c>
    </row>
    <row r="52" spans="2:16" ht="9" customHeight="1">
      <c r="B52" s="305"/>
      <c r="C52" s="306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7"/>
    </row>
    <row r="53" ht="15" customHeight="1">
      <c r="B53" s="290" t="s">
        <v>781</v>
      </c>
    </row>
  </sheetData>
  <mergeCells count="14">
    <mergeCell ref="O24:O25"/>
    <mergeCell ref="P24:P25"/>
    <mergeCell ref="K24:K25"/>
    <mergeCell ref="L24:L25"/>
    <mergeCell ref="M24:M25"/>
    <mergeCell ref="N24:N25"/>
    <mergeCell ref="G24:G25"/>
    <mergeCell ref="H24:H25"/>
    <mergeCell ref="I24:I25"/>
    <mergeCell ref="J24:J25"/>
    <mergeCell ref="C24:C25"/>
    <mergeCell ref="D24:D25"/>
    <mergeCell ref="E24:E25"/>
    <mergeCell ref="F24:F2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A1" sqref="A1"/>
    </sheetView>
  </sheetViews>
  <sheetFormatPr defaultColWidth="9.00390625" defaultRowHeight="13.5"/>
  <cols>
    <col min="1" max="2" width="3.625" style="308" customWidth="1"/>
    <col min="3" max="3" width="11.50390625" style="308" customWidth="1"/>
    <col min="4" max="4" width="15.625" style="310" customWidth="1"/>
    <col min="5" max="5" width="13.75390625" style="310" customWidth="1"/>
    <col min="6" max="6" width="12.75390625" style="310" customWidth="1"/>
    <col min="7" max="7" width="23.00390625" style="310" customWidth="1"/>
    <col min="8" max="16384" width="9.00390625" style="310" customWidth="1"/>
  </cols>
  <sheetData>
    <row r="1" spans="3:7" ht="35.25" customHeight="1">
      <c r="C1" s="309" t="s">
        <v>806</v>
      </c>
      <c r="G1" s="311" t="s">
        <v>783</v>
      </c>
    </row>
    <row r="2" ht="18" customHeight="1">
      <c r="C2" s="310"/>
    </row>
    <row r="3" spans="3:6" ht="18" customHeight="1" thickBot="1">
      <c r="C3" s="312"/>
      <c r="E3" s="313"/>
      <c r="F3" s="314" t="s">
        <v>784</v>
      </c>
    </row>
    <row r="4" spans="2:6" ht="24" customHeight="1" thickTop="1">
      <c r="B4" s="1028" t="s">
        <v>785</v>
      </c>
      <c r="C4" s="1029"/>
      <c r="D4" s="315" t="s">
        <v>786</v>
      </c>
      <c r="E4" s="316" t="s">
        <v>787</v>
      </c>
      <c r="F4" s="317" t="s">
        <v>788</v>
      </c>
    </row>
    <row r="5" spans="1:6" s="323" customFormat="1" ht="12">
      <c r="A5" s="318"/>
      <c r="B5" s="319"/>
      <c r="C5" s="320"/>
      <c r="D5" s="321"/>
      <c r="E5" s="321" t="s">
        <v>789</v>
      </c>
      <c r="F5" s="322" t="s">
        <v>790</v>
      </c>
    </row>
    <row r="6" spans="1:6" s="328" customFormat="1" ht="15" customHeight="1">
      <c r="A6" s="324"/>
      <c r="B6" s="1031" t="s">
        <v>1415</v>
      </c>
      <c r="C6" s="1030"/>
      <c r="D6" s="325">
        <f>SUM(D8:D18,D20,D36,D47,D58)</f>
        <v>5039</v>
      </c>
      <c r="E6" s="326">
        <f>SUM(E8:E18,E20,E36,E47,E58)</f>
        <v>56483</v>
      </c>
      <c r="F6" s="327">
        <f>SUM(F8:F18,F20,F36,F47,F58)</f>
        <v>47933853</v>
      </c>
    </row>
    <row r="7" spans="1:6" s="328" customFormat="1" ht="15" customHeight="1">
      <c r="A7" s="324"/>
      <c r="B7" s="329"/>
      <c r="C7" s="330"/>
      <c r="D7" s="326"/>
      <c r="E7" s="326"/>
      <c r="F7" s="331"/>
    </row>
    <row r="8" spans="2:6" ht="12" customHeight="1">
      <c r="B8" s="332"/>
      <c r="C8" s="114" t="s">
        <v>1422</v>
      </c>
      <c r="D8" s="333">
        <v>1185</v>
      </c>
      <c r="E8" s="333">
        <v>12715</v>
      </c>
      <c r="F8" s="334">
        <v>9908736</v>
      </c>
    </row>
    <row r="9" spans="2:6" ht="12" customHeight="1">
      <c r="B9" s="332"/>
      <c r="C9" s="114" t="s">
        <v>1492</v>
      </c>
      <c r="D9" s="333">
        <v>935</v>
      </c>
      <c r="E9" s="333">
        <v>12108</v>
      </c>
      <c r="F9" s="334">
        <v>7696415</v>
      </c>
    </row>
    <row r="10" spans="2:6" ht="12" customHeight="1">
      <c r="B10" s="332"/>
      <c r="C10" s="114" t="s">
        <v>1424</v>
      </c>
      <c r="D10" s="333">
        <v>351</v>
      </c>
      <c r="E10" s="333">
        <v>4357</v>
      </c>
      <c r="F10" s="335">
        <v>3426075</v>
      </c>
    </row>
    <row r="11" spans="2:6" ht="12" customHeight="1">
      <c r="B11" s="332"/>
      <c r="C11" s="114" t="s">
        <v>1425</v>
      </c>
      <c r="D11" s="333">
        <v>313</v>
      </c>
      <c r="E11" s="333">
        <v>5215</v>
      </c>
      <c r="F11" s="335">
        <v>7787207</v>
      </c>
    </row>
    <row r="12" spans="2:6" ht="12" customHeight="1">
      <c r="B12" s="332"/>
      <c r="C12" s="114" t="s">
        <v>1426</v>
      </c>
      <c r="D12" s="333">
        <v>117</v>
      </c>
      <c r="E12" s="310">
        <v>1311</v>
      </c>
      <c r="F12" s="334">
        <v>878979</v>
      </c>
    </row>
    <row r="13" spans="2:6" ht="12" customHeight="1">
      <c r="B13" s="332"/>
      <c r="C13" s="114" t="s">
        <v>1427</v>
      </c>
      <c r="D13" s="333">
        <v>214</v>
      </c>
      <c r="E13" s="333">
        <v>2006</v>
      </c>
      <c r="F13" s="334">
        <v>2148420</v>
      </c>
    </row>
    <row r="14" spans="2:6" ht="12" customHeight="1">
      <c r="B14" s="332"/>
      <c r="C14" s="336" t="s">
        <v>1519</v>
      </c>
      <c r="D14" s="333">
        <v>123</v>
      </c>
      <c r="E14" s="333">
        <v>1666</v>
      </c>
      <c r="F14" s="334">
        <v>2321350</v>
      </c>
    </row>
    <row r="15" spans="2:6" ht="12" customHeight="1">
      <c r="B15" s="332"/>
      <c r="C15" s="114" t="s">
        <v>1429</v>
      </c>
      <c r="D15" s="333">
        <v>108</v>
      </c>
      <c r="E15" s="333">
        <v>892</v>
      </c>
      <c r="F15" s="334">
        <v>618290</v>
      </c>
    </row>
    <row r="16" spans="2:6" ht="12" customHeight="1">
      <c r="B16" s="332"/>
      <c r="C16" s="114" t="s">
        <v>1430</v>
      </c>
      <c r="D16" s="333">
        <v>194</v>
      </c>
      <c r="E16" s="333">
        <v>2593</v>
      </c>
      <c r="F16" s="334">
        <v>1577877</v>
      </c>
    </row>
    <row r="17" spans="2:6" ht="12" customHeight="1">
      <c r="B17" s="332"/>
      <c r="C17" s="114" t="s">
        <v>1431</v>
      </c>
      <c r="D17" s="333">
        <v>130</v>
      </c>
      <c r="E17" s="333">
        <v>1247</v>
      </c>
      <c r="F17" s="334">
        <v>1310050</v>
      </c>
    </row>
    <row r="18" spans="2:6" ht="12" customHeight="1">
      <c r="B18" s="332"/>
      <c r="C18" s="114" t="s">
        <v>656</v>
      </c>
      <c r="D18" s="333">
        <v>72</v>
      </c>
      <c r="E18" s="333">
        <v>421</v>
      </c>
      <c r="F18" s="334">
        <v>361301</v>
      </c>
    </row>
    <row r="19" spans="1:6" s="328" customFormat="1" ht="15" customHeight="1">
      <c r="A19" s="324"/>
      <c r="B19" s="329"/>
      <c r="C19" s="330"/>
      <c r="D19" s="326"/>
      <c r="E19" s="326"/>
      <c r="F19" s="331"/>
    </row>
    <row r="20" spans="1:6" s="328" customFormat="1" ht="12" customHeight="1">
      <c r="A20" s="324"/>
      <c r="B20" s="953" t="s">
        <v>634</v>
      </c>
      <c r="C20" s="1030"/>
      <c r="D20" s="337">
        <f>SUM(D22:D34)</f>
        <v>401</v>
      </c>
      <c r="E20" s="338">
        <f>SUM(E22:E34)</f>
        <v>2740</v>
      </c>
      <c r="F20" s="339">
        <f>SUM(F22:F34)</f>
        <v>2226003</v>
      </c>
    </row>
    <row r="21" spans="2:6" ht="12" customHeight="1">
      <c r="B21" s="332"/>
      <c r="C21" s="114"/>
      <c r="D21" s="333"/>
      <c r="E21" s="333"/>
      <c r="F21" s="335"/>
    </row>
    <row r="22" spans="2:6" ht="12.75" customHeight="1">
      <c r="B22" s="332"/>
      <c r="C22" s="114" t="s">
        <v>635</v>
      </c>
      <c r="D22" s="333">
        <v>9</v>
      </c>
      <c r="E22" s="333">
        <v>44</v>
      </c>
      <c r="F22" s="335">
        <v>15623</v>
      </c>
    </row>
    <row r="23" spans="2:6" ht="12" customHeight="1">
      <c r="B23" s="332"/>
      <c r="C23" s="114" t="s">
        <v>636</v>
      </c>
      <c r="D23" s="333">
        <v>19</v>
      </c>
      <c r="E23" s="333">
        <v>103</v>
      </c>
      <c r="F23" s="335">
        <v>92675</v>
      </c>
    </row>
    <row r="24" spans="2:6" ht="12" customHeight="1">
      <c r="B24" s="332"/>
      <c r="C24" s="114" t="s">
        <v>791</v>
      </c>
      <c r="D24" s="333">
        <v>11</v>
      </c>
      <c r="E24" s="333">
        <v>47</v>
      </c>
      <c r="F24" s="335">
        <v>67314</v>
      </c>
    </row>
    <row r="25" spans="2:6" ht="12" customHeight="1">
      <c r="B25" s="332"/>
      <c r="C25" s="114" t="s">
        <v>792</v>
      </c>
      <c r="D25" s="333">
        <v>15</v>
      </c>
      <c r="E25" s="333">
        <v>78</v>
      </c>
      <c r="F25" s="335">
        <v>17928</v>
      </c>
    </row>
    <row r="26" spans="2:6" ht="12" customHeight="1">
      <c r="B26" s="332"/>
      <c r="C26" s="114" t="s">
        <v>701</v>
      </c>
      <c r="D26" s="333">
        <v>18</v>
      </c>
      <c r="E26" s="333">
        <v>126</v>
      </c>
      <c r="F26" s="335">
        <v>83108</v>
      </c>
    </row>
    <row r="27" spans="2:6" ht="12" customHeight="1">
      <c r="B27" s="332"/>
      <c r="C27" s="114" t="s">
        <v>639</v>
      </c>
      <c r="D27" s="333">
        <v>29</v>
      </c>
      <c r="E27" s="333">
        <v>175</v>
      </c>
      <c r="F27" s="335">
        <v>132912</v>
      </c>
    </row>
    <row r="28" spans="2:6" ht="12" customHeight="1">
      <c r="B28" s="332"/>
      <c r="C28" s="114" t="s">
        <v>640</v>
      </c>
      <c r="D28" s="333">
        <v>44</v>
      </c>
      <c r="E28" s="333">
        <v>270</v>
      </c>
      <c r="F28" s="335">
        <v>261783</v>
      </c>
    </row>
    <row r="29" spans="1:6" s="341" customFormat="1" ht="12" customHeight="1">
      <c r="A29" s="340"/>
      <c r="B29" s="332"/>
      <c r="C29" s="114" t="s">
        <v>1466</v>
      </c>
      <c r="D29" s="333">
        <v>50</v>
      </c>
      <c r="E29" s="333">
        <v>349</v>
      </c>
      <c r="F29" s="335">
        <v>234079</v>
      </c>
    </row>
    <row r="30" spans="1:6" s="341" customFormat="1" ht="12" customHeight="1">
      <c r="A30" s="340"/>
      <c r="B30" s="332"/>
      <c r="C30" s="114" t="s">
        <v>642</v>
      </c>
      <c r="D30" s="333">
        <v>64</v>
      </c>
      <c r="E30" s="333">
        <v>525</v>
      </c>
      <c r="F30" s="335">
        <v>606611</v>
      </c>
    </row>
    <row r="31" spans="2:6" ht="12" customHeight="1">
      <c r="B31" s="332"/>
      <c r="C31" s="336" t="s">
        <v>643</v>
      </c>
      <c r="D31" s="333">
        <v>60</v>
      </c>
      <c r="E31" s="333">
        <v>376</v>
      </c>
      <c r="F31" s="342">
        <v>277300</v>
      </c>
    </row>
    <row r="32" spans="2:6" ht="12">
      <c r="B32" s="332"/>
      <c r="C32" s="336" t="s">
        <v>793</v>
      </c>
      <c r="D32" s="343">
        <v>19</v>
      </c>
      <c r="E32" s="333">
        <v>173</v>
      </c>
      <c r="F32" s="342">
        <v>109057</v>
      </c>
    </row>
    <row r="33" spans="2:6" ht="12" customHeight="1">
      <c r="B33" s="332"/>
      <c r="C33" s="336" t="s">
        <v>794</v>
      </c>
      <c r="D33" s="333">
        <v>24</v>
      </c>
      <c r="E33" s="333">
        <v>187</v>
      </c>
      <c r="F33" s="61">
        <v>126132</v>
      </c>
    </row>
    <row r="34" spans="2:6" ht="12" customHeight="1">
      <c r="B34" s="332"/>
      <c r="C34" s="336" t="s">
        <v>646</v>
      </c>
      <c r="D34" s="333">
        <v>39</v>
      </c>
      <c r="E34" s="333">
        <v>287</v>
      </c>
      <c r="F34" s="335">
        <v>201481</v>
      </c>
    </row>
    <row r="35" spans="2:6" ht="12">
      <c r="B35" s="332"/>
      <c r="C35" s="336"/>
      <c r="D35" s="333"/>
      <c r="E35" s="333"/>
      <c r="F35" s="342"/>
    </row>
    <row r="36" spans="1:6" s="345" customFormat="1" ht="12" customHeight="1">
      <c r="A36" s="344"/>
      <c r="B36" s="953" t="s">
        <v>647</v>
      </c>
      <c r="C36" s="1030"/>
      <c r="D36" s="337">
        <f>SUM(D37:D45)</f>
        <v>136</v>
      </c>
      <c r="E36" s="338">
        <f>SUM(E37:E45)</f>
        <v>801</v>
      </c>
      <c r="F36" s="339">
        <f>SUM(F37:F45)</f>
        <v>620412</v>
      </c>
    </row>
    <row r="37" spans="2:6" ht="12" customHeight="1">
      <c r="B37" s="332"/>
      <c r="C37" s="114" t="s">
        <v>795</v>
      </c>
      <c r="D37" s="333">
        <v>44</v>
      </c>
      <c r="E37" s="310">
        <v>124</v>
      </c>
      <c r="F37" s="334">
        <v>58395</v>
      </c>
    </row>
    <row r="38" spans="2:6" ht="12" customHeight="1">
      <c r="B38" s="332"/>
      <c r="C38" s="114" t="s">
        <v>796</v>
      </c>
      <c r="D38" s="333">
        <v>14</v>
      </c>
      <c r="E38" s="310">
        <v>68</v>
      </c>
      <c r="F38" s="334">
        <v>57808</v>
      </c>
    </row>
    <row r="39" spans="2:6" ht="12" customHeight="1">
      <c r="B39" s="332"/>
      <c r="C39" s="114" t="s">
        <v>797</v>
      </c>
      <c r="D39" s="333">
        <v>17</v>
      </c>
      <c r="E39" s="310">
        <v>47</v>
      </c>
      <c r="F39" s="334">
        <v>17602</v>
      </c>
    </row>
    <row r="40" spans="2:6" ht="12" customHeight="1">
      <c r="B40" s="332"/>
      <c r="C40" s="114" t="s">
        <v>1444</v>
      </c>
      <c r="D40" s="333">
        <v>3</v>
      </c>
      <c r="E40" s="346">
        <v>22</v>
      </c>
      <c r="F40" s="334">
        <v>23333</v>
      </c>
    </row>
    <row r="41" spans="2:6" ht="12" customHeight="1">
      <c r="B41" s="332"/>
      <c r="C41" s="114" t="s">
        <v>651</v>
      </c>
      <c r="D41" s="333">
        <v>9</v>
      </c>
      <c r="E41" s="310">
        <v>48</v>
      </c>
      <c r="F41" s="334">
        <v>31184</v>
      </c>
    </row>
    <row r="42" spans="2:6" ht="12" customHeight="1">
      <c r="B42" s="332"/>
      <c r="C42" s="114" t="s">
        <v>652</v>
      </c>
      <c r="D42" s="333">
        <v>3</v>
      </c>
      <c r="E42" s="310">
        <v>43</v>
      </c>
      <c r="F42" s="334">
        <v>41057</v>
      </c>
    </row>
    <row r="43" spans="2:6" ht="12" customHeight="1">
      <c r="B43" s="332"/>
      <c r="C43" s="114" t="s">
        <v>653</v>
      </c>
      <c r="D43" s="333">
        <v>20</v>
      </c>
      <c r="E43" s="310">
        <v>284</v>
      </c>
      <c r="F43" s="334">
        <v>272301</v>
      </c>
    </row>
    <row r="44" spans="2:6" ht="12" customHeight="1">
      <c r="B44" s="332"/>
      <c r="C44" s="114" t="s">
        <v>798</v>
      </c>
      <c r="D44" s="333">
        <v>7</v>
      </c>
      <c r="E44" s="310">
        <v>82</v>
      </c>
      <c r="F44" s="334">
        <v>66803</v>
      </c>
    </row>
    <row r="45" spans="2:6" ht="12" customHeight="1">
      <c r="B45" s="332"/>
      <c r="C45" s="114" t="s">
        <v>799</v>
      </c>
      <c r="D45" s="333">
        <v>19</v>
      </c>
      <c r="E45" s="310">
        <v>83</v>
      </c>
      <c r="F45" s="334">
        <v>51929</v>
      </c>
    </row>
    <row r="46" spans="2:6" ht="12" customHeight="1">
      <c r="B46" s="332"/>
      <c r="C46" s="114"/>
      <c r="D46" s="333"/>
      <c r="E46" s="333"/>
      <c r="F46" s="334"/>
    </row>
    <row r="47" spans="1:6" s="328" customFormat="1" ht="12" customHeight="1">
      <c r="A47" s="324"/>
      <c r="B47" s="953" t="s">
        <v>655</v>
      </c>
      <c r="C47" s="1030"/>
      <c r="D47" s="337">
        <f>SUM(D49:D56)</f>
        <v>460</v>
      </c>
      <c r="E47" s="338">
        <f>SUM(E49:E56)</f>
        <v>2991</v>
      </c>
      <c r="F47" s="339">
        <f>SUM(F49:F56)</f>
        <v>1835804</v>
      </c>
    </row>
    <row r="48" spans="2:6" ht="12" customHeight="1">
      <c r="B48" s="332"/>
      <c r="C48" s="114"/>
      <c r="D48" s="333"/>
      <c r="E48" s="333"/>
      <c r="F48" s="334"/>
    </row>
    <row r="49" spans="2:6" ht="12" customHeight="1">
      <c r="B49" s="332"/>
      <c r="C49" s="114" t="s">
        <v>800</v>
      </c>
      <c r="D49" s="333">
        <v>21</v>
      </c>
      <c r="E49" s="333">
        <v>161</v>
      </c>
      <c r="F49" s="334">
        <v>249787</v>
      </c>
    </row>
    <row r="50" spans="2:6" ht="12" customHeight="1">
      <c r="B50" s="332"/>
      <c r="C50" s="114" t="s">
        <v>1523</v>
      </c>
      <c r="D50" s="333">
        <v>69</v>
      </c>
      <c r="E50" s="333">
        <v>327</v>
      </c>
      <c r="F50" s="334">
        <v>168123</v>
      </c>
    </row>
    <row r="51" spans="2:6" ht="12" customHeight="1">
      <c r="B51" s="332"/>
      <c r="C51" s="114" t="s">
        <v>1525</v>
      </c>
      <c r="D51" s="333">
        <v>87</v>
      </c>
      <c r="E51" s="333">
        <v>943</v>
      </c>
      <c r="F51" s="334">
        <v>453387</v>
      </c>
    </row>
    <row r="52" spans="2:6" ht="12" customHeight="1">
      <c r="B52" s="332"/>
      <c r="C52" s="114" t="s">
        <v>1435</v>
      </c>
      <c r="D52" s="333">
        <v>49</v>
      </c>
      <c r="E52" s="333">
        <v>389</v>
      </c>
      <c r="F52" s="334">
        <v>254348</v>
      </c>
    </row>
    <row r="53" spans="2:6" ht="12" customHeight="1">
      <c r="B53" s="332"/>
      <c r="C53" s="114" t="s">
        <v>1436</v>
      </c>
      <c r="D53" s="333">
        <v>10</v>
      </c>
      <c r="E53" s="333">
        <v>42</v>
      </c>
      <c r="F53" s="334">
        <v>24823</v>
      </c>
    </row>
    <row r="54" spans="2:6" ht="12" customHeight="1">
      <c r="B54" s="332"/>
      <c r="C54" s="114" t="s">
        <v>1437</v>
      </c>
      <c r="D54" s="333">
        <v>15</v>
      </c>
      <c r="E54" s="333">
        <v>98</v>
      </c>
      <c r="F54" s="334">
        <v>90960</v>
      </c>
    </row>
    <row r="55" spans="2:6" ht="12" customHeight="1">
      <c r="B55" s="332"/>
      <c r="C55" s="114" t="s">
        <v>695</v>
      </c>
      <c r="D55" s="333">
        <v>29</v>
      </c>
      <c r="E55" s="333">
        <v>186</v>
      </c>
      <c r="F55" s="334">
        <v>186510</v>
      </c>
    </row>
    <row r="56" spans="2:6" ht="12" customHeight="1">
      <c r="B56" s="332"/>
      <c r="C56" s="114" t="s">
        <v>1439</v>
      </c>
      <c r="D56" s="333">
        <v>180</v>
      </c>
      <c r="E56" s="333">
        <v>845</v>
      </c>
      <c r="F56" s="334">
        <v>407866</v>
      </c>
    </row>
    <row r="57" spans="2:6" ht="12" customHeight="1">
      <c r="B57" s="332"/>
      <c r="C57" s="114"/>
      <c r="D57" s="333"/>
      <c r="E57" s="333"/>
      <c r="F57" s="334"/>
    </row>
    <row r="58" spans="1:6" s="328" customFormat="1" ht="12" customHeight="1">
      <c r="A58" s="324"/>
      <c r="B58" s="953" t="s">
        <v>662</v>
      </c>
      <c r="C58" s="1030"/>
      <c r="D58" s="337">
        <f>SUM(D60:D68)</f>
        <v>300</v>
      </c>
      <c r="E58" s="338">
        <f>SUM(E60:E68)</f>
        <v>5420</v>
      </c>
      <c r="F58" s="339">
        <f>SUM(F60:F68)</f>
        <v>5216934</v>
      </c>
    </row>
    <row r="59" spans="2:6" ht="12" customHeight="1">
      <c r="B59" s="332"/>
      <c r="C59" s="114"/>
      <c r="D59" s="333"/>
      <c r="E59" s="333"/>
      <c r="F59" s="334"/>
    </row>
    <row r="60" spans="2:6" ht="12" customHeight="1">
      <c r="B60" s="332"/>
      <c r="C60" s="114" t="s">
        <v>663</v>
      </c>
      <c r="D60" s="333">
        <v>65</v>
      </c>
      <c r="E60" s="333">
        <v>1313</v>
      </c>
      <c r="F60" s="334">
        <v>1242792</v>
      </c>
    </row>
    <row r="61" spans="2:6" ht="12" customHeight="1">
      <c r="B61" s="332"/>
      <c r="C61" s="114" t="s">
        <v>1451</v>
      </c>
      <c r="D61" s="333">
        <v>29</v>
      </c>
      <c r="E61" s="333">
        <v>457</v>
      </c>
      <c r="F61" s="334">
        <v>368575</v>
      </c>
    </row>
    <row r="62" spans="2:6" ht="12" customHeight="1">
      <c r="B62" s="332"/>
      <c r="C62" s="114" t="s">
        <v>801</v>
      </c>
      <c r="D62" s="333">
        <v>93</v>
      </c>
      <c r="E62" s="333">
        <v>1378</v>
      </c>
      <c r="F62" s="334">
        <v>919568</v>
      </c>
    </row>
    <row r="63" spans="2:6" ht="12" customHeight="1">
      <c r="B63" s="332"/>
      <c r="C63" s="114" t="s">
        <v>802</v>
      </c>
      <c r="D63" s="333">
        <v>4</v>
      </c>
      <c r="E63" s="333">
        <v>19</v>
      </c>
      <c r="F63" s="334">
        <v>8078</v>
      </c>
    </row>
    <row r="64" spans="2:6" ht="12" customHeight="1">
      <c r="B64" s="332"/>
      <c r="C64" s="114" t="s">
        <v>666</v>
      </c>
      <c r="D64" s="333">
        <v>37</v>
      </c>
      <c r="E64" s="333">
        <v>544</v>
      </c>
      <c r="F64" s="334">
        <v>529053</v>
      </c>
    </row>
    <row r="65" spans="2:6" ht="12" customHeight="1">
      <c r="B65" s="332"/>
      <c r="C65" s="114" t="s">
        <v>1455</v>
      </c>
      <c r="D65" s="333">
        <v>24</v>
      </c>
      <c r="E65" s="333">
        <v>123</v>
      </c>
      <c r="F65" s="334">
        <v>83226</v>
      </c>
    </row>
    <row r="66" spans="2:6" ht="12" customHeight="1">
      <c r="B66" s="332"/>
      <c r="C66" s="114" t="s">
        <v>1456</v>
      </c>
      <c r="D66" s="333">
        <v>28</v>
      </c>
      <c r="E66" s="333">
        <v>66</v>
      </c>
      <c r="F66" s="334">
        <v>32912</v>
      </c>
    </row>
    <row r="67" spans="2:6" ht="12" customHeight="1">
      <c r="B67" s="332"/>
      <c r="C67" s="114" t="s">
        <v>1457</v>
      </c>
      <c r="D67" s="333">
        <v>2</v>
      </c>
      <c r="E67" s="333" t="s">
        <v>1524</v>
      </c>
      <c r="F67" s="334" t="s">
        <v>1524</v>
      </c>
    </row>
    <row r="68" spans="2:6" ht="12" customHeight="1">
      <c r="B68" s="332"/>
      <c r="C68" s="114" t="s">
        <v>803</v>
      </c>
      <c r="D68" s="333">
        <v>18</v>
      </c>
      <c r="E68" s="333">
        <v>1520</v>
      </c>
      <c r="F68" s="334">
        <v>2032730</v>
      </c>
    </row>
    <row r="69" spans="2:6" ht="12" customHeight="1">
      <c r="B69" s="347"/>
      <c r="C69" s="348"/>
      <c r="D69" s="349"/>
      <c r="E69" s="349"/>
      <c r="F69" s="350"/>
    </row>
    <row r="70" spans="2:5" ht="12">
      <c r="B70" s="351" t="s">
        <v>804</v>
      </c>
      <c r="C70" s="351"/>
      <c r="D70" s="352"/>
      <c r="E70" s="352"/>
    </row>
    <row r="71" spans="2:5" ht="12">
      <c r="B71" s="341" t="s">
        <v>805</v>
      </c>
      <c r="C71" s="353"/>
      <c r="D71" s="352"/>
      <c r="E71" s="352"/>
    </row>
    <row r="72" spans="2:5" ht="12">
      <c r="B72" s="340"/>
      <c r="C72" s="354"/>
      <c r="D72" s="352"/>
      <c r="E72" s="352"/>
    </row>
    <row r="73" spans="2:5" ht="12">
      <c r="B73" s="340"/>
      <c r="C73" s="354"/>
      <c r="D73" s="352"/>
      <c r="E73" s="352"/>
    </row>
    <row r="74" spans="2:5" ht="12">
      <c r="B74" s="340"/>
      <c r="C74" s="355"/>
      <c r="D74" s="352"/>
      <c r="E74" s="352"/>
    </row>
    <row r="75" spans="2:5" ht="12">
      <c r="B75" s="340"/>
      <c r="C75" s="340"/>
      <c r="D75" s="352"/>
      <c r="E75" s="352"/>
    </row>
    <row r="76" spans="2:5" ht="12">
      <c r="B76" s="340"/>
      <c r="C76" s="340"/>
      <c r="D76" s="352"/>
      <c r="E76" s="352"/>
    </row>
    <row r="77" spans="2:5" ht="12">
      <c r="B77" s="340"/>
      <c r="C77" s="340"/>
      <c r="D77" s="352"/>
      <c r="E77" s="352"/>
    </row>
    <row r="78" spans="2:5" ht="12">
      <c r="B78" s="340"/>
      <c r="C78" s="340"/>
      <c r="D78" s="352"/>
      <c r="E78" s="352"/>
    </row>
    <row r="79" spans="2:5" ht="12">
      <c r="B79" s="340"/>
      <c r="C79" s="340"/>
      <c r="D79" s="352"/>
      <c r="E79" s="352"/>
    </row>
    <row r="80" spans="2:5" ht="12">
      <c r="B80" s="340"/>
      <c r="C80" s="340"/>
      <c r="D80" s="352"/>
      <c r="E80" s="352"/>
    </row>
    <row r="81" spans="2:5" ht="12">
      <c r="B81" s="340"/>
      <c r="C81" s="340"/>
      <c r="D81" s="352"/>
      <c r="E81" s="352"/>
    </row>
    <row r="82" spans="2:5" ht="12">
      <c r="B82" s="340"/>
      <c r="C82" s="340"/>
      <c r="D82" s="352"/>
      <c r="E82" s="352"/>
    </row>
    <row r="83" spans="2:5" ht="12">
      <c r="B83" s="340"/>
      <c r="C83" s="340"/>
      <c r="D83" s="352"/>
      <c r="E83" s="352"/>
    </row>
    <row r="84" spans="2:5" ht="12">
      <c r="B84" s="340"/>
      <c r="C84" s="340"/>
      <c r="D84" s="352"/>
      <c r="E84" s="352"/>
    </row>
    <row r="85" spans="2:5" ht="12">
      <c r="B85" s="340"/>
      <c r="C85" s="340"/>
      <c r="D85" s="352"/>
      <c r="E85" s="352"/>
    </row>
    <row r="86" spans="2:5" ht="12">
      <c r="B86" s="340"/>
      <c r="C86" s="340"/>
      <c r="D86" s="352"/>
      <c r="E86" s="352"/>
    </row>
    <row r="87" spans="2:5" ht="12">
      <c r="B87" s="340"/>
      <c r="C87" s="340"/>
      <c r="D87" s="352"/>
      <c r="E87" s="352"/>
    </row>
    <row r="88" spans="2:5" ht="12">
      <c r="B88" s="340"/>
      <c r="C88" s="340"/>
      <c r="D88" s="352"/>
      <c r="E88" s="352"/>
    </row>
    <row r="89" spans="2:5" ht="12">
      <c r="B89" s="340"/>
      <c r="C89" s="340"/>
      <c r="D89" s="352"/>
      <c r="E89" s="352"/>
    </row>
    <row r="90" spans="2:5" ht="12">
      <c r="B90" s="340"/>
      <c r="C90" s="340"/>
      <c r="D90" s="352"/>
      <c r="E90" s="352"/>
    </row>
    <row r="91" spans="2:5" ht="12">
      <c r="B91" s="340"/>
      <c r="C91" s="340"/>
      <c r="D91" s="352"/>
      <c r="E91" s="352"/>
    </row>
    <row r="92" spans="2:5" ht="12">
      <c r="B92" s="340"/>
      <c r="C92" s="340"/>
      <c r="D92" s="352"/>
      <c r="E92" s="352"/>
    </row>
    <row r="93" spans="2:5" ht="12">
      <c r="B93" s="340"/>
      <c r="C93" s="340"/>
      <c r="D93" s="352"/>
      <c r="E93" s="352"/>
    </row>
    <row r="94" spans="2:5" ht="12">
      <c r="B94" s="340"/>
      <c r="C94" s="340"/>
      <c r="D94" s="352"/>
      <c r="E94" s="352"/>
    </row>
    <row r="95" spans="2:5" ht="12">
      <c r="B95" s="340"/>
      <c r="C95" s="340"/>
      <c r="D95" s="352"/>
      <c r="E95" s="352"/>
    </row>
    <row r="96" spans="2:5" ht="12">
      <c r="B96" s="340"/>
      <c r="C96" s="340"/>
      <c r="D96" s="352"/>
      <c r="E96" s="352"/>
    </row>
    <row r="97" spans="2:5" ht="12">
      <c r="B97" s="340"/>
      <c r="C97" s="340"/>
      <c r="D97" s="352"/>
      <c r="E97" s="352"/>
    </row>
    <row r="98" spans="2:5" ht="12">
      <c r="B98" s="340"/>
      <c r="C98" s="340"/>
      <c r="D98" s="352"/>
      <c r="E98" s="352"/>
    </row>
    <row r="99" spans="2:5" ht="12">
      <c r="B99" s="340"/>
      <c r="C99" s="340"/>
      <c r="D99" s="352"/>
      <c r="E99" s="352"/>
    </row>
    <row r="100" spans="2:5" ht="12">
      <c r="B100" s="340"/>
      <c r="C100" s="340"/>
      <c r="D100" s="352"/>
      <c r="E100" s="352"/>
    </row>
    <row r="101" spans="2:5" ht="12">
      <c r="B101" s="340"/>
      <c r="C101" s="340"/>
      <c r="D101" s="352"/>
      <c r="E101" s="352"/>
    </row>
    <row r="102" spans="2:5" ht="12">
      <c r="B102" s="340"/>
      <c r="C102" s="340"/>
      <c r="D102" s="352"/>
      <c r="E102" s="352"/>
    </row>
    <row r="103" spans="2:5" ht="12">
      <c r="B103" s="340"/>
      <c r="C103" s="340"/>
      <c r="D103" s="352"/>
      <c r="E103" s="352"/>
    </row>
    <row r="104" spans="2:5" ht="12">
      <c r="B104" s="340"/>
      <c r="C104" s="340"/>
      <c r="D104" s="352"/>
      <c r="E104" s="352"/>
    </row>
    <row r="105" spans="2:5" ht="12">
      <c r="B105" s="340"/>
      <c r="C105" s="340"/>
      <c r="D105" s="352"/>
      <c r="E105" s="352"/>
    </row>
    <row r="106" spans="2:5" ht="12">
      <c r="B106" s="340"/>
      <c r="C106" s="340"/>
      <c r="D106" s="352"/>
      <c r="E106" s="352"/>
    </row>
    <row r="107" spans="4:5" ht="12">
      <c r="D107" s="352"/>
      <c r="E107" s="352"/>
    </row>
    <row r="108" spans="4:5" ht="12">
      <c r="D108" s="352"/>
      <c r="E108" s="352"/>
    </row>
    <row r="109" spans="4:5" ht="12">
      <c r="D109" s="352"/>
      <c r="E109" s="352"/>
    </row>
    <row r="110" spans="4:5" ht="12">
      <c r="D110" s="352"/>
      <c r="E110" s="352"/>
    </row>
    <row r="111" spans="4:5" ht="12">
      <c r="D111" s="352"/>
      <c r="E111" s="352"/>
    </row>
    <row r="112" spans="4:5" ht="12">
      <c r="D112" s="352"/>
      <c r="E112" s="352"/>
    </row>
    <row r="113" spans="4:5" ht="12">
      <c r="D113" s="352"/>
      <c r="E113" s="352"/>
    </row>
    <row r="114" spans="4:5" ht="12">
      <c r="D114" s="352"/>
      <c r="E114" s="352"/>
    </row>
    <row r="115" spans="4:5" ht="12">
      <c r="D115" s="352"/>
      <c r="E115" s="352"/>
    </row>
    <row r="116" spans="4:5" ht="12">
      <c r="D116" s="352"/>
      <c r="E116" s="352"/>
    </row>
    <row r="117" spans="4:5" ht="12">
      <c r="D117" s="352"/>
      <c r="E117" s="352"/>
    </row>
    <row r="118" spans="4:5" ht="12">
      <c r="D118" s="352"/>
      <c r="E118" s="352"/>
    </row>
    <row r="119" spans="4:5" ht="12">
      <c r="D119" s="352"/>
      <c r="E119" s="352"/>
    </row>
    <row r="120" spans="4:5" ht="12">
      <c r="D120" s="352"/>
      <c r="E120" s="352"/>
    </row>
    <row r="121" spans="4:5" ht="12">
      <c r="D121" s="352"/>
      <c r="E121" s="352"/>
    </row>
    <row r="122" spans="4:5" ht="12">
      <c r="D122" s="352"/>
      <c r="E122" s="352"/>
    </row>
    <row r="123" spans="4:5" ht="12">
      <c r="D123" s="352"/>
      <c r="E123" s="352"/>
    </row>
    <row r="124" spans="4:5" ht="12">
      <c r="D124" s="352"/>
      <c r="E124" s="352"/>
    </row>
    <row r="125" spans="4:5" ht="12">
      <c r="D125" s="352"/>
      <c r="E125" s="352"/>
    </row>
    <row r="126" spans="4:5" ht="12">
      <c r="D126" s="352"/>
      <c r="E126" s="352"/>
    </row>
    <row r="127" spans="4:5" ht="12">
      <c r="D127" s="352"/>
      <c r="E127" s="352"/>
    </row>
    <row r="128" spans="4:5" ht="12">
      <c r="D128" s="352"/>
      <c r="E128" s="352"/>
    </row>
    <row r="129" spans="4:5" ht="12">
      <c r="D129" s="352"/>
      <c r="E129" s="352"/>
    </row>
    <row r="130" spans="4:5" ht="12">
      <c r="D130" s="352"/>
      <c r="E130" s="352"/>
    </row>
    <row r="131" spans="4:5" ht="12">
      <c r="D131" s="352"/>
      <c r="E131" s="352"/>
    </row>
    <row r="132" spans="4:5" ht="12">
      <c r="D132" s="352"/>
      <c r="E132" s="352"/>
    </row>
    <row r="133" spans="4:5" ht="12">
      <c r="D133" s="352"/>
      <c r="E133" s="352"/>
    </row>
    <row r="134" spans="4:5" ht="12">
      <c r="D134" s="352"/>
      <c r="E134" s="352"/>
    </row>
  </sheetData>
  <mergeCells count="6">
    <mergeCell ref="B4:C4"/>
    <mergeCell ref="B36:C36"/>
    <mergeCell ref="B58:C58"/>
    <mergeCell ref="B20:C20"/>
    <mergeCell ref="B6:C6"/>
    <mergeCell ref="B47:C4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0"/>
  <sheetViews>
    <sheetView workbookViewId="0" topLeftCell="A1">
      <selection activeCell="A1" sqref="A1"/>
    </sheetView>
  </sheetViews>
  <sheetFormatPr defaultColWidth="9.00390625" defaultRowHeight="13.5"/>
  <cols>
    <col min="1" max="1" width="3.125" style="358" customWidth="1"/>
    <col min="2" max="2" width="2.00390625" style="358" customWidth="1"/>
    <col min="3" max="3" width="1.4921875" style="358" customWidth="1"/>
    <col min="4" max="4" width="62.00390625" style="358" customWidth="1"/>
    <col min="5" max="5" width="1.25" style="358" customWidth="1"/>
    <col min="6" max="6" width="2.125" style="358" customWidth="1"/>
    <col min="7" max="7" width="7.25390625" style="358" bestFit="1" customWidth="1"/>
    <col min="8" max="8" width="8.125" style="358" bestFit="1" customWidth="1"/>
    <col min="9" max="9" width="13.125" style="358" customWidth="1"/>
    <col min="10" max="10" width="10.25390625" style="358" bestFit="1" customWidth="1"/>
    <col min="11" max="16384" width="9.00390625" style="358" customWidth="1"/>
  </cols>
  <sheetData>
    <row r="1" spans="1:12" ht="15" customHeight="1">
      <c r="A1" s="356"/>
      <c r="B1" s="357" t="s">
        <v>924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4.25" thickBot="1">
      <c r="A2" s="356"/>
      <c r="B2" s="356"/>
      <c r="C2" s="356"/>
      <c r="D2" s="356"/>
      <c r="E2" s="356"/>
      <c r="F2" s="356"/>
      <c r="G2" s="356"/>
      <c r="H2" s="356"/>
      <c r="I2" s="359" t="s">
        <v>808</v>
      </c>
      <c r="J2" s="356"/>
      <c r="K2" s="356"/>
      <c r="L2" s="356"/>
    </row>
    <row r="3" spans="1:12" ht="19.5" customHeight="1" thickTop="1">
      <c r="A3" s="356"/>
      <c r="B3" s="1037" t="s">
        <v>809</v>
      </c>
      <c r="C3" s="1037"/>
      <c r="D3" s="1037"/>
      <c r="E3" s="1037"/>
      <c r="F3" s="1035" t="s">
        <v>786</v>
      </c>
      <c r="G3" s="1036"/>
      <c r="H3" s="360" t="s">
        <v>810</v>
      </c>
      <c r="I3" s="360" t="s">
        <v>811</v>
      </c>
      <c r="J3" s="356"/>
      <c r="K3" s="356"/>
      <c r="L3" s="356"/>
    </row>
    <row r="4" spans="1:12" s="366" customFormat="1" ht="10.5" customHeight="1">
      <c r="A4" s="361"/>
      <c r="B4" s="362"/>
      <c r="C4" s="361"/>
      <c r="D4" s="361"/>
      <c r="E4" s="363"/>
      <c r="F4" s="361"/>
      <c r="G4" s="361"/>
      <c r="H4" s="364" t="s">
        <v>812</v>
      </c>
      <c r="I4" s="365" t="s">
        <v>813</v>
      </c>
      <c r="J4" s="361"/>
      <c r="K4" s="361"/>
      <c r="L4" s="361"/>
    </row>
    <row r="5" spans="1:12" s="368" customFormat="1" ht="12">
      <c r="A5" s="367"/>
      <c r="B5" s="1038" t="s">
        <v>1415</v>
      </c>
      <c r="C5" s="1039"/>
      <c r="D5" s="1039"/>
      <c r="E5" s="1040"/>
      <c r="F5" s="39"/>
      <c r="G5" s="57">
        <v>4018</v>
      </c>
      <c r="H5" s="57">
        <v>50247</v>
      </c>
      <c r="I5" s="58">
        <v>45452673</v>
      </c>
      <c r="J5" s="367"/>
      <c r="K5" s="367"/>
      <c r="L5" s="367"/>
    </row>
    <row r="6" spans="1:12" ht="13.5">
      <c r="A6" s="356"/>
      <c r="B6" s="369"/>
      <c r="C6" s="356"/>
      <c r="D6" s="356"/>
      <c r="E6" s="370"/>
      <c r="F6" s="39"/>
      <c r="G6" s="60"/>
      <c r="H6" s="60"/>
      <c r="I6" s="61"/>
      <c r="J6" s="356"/>
      <c r="K6" s="356"/>
      <c r="L6" s="356"/>
    </row>
    <row r="7" spans="1:12" s="368" customFormat="1" ht="12" customHeight="1">
      <c r="A7" s="367"/>
      <c r="B7" s="1032" t="s">
        <v>814</v>
      </c>
      <c r="C7" s="1033"/>
      <c r="D7" s="1033"/>
      <c r="E7" s="1034"/>
      <c r="F7" s="251"/>
      <c r="G7" s="57">
        <f>SUM(G9:G25)</f>
        <v>1312</v>
      </c>
      <c r="H7" s="57">
        <f>SUM(H9:H25)</f>
        <v>7924</v>
      </c>
      <c r="I7" s="58">
        <f>SUM(I9:I25)</f>
        <v>12761663</v>
      </c>
      <c r="J7" s="367"/>
      <c r="K7" s="367"/>
      <c r="L7" s="367"/>
    </row>
    <row r="8" spans="1:12" s="368" customFormat="1" ht="12">
      <c r="A8" s="367"/>
      <c r="B8" s="371"/>
      <c r="C8" s="372"/>
      <c r="D8" s="372"/>
      <c r="E8" s="373"/>
      <c r="F8" s="39"/>
      <c r="G8" s="60"/>
      <c r="H8" s="60"/>
      <c r="I8" s="61"/>
      <c r="J8" s="367"/>
      <c r="K8" s="367"/>
      <c r="L8" s="367"/>
    </row>
    <row r="9" spans="1:12" ht="13.5">
      <c r="A9" s="356"/>
      <c r="B9" s="369"/>
      <c r="C9" s="356"/>
      <c r="D9" s="374" t="s">
        <v>815</v>
      </c>
      <c r="E9" s="370"/>
      <c r="F9" s="39"/>
      <c r="G9" s="60">
        <v>7</v>
      </c>
      <c r="H9" s="60">
        <v>479</v>
      </c>
      <c r="I9" s="61">
        <v>884631</v>
      </c>
      <c r="J9" s="356"/>
      <c r="K9" s="356"/>
      <c r="L9" s="356"/>
    </row>
    <row r="10" spans="1:12" ht="13.5">
      <c r="A10" s="356"/>
      <c r="B10" s="369"/>
      <c r="C10" s="356"/>
      <c r="D10" s="374" t="s">
        <v>816</v>
      </c>
      <c r="E10" s="370"/>
      <c r="F10" s="39"/>
      <c r="G10" s="60">
        <v>27</v>
      </c>
      <c r="H10" s="60">
        <v>353</v>
      </c>
      <c r="I10" s="61">
        <v>1345191</v>
      </c>
      <c r="J10" s="356"/>
      <c r="K10" s="356"/>
      <c r="L10" s="356"/>
    </row>
    <row r="11" spans="1:12" ht="13.5">
      <c r="A11" s="356"/>
      <c r="B11" s="369"/>
      <c r="C11" s="356"/>
      <c r="D11" s="374" t="s">
        <v>817</v>
      </c>
      <c r="E11" s="370"/>
      <c r="F11" s="39"/>
      <c r="G11" s="60">
        <v>10</v>
      </c>
      <c r="H11" s="60">
        <v>74</v>
      </c>
      <c r="I11" s="61">
        <v>69785</v>
      </c>
      <c r="J11" s="356"/>
      <c r="K11" s="356"/>
      <c r="L11" s="356"/>
    </row>
    <row r="12" spans="1:12" ht="13.5">
      <c r="A12" s="356"/>
      <c r="B12" s="369"/>
      <c r="C12" s="356"/>
      <c r="D12" s="374" t="s">
        <v>818</v>
      </c>
      <c r="E12" s="375"/>
      <c r="F12" s="39"/>
      <c r="G12" s="60">
        <v>56</v>
      </c>
      <c r="H12" s="60">
        <v>693</v>
      </c>
      <c r="I12" s="61">
        <v>1028576</v>
      </c>
      <c r="J12" s="356"/>
      <c r="K12" s="356"/>
      <c r="L12" s="356"/>
    </row>
    <row r="13" spans="1:12" ht="13.5">
      <c r="A13" s="356"/>
      <c r="B13" s="369"/>
      <c r="C13" s="356"/>
      <c r="D13" s="374" t="s">
        <v>819</v>
      </c>
      <c r="E13" s="375"/>
      <c r="F13" s="39"/>
      <c r="G13" s="60">
        <v>35</v>
      </c>
      <c r="H13" s="60">
        <v>190</v>
      </c>
      <c r="I13" s="61">
        <v>141354</v>
      </c>
      <c r="J13" s="356"/>
      <c r="K13" s="356"/>
      <c r="L13" s="356"/>
    </row>
    <row r="14" spans="1:12" ht="13.5">
      <c r="A14" s="356"/>
      <c r="B14" s="369"/>
      <c r="C14" s="356"/>
      <c r="D14" s="374" t="s">
        <v>820</v>
      </c>
      <c r="E14" s="370"/>
      <c r="F14" s="39"/>
      <c r="G14" s="60">
        <v>97</v>
      </c>
      <c r="H14" s="60">
        <v>821</v>
      </c>
      <c r="I14" s="61">
        <v>653019</v>
      </c>
      <c r="J14" s="356"/>
      <c r="K14" s="356"/>
      <c r="L14" s="356"/>
    </row>
    <row r="15" spans="1:12" ht="13.5">
      <c r="A15" s="356"/>
      <c r="B15" s="369"/>
      <c r="C15" s="356"/>
      <c r="D15" s="374" t="s">
        <v>821</v>
      </c>
      <c r="E15" s="375"/>
      <c r="F15" s="39"/>
      <c r="G15" s="60">
        <v>11</v>
      </c>
      <c r="H15" s="60">
        <v>144</v>
      </c>
      <c r="I15" s="61">
        <v>532456</v>
      </c>
      <c r="J15" s="356"/>
      <c r="K15" s="356"/>
      <c r="L15" s="356"/>
    </row>
    <row r="16" spans="1:12" ht="13.5">
      <c r="A16" s="356"/>
      <c r="B16" s="369"/>
      <c r="C16" s="356"/>
      <c r="D16" s="374" t="s">
        <v>822</v>
      </c>
      <c r="E16" s="370"/>
      <c r="F16" s="39"/>
      <c r="G16" s="60">
        <v>13</v>
      </c>
      <c r="H16" s="60">
        <v>75</v>
      </c>
      <c r="I16" s="61">
        <v>340888</v>
      </c>
      <c r="J16" s="356"/>
      <c r="K16" s="356"/>
      <c r="L16" s="356"/>
    </row>
    <row r="17" spans="1:12" ht="13.5">
      <c r="A17" s="356"/>
      <c r="B17" s="369"/>
      <c r="C17" s="356"/>
      <c r="D17" s="374" t="s">
        <v>823</v>
      </c>
      <c r="E17" s="375"/>
      <c r="F17" s="39"/>
      <c r="G17" s="60">
        <v>234</v>
      </c>
      <c r="H17" s="60">
        <v>1138</v>
      </c>
      <c r="I17" s="61">
        <v>655184</v>
      </c>
      <c r="J17" s="356"/>
      <c r="K17" s="356"/>
      <c r="L17" s="356"/>
    </row>
    <row r="18" spans="1:12" ht="13.5">
      <c r="A18" s="356"/>
      <c r="B18" s="369"/>
      <c r="C18" s="356"/>
      <c r="D18" s="374" t="s">
        <v>824</v>
      </c>
      <c r="E18" s="370"/>
      <c r="F18" s="39"/>
      <c r="G18" s="60">
        <v>168</v>
      </c>
      <c r="H18" s="60">
        <v>713</v>
      </c>
      <c r="I18" s="61">
        <v>516607</v>
      </c>
      <c r="J18" s="356"/>
      <c r="K18" s="356"/>
      <c r="L18" s="356"/>
    </row>
    <row r="19" spans="1:12" ht="13.5">
      <c r="A19" s="356"/>
      <c r="B19" s="369"/>
      <c r="C19" s="356"/>
      <c r="D19" s="374" t="s">
        <v>825</v>
      </c>
      <c r="E19" s="370"/>
      <c r="F19" s="39"/>
      <c r="G19" s="60">
        <v>55</v>
      </c>
      <c r="H19" s="60">
        <v>387</v>
      </c>
      <c r="I19" s="61">
        <v>662953</v>
      </c>
      <c r="J19" s="356"/>
      <c r="K19" s="356"/>
      <c r="L19" s="356"/>
    </row>
    <row r="20" spans="1:12" ht="13.5">
      <c r="A20" s="356"/>
      <c r="B20" s="369"/>
      <c r="C20" s="356"/>
      <c r="D20" s="374" t="s">
        <v>826</v>
      </c>
      <c r="E20" s="375"/>
      <c r="F20" s="39"/>
      <c r="G20" s="60">
        <v>20</v>
      </c>
      <c r="H20" s="60">
        <v>125</v>
      </c>
      <c r="I20" s="61">
        <v>150562</v>
      </c>
      <c r="J20" s="356"/>
      <c r="K20" s="356"/>
      <c r="L20" s="356"/>
    </row>
    <row r="21" spans="1:12" ht="13.5">
      <c r="A21" s="356"/>
      <c r="B21" s="369"/>
      <c r="C21" s="356"/>
      <c r="D21" s="374" t="s">
        <v>827</v>
      </c>
      <c r="E21" s="370"/>
      <c r="F21" s="39"/>
      <c r="G21" s="60">
        <v>14</v>
      </c>
      <c r="H21" s="60">
        <v>89</v>
      </c>
      <c r="I21" s="61">
        <v>155312</v>
      </c>
      <c r="J21" s="356"/>
      <c r="K21" s="356"/>
      <c r="L21" s="356"/>
    </row>
    <row r="22" spans="1:12" ht="13.5">
      <c r="A22" s="356"/>
      <c r="B22" s="369"/>
      <c r="C22" s="356"/>
      <c r="D22" s="374" t="s">
        <v>828</v>
      </c>
      <c r="E22" s="370"/>
      <c r="F22" s="39"/>
      <c r="G22" s="60">
        <v>80</v>
      </c>
      <c r="H22" s="60">
        <v>501</v>
      </c>
      <c r="I22" s="61">
        <v>3808769</v>
      </c>
      <c r="J22" s="356"/>
      <c r="K22" s="356"/>
      <c r="L22" s="356"/>
    </row>
    <row r="23" spans="2:9" ht="13.5">
      <c r="B23" s="376"/>
      <c r="D23" s="374" t="s">
        <v>829</v>
      </c>
      <c r="E23" s="377"/>
      <c r="F23" s="39"/>
      <c r="G23" s="60">
        <v>3</v>
      </c>
      <c r="H23" s="60">
        <v>66</v>
      </c>
      <c r="I23" s="61">
        <v>141981</v>
      </c>
    </row>
    <row r="24" spans="1:12" ht="13.5">
      <c r="A24" s="356"/>
      <c r="B24" s="369"/>
      <c r="C24" s="356"/>
      <c r="D24" s="374" t="s">
        <v>830</v>
      </c>
      <c r="E24" s="370"/>
      <c r="F24" s="39"/>
      <c r="G24" s="60">
        <v>116</v>
      </c>
      <c r="H24" s="60">
        <v>686</v>
      </c>
      <c r="I24" s="61">
        <v>822991</v>
      </c>
      <c r="J24" s="356"/>
      <c r="K24" s="356"/>
      <c r="L24" s="356"/>
    </row>
    <row r="25" spans="2:9" ht="13.5">
      <c r="B25" s="376"/>
      <c r="D25" s="374" t="s">
        <v>831</v>
      </c>
      <c r="E25" s="377"/>
      <c r="F25" s="39"/>
      <c r="G25" s="60">
        <v>366</v>
      </c>
      <c r="H25" s="60">
        <v>1390</v>
      </c>
      <c r="I25" s="61">
        <v>851404</v>
      </c>
    </row>
    <row r="26" spans="2:9" ht="13.5">
      <c r="B26" s="376"/>
      <c r="E26" s="377"/>
      <c r="F26" s="39"/>
      <c r="G26" s="60"/>
      <c r="H26" s="60"/>
      <c r="I26" s="61"/>
    </row>
    <row r="27" spans="1:12" s="368" customFormat="1" ht="12" customHeight="1">
      <c r="A27" s="367"/>
      <c r="B27" s="1032" t="s">
        <v>832</v>
      </c>
      <c r="C27" s="1033"/>
      <c r="D27" s="1033"/>
      <c r="E27" s="1034"/>
      <c r="F27" s="251"/>
      <c r="G27" s="57">
        <f>SUM(G29:G39)</f>
        <v>834</v>
      </c>
      <c r="H27" s="57">
        <f>SUM(H29:H39)</f>
        <v>14616</v>
      </c>
      <c r="I27" s="58">
        <f>SUM(I29:I39)</f>
        <v>9565736</v>
      </c>
      <c r="J27" s="367"/>
      <c r="K27" s="367"/>
      <c r="L27" s="367"/>
    </row>
    <row r="28" spans="2:9" ht="13.5">
      <c r="B28" s="376"/>
      <c r="E28" s="377"/>
      <c r="F28" s="39"/>
      <c r="G28" s="60"/>
      <c r="H28" s="60"/>
      <c r="I28" s="61"/>
    </row>
    <row r="29" spans="1:12" ht="13.5">
      <c r="A29" s="356"/>
      <c r="B29" s="369"/>
      <c r="C29" s="356"/>
      <c r="D29" s="374" t="s">
        <v>833</v>
      </c>
      <c r="E29" s="375"/>
      <c r="F29" s="39"/>
      <c r="G29" s="60">
        <v>17</v>
      </c>
      <c r="H29" s="60">
        <v>2479</v>
      </c>
      <c r="I29" s="61">
        <v>2312641</v>
      </c>
      <c r="J29" s="356"/>
      <c r="K29" s="356"/>
      <c r="L29" s="356"/>
    </row>
    <row r="30" spans="1:12" ht="13.5">
      <c r="A30" s="356"/>
      <c r="B30" s="369"/>
      <c r="C30" s="356"/>
      <c r="D30" s="374" t="s">
        <v>834</v>
      </c>
      <c r="E30" s="370"/>
      <c r="F30" s="39"/>
      <c r="G30" s="60">
        <v>13</v>
      </c>
      <c r="H30" s="60">
        <v>259</v>
      </c>
      <c r="I30" s="61">
        <v>180612</v>
      </c>
      <c r="J30" s="356"/>
      <c r="K30" s="356"/>
      <c r="L30" s="356"/>
    </row>
    <row r="31" spans="1:12" ht="13.5">
      <c r="A31" s="356"/>
      <c r="B31" s="369"/>
      <c r="C31" s="356"/>
      <c r="D31" s="374" t="s">
        <v>835</v>
      </c>
      <c r="E31" s="370"/>
      <c r="F31" s="39"/>
      <c r="G31" s="60">
        <v>6</v>
      </c>
      <c r="H31" s="60">
        <v>255</v>
      </c>
      <c r="I31" s="61">
        <v>348769</v>
      </c>
      <c r="J31" s="356"/>
      <c r="K31" s="356"/>
      <c r="L31" s="356"/>
    </row>
    <row r="32" spans="2:9" ht="13.5">
      <c r="B32" s="376"/>
      <c r="D32" s="374" t="s">
        <v>836</v>
      </c>
      <c r="E32" s="377"/>
      <c r="F32" s="39"/>
      <c r="G32" s="60">
        <v>162</v>
      </c>
      <c r="H32" s="60">
        <v>1128</v>
      </c>
      <c r="I32" s="61">
        <v>297438</v>
      </c>
    </row>
    <row r="33" spans="1:12" ht="13.5">
      <c r="A33" s="356"/>
      <c r="B33" s="369"/>
      <c r="C33" s="356"/>
      <c r="D33" s="374" t="s">
        <v>837</v>
      </c>
      <c r="E33" s="375"/>
      <c r="F33" s="39"/>
      <c r="G33" s="60">
        <v>46</v>
      </c>
      <c r="H33" s="60">
        <v>759</v>
      </c>
      <c r="I33" s="61">
        <v>424376</v>
      </c>
      <c r="J33" s="356"/>
      <c r="K33" s="356"/>
      <c r="L33" s="356"/>
    </row>
    <row r="34" spans="1:12" ht="13.5">
      <c r="A34" s="356"/>
      <c r="B34" s="369"/>
      <c r="C34" s="356"/>
      <c r="D34" s="374" t="s">
        <v>838</v>
      </c>
      <c r="E34" s="370"/>
      <c r="F34" s="39"/>
      <c r="G34" s="60">
        <v>403</v>
      </c>
      <c r="H34" s="60">
        <v>7674</v>
      </c>
      <c r="I34" s="61">
        <v>4952004</v>
      </c>
      <c r="J34" s="356"/>
      <c r="K34" s="356"/>
      <c r="L34" s="356"/>
    </row>
    <row r="35" spans="1:12" ht="13.5">
      <c r="A35" s="356"/>
      <c r="B35" s="369"/>
      <c r="C35" s="356"/>
      <c r="D35" s="374" t="s">
        <v>839</v>
      </c>
      <c r="E35" s="370"/>
      <c r="F35" s="39"/>
      <c r="G35" s="60">
        <v>87</v>
      </c>
      <c r="H35" s="60">
        <v>816</v>
      </c>
      <c r="I35" s="61">
        <v>358265</v>
      </c>
      <c r="J35" s="356"/>
      <c r="K35" s="356"/>
      <c r="L35" s="356"/>
    </row>
    <row r="36" spans="1:12" ht="13.5">
      <c r="A36" s="356"/>
      <c r="B36" s="369"/>
      <c r="C36" s="356"/>
      <c r="D36" s="374" t="s">
        <v>840</v>
      </c>
      <c r="E36" s="370"/>
      <c r="F36" s="39"/>
      <c r="G36" s="60">
        <v>4</v>
      </c>
      <c r="H36" s="60">
        <v>190</v>
      </c>
      <c r="I36" s="61">
        <v>94050</v>
      </c>
      <c r="J36" s="356"/>
      <c r="K36" s="356"/>
      <c r="L36" s="356"/>
    </row>
    <row r="37" spans="2:9" ht="13.5">
      <c r="B37" s="376"/>
      <c r="D37" s="374" t="s">
        <v>841</v>
      </c>
      <c r="E37" s="377"/>
      <c r="F37" s="39"/>
      <c r="G37" s="60">
        <v>55</v>
      </c>
      <c r="H37" s="60">
        <v>424</v>
      </c>
      <c r="I37" s="61">
        <v>284040</v>
      </c>
    </row>
    <row r="38" spans="1:12" ht="13.5">
      <c r="A38" s="356"/>
      <c r="B38" s="369"/>
      <c r="C38" s="356"/>
      <c r="D38" s="374" t="s">
        <v>842</v>
      </c>
      <c r="E38" s="370"/>
      <c r="F38" s="39"/>
      <c r="G38" s="60">
        <v>31</v>
      </c>
      <c r="H38" s="60">
        <v>193</v>
      </c>
      <c r="I38" s="61">
        <v>164709</v>
      </c>
      <c r="J38" s="356"/>
      <c r="K38" s="356"/>
      <c r="L38" s="356"/>
    </row>
    <row r="39" spans="1:12" ht="13.5">
      <c r="A39" s="356"/>
      <c r="B39" s="369"/>
      <c r="C39" s="356"/>
      <c r="D39" s="374" t="s">
        <v>843</v>
      </c>
      <c r="E39" s="370"/>
      <c r="F39" s="39"/>
      <c r="G39" s="60">
        <v>10</v>
      </c>
      <c r="H39" s="60">
        <v>439</v>
      </c>
      <c r="I39" s="61">
        <v>148832</v>
      </c>
      <c r="J39" s="356"/>
      <c r="K39" s="356"/>
      <c r="L39" s="356"/>
    </row>
    <row r="40" spans="2:9" ht="13.5">
      <c r="B40" s="376"/>
      <c r="D40" s="374"/>
      <c r="E40" s="377"/>
      <c r="F40" s="39"/>
      <c r="G40" s="60"/>
      <c r="H40" s="60"/>
      <c r="I40" s="61"/>
    </row>
    <row r="41" spans="1:12" s="368" customFormat="1" ht="12" customHeight="1">
      <c r="A41" s="367"/>
      <c r="B41" s="1032" t="s">
        <v>844</v>
      </c>
      <c r="C41" s="1033"/>
      <c r="D41" s="1033"/>
      <c r="E41" s="1034"/>
      <c r="F41" s="251"/>
      <c r="G41" s="57">
        <v>0</v>
      </c>
      <c r="H41" s="57">
        <v>0</v>
      </c>
      <c r="I41" s="58">
        <v>0</v>
      </c>
      <c r="J41" s="367"/>
      <c r="K41" s="367"/>
      <c r="L41" s="367"/>
    </row>
    <row r="42" spans="2:9" ht="13.5">
      <c r="B42" s="376"/>
      <c r="D42" s="374"/>
      <c r="E42" s="377"/>
      <c r="F42" s="39"/>
      <c r="G42" s="60"/>
      <c r="H42" s="60"/>
      <c r="I42" s="61"/>
    </row>
    <row r="43" spans="1:12" s="368" customFormat="1" ht="12" customHeight="1">
      <c r="A43" s="367"/>
      <c r="B43" s="1032" t="s">
        <v>845</v>
      </c>
      <c r="C43" s="1033"/>
      <c r="D43" s="1033"/>
      <c r="E43" s="1034"/>
      <c r="F43" s="251"/>
      <c r="G43" s="57">
        <f>SUM(G45:G48)</f>
        <v>643</v>
      </c>
      <c r="H43" s="57">
        <f>SUM(H45:H48)</f>
        <v>5158</v>
      </c>
      <c r="I43" s="58">
        <f>SUM(I45:I48)</f>
        <v>3708489</v>
      </c>
      <c r="J43" s="367"/>
      <c r="K43" s="367"/>
      <c r="L43" s="367"/>
    </row>
    <row r="44" spans="2:9" ht="13.5">
      <c r="B44" s="376"/>
      <c r="E44" s="377"/>
      <c r="F44" s="39"/>
      <c r="G44" s="60"/>
      <c r="H44" s="60"/>
      <c r="I44" s="61"/>
    </row>
    <row r="45" spans="1:12" ht="13.5">
      <c r="A45" s="356"/>
      <c r="B45" s="369"/>
      <c r="C45" s="356"/>
      <c r="D45" s="374" t="s">
        <v>846</v>
      </c>
      <c r="E45" s="375"/>
      <c r="F45" s="39"/>
      <c r="G45" s="60">
        <v>500</v>
      </c>
      <c r="H45" s="60">
        <v>4443</v>
      </c>
      <c r="I45" s="61">
        <v>3329846</v>
      </c>
      <c r="J45" s="356"/>
      <c r="K45" s="356"/>
      <c r="L45" s="356"/>
    </row>
    <row r="46" spans="1:12" ht="13.5">
      <c r="A46" s="356"/>
      <c r="B46" s="369"/>
      <c r="C46" s="356"/>
      <c r="D46" s="374" t="s">
        <v>847</v>
      </c>
      <c r="E46" s="370"/>
      <c r="F46" s="39"/>
      <c r="G46" s="60">
        <v>12</v>
      </c>
      <c r="H46" s="60">
        <v>187</v>
      </c>
      <c r="I46" s="61">
        <v>152994</v>
      </c>
      <c r="J46" s="356"/>
      <c r="K46" s="356"/>
      <c r="L46" s="356"/>
    </row>
    <row r="47" spans="1:12" ht="13.5">
      <c r="A47" s="356"/>
      <c r="B47" s="369"/>
      <c r="C47" s="356"/>
      <c r="D47" s="374" t="s">
        <v>848</v>
      </c>
      <c r="E47" s="370"/>
      <c r="F47" s="39"/>
      <c r="G47" s="60">
        <v>34</v>
      </c>
      <c r="H47" s="60">
        <v>134</v>
      </c>
      <c r="I47" s="61">
        <v>52103</v>
      </c>
      <c r="J47" s="356"/>
      <c r="K47" s="356"/>
      <c r="L47" s="356"/>
    </row>
    <row r="48" spans="1:12" ht="13.5">
      <c r="A48" s="356"/>
      <c r="B48" s="369"/>
      <c r="C48" s="356"/>
      <c r="D48" s="374" t="s">
        <v>849</v>
      </c>
      <c r="E48" s="375"/>
      <c r="F48" s="39"/>
      <c r="G48" s="60">
        <v>97</v>
      </c>
      <c r="H48" s="60">
        <v>394</v>
      </c>
      <c r="I48" s="61">
        <v>173546</v>
      </c>
      <c r="J48" s="356"/>
      <c r="K48" s="356"/>
      <c r="L48" s="356"/>
    </row>
    <row r="49" spans="2:9" ht="13.5">
      <c r="B49" s="376"/>
      <c r="D49" s="374"/>
      <c r="E49" s="377"/>
      <c r="F49" s="39"/>
      <c r="G49" s="60"/>
      <c r="H49" s="60"/>
      <c r="I49" s="61"/>
    </row>
    <row r="50" spans="1:12" s="368" customFormat="1" ht="12" customHeight="1">
      <c r="A50" s="367"/>
      <c r="B50" s="1032" t="s">
        <v>850</v>
      </c>
      <c r="C50" s="1033"/>
      <c r="D50" s="1033"/>
      <c r="E50" s="1034"/>
      <c r="F50" s="251"/>
      <c r="G50" s="57">
        <f>SUM(G52:G54)</f>
        <v>322</v>
      </c>
      <c r="H50" s="57">
        <f>SUM(H52:H54)</f>
        <v>2369</v>
      </c>
      <c r="I50" s="58">
        <f>SUM(I52:I54)</f>
        <v>966685</v>
      </c>
      <c r="J50" s="367"/>
      <c r="K50" s="367"/>
      <c r="L50" s="367"/>
    </row>
    <row r="51" spans="2:9" ht="13.5">
      <c r="B51" s="376"/>
      <c r="E51" s="377"/>
      <c r="F51" s="39"/>
      <c r="G51" s="60"/>
      <c r="H51" s="60"/>
      <c r="I51" s="61"/>
    </row>
    <row r="52" spans="1:12" ht="13.5">
      <c r="A52" s="356"/>
      <c r="B52" s="369"/>
      <c r="C52" s="356"/>
      <c r="D52" s="374" t="s">
        <v>851</v>
      </c>
      <c r="E52" s="375"/>
      <c r="F52" s="39"/>
      <c r="G52" s="60">
        <v>183</v>
      </c>
      <c r="H52" s="60">
        <v>1696</v>
      </c>
      <c r="I52" s="61">
        <v>710255</v>
      </c>
      <c r="J52" s="356"/>
      <c r="K52" s="356"/>
      <c r="L52" s="356"/>
    </row>
    <row r="53" spans="1:12" ht="13.5">
      <c r="A53" s="356"/>
      <c r="B53" s="369"/>
      <c r="C53" s="356"/>
      <c r="D53" s="374" t="s">
        <v>852</v>
      </c>
      <c r="E53" s="375"/>
      <c r="F53" s="39"/>
      <c r="G53" s="60">
        <v>136</v>
      </c>
      <c r="H53" s="60">
        <v>506</v>
      </c>
      <c r="I53" s="61">
        <v>171466</v>
      </c>
      <c r="J53" s="356"/>
      <c r="K53" s="356"/>
      <c r="L53" s="356"/>
    </row>
    <row r="54" spans="1:12" ht="13.5">
      <c r="A54" s="356"/>
      <c r="B54" s="369"/>
      <c r="C54" s="356"/>
      <c r="D54" s="374" t="s">
        <v>853</v>
      </c>
      <c r="E54" s="370"/>
      <c r="F54" s="39"/>
      <c r="G54" s="60">
        <v>3</v>
      </c>
      <c r="H54" s="60">
        <v>167</v>
      </c>
      <c r="I54" s="61">
        <v>84964</v>
      </c>
      <c r="J54" s="356"/>
      <c r="K54" s="356"/>
      <c r="L54" s="356"/>
    </row>
    <row r="55" spans="2:9" ht="13.5">
      <c r="B55" s="376"/>
      <c r="D55" s="374"/>
      <c r="E55" s="377"/>
      <c r="F55" s="39"/>
      <c r="G55" s="60"/>
      <c r="H55" s="60"/>
      <c r="I55" s="61"/>
    </row>
    <row r="56" spans="1:12" s="368" customFormat="1" ht="12" customHeight="1">
      <c r="A56" s="367"/>
      <c r="B56" s="1032" t="s">
        <v>854</v>
      </c>
      <c r="C56" s="1033"/>
      <c r="D56" s="1033"/>
      <c r="E56" s="1034"/>
      <c r="F56" s="251"/>
      <c r="G56" s="57">
        <f>SUM(G58:G61)</f>
        <v>57</v>
      </c>
      <c r="H56" s="57" t="s">
        <v>855</v>
      </c>
      <c r="I56" s="58" t="s">
        <v>855</v>
      </c>
      <c r="J56" s="367"/>
      <c r="K56" s="367"/>
      <c r="L56" s="367"/>
    </row>
    <row r="57" spans="2:9" ht="13.5">
      <c r="B57" s="376"/>
      <c r="E57" s="377"/>
      <c r="F57" s="39"/>
      <c r="G57" s="60"/>
      <c r="H57" s="60"/>
      <c r="I57" s="61"/>
    </row>
    <row r="58" spans="1:12" ht="13.5">
      <c r="A58" s="356"/>
      <c r="B58" s="369"/>
      <c r="C58" s="356"/>
      <c r="D58" s="374" t="s">
        <v>856</v>
      </c>
      <c r="E58" s="375"/>
      <c r="F58" s="39"/>
      <c r="G58" s="60">
        <v>1</v>
      </c>
      <c r="H58" s="60" t="s">
        <v>857</v>
      </c>
      <c r="I58" s="61" t="s">
        <v>857</v>
      </c>
      <c r="J58" s="356"/>
      <c r="K58" s="356"/>
      <c r="L58" s="356"/>
    </row>
    <row r="59" spans="1:12" ht="13.5">
      <c r="A59" s="356"/>
      <c r="B59" s="369"/>
      <c r="C59" s="356"/>
      <c r="D59" s="374" t="s">
        <v>858</v>
      </c>
      <c r="E59" s="375"/>
      <c r="F59" s="39"/>
      <c r="G59" s="60">
        <v>5</v>
      </c>
      <c r="H59" s="60">
        <v>105</v>
      </c>
      <c r="I59" s="61">
        <v>52280</v>
      </c>
      <c r="J59" s="356"/>
      <c r="K59" s="356"/>
      <c r="L59" s="356"/>
    </row>
    <row r="60" spans="1:12" ht="13.5">
      <c r="A60" s="356"/>
      <c r="B60" s="369"/>
      <c r="C60" s="356"/>
      <c r="D60" s="374" t="s">
        <v>859</v>
      </c>
      <c r="E60" s="375"/>
      <c r="F60" s="39"/>
      <c r="G60" s="60">
        <v>31</v>
      </c>
      <c r="H60" s="60">
        <v>301</v>
      </c>
      <c r="I60" s="61">
        <v>97512</v>
      </c>
      <c r="J60" s="356"/>
      <c r="K60" s="356"/>
      <c r="L60" s="356"/>
    </row>
    <row r="61" spans="1:12" ht="13.5">
      <c r="A61" s="356"/>
      <c r="B61" s="369"/>
      <c r="C61" s="356"/>
      <c r="D61" s="374" t="s">
        <v>860</v>
      </c>
      <c r="E61" s="370"/>
      <c r="F61" s="39"/>
      <c r="G61" s="60">
        <v>20</v>
      </c>
      <c r="H61" s="60">
        <v>260</v>
      </c>
      <c r="I61" s="61">
        <v>67436</v>
      </c>
      <c r="J61" s="356"/>
      <c r="K61" s="356"/>
      <c r="L61" s="356"/>
    </row>
    <row r="62" spans="2:9" ht="13.5">
      <c r="B62" s="376"/>
      <c r="D62" s="374"/>
      <c r="E62" s="377"/>
      <c r="F62" s="39"/>
      <c r="G62" s="60"/>
      <c r="H62" s="60"/>
      <c r="I62" s="61"/>
    </row>
    <row r="63" spans="1:12" s="368" customFormat="1" ht="12" customHeight="1">
      <c r="A63" s="367"/>
      <c r="B63" s="1032" t="s">
        <v>861</v>
      </c>
      <c r="C63" s="1033"/>
      <c r="D63" s="1033"/>
      <c r="E63" s="1034"/>
      <c r="F63" s="251"/>
      <c r="G63" s="57">
        <f>SUM(G65:G66)</f>
        <v>141</v>
      </c>
      <c r="H63" s="57">
        <f>SUM(H65:H66)</f>
        <v>2018</v>
      </c>
      <c r="I63" s="58">
        <f>SUM(I65:I66)</f>
        <v>927935</v>
      </c>
      <c r="J63" s="367"/>
      <c r="K63" s="367"/>
      <c r="L63" s="367"/>
    </row>
    <row r="64" spans="2:9" ht="13.5">
      <c r="B64" s="376"/>
      <c r="E64" s="377"/>
      <c r="F64" s="39"/>
      <c r="G64" s="60"/>
      <c r="H64" s="60"/>
      <c r="I64" s="61"/>
    </row>
    <row r="65" spans="1:12" ht="13.5">
      <c r="A65" s="356"/>
      <c r="B65" s="369"/>
      <c r="C65" s="356"/>
      <c r="D65" s="374" t="s">
        <v>862</v>
      </c>
      <c r="E65" s="375"/>
      <c r="F65" s="39"/>
      <c r="G65" s="60">
        <v>5</v>
      </c>
      <c r="H65" s="60">
        <v>381</v>
      </c>
      <c r="I65" s="61">
        <v>306798</v>
      </c>
      <c r="J65" s="356"/>
      <c r="K65" s="356"/>
      <c r="L65" s="356"/>
    </row>
    <row r="66" spans="1:12" ht="13.5">
      <c r="A66" s="356"/>
      <c r="B66" s="369"/>
      <c r="C66" s="356"/>
      <c r="D66" s="374" t="s">
        <v>863</v>
      </c>
      <c r="E66" s="375"/>
      <c r="F66" s="39"/>
      <c r="G66" s="60">
        <v>136</v>
      </c>
      <c r="H66" s="60">
        <v>1637</v>
      </c>
      <c r="I66" s="61">
        <v>621137</v>
      </c>
      <c r="J66" s="356"/>
      <c r="K66" s="356"/>
      <c r="L66" s="356"/>
    </row>
    <row r="67" spans="1:12" ht="13.5">
      <c r="A67" s="356"/>
      <c r="B67" s="369"/>
      <c r="C67" s="356"/>
      <c r="D67" s="374"/>
      <c r="E67" s="375"/>
      <c r="F67" s="39"/>
      <c r="G67" s="60"/>
      <c r="H67" s="60"/>
      <c r="I67" s="61"/>
      <c r="J67" s="356"/>
      <c r="K67" s="356"/>
      <c r="L67" s="356"/>
    </row>
    <row r="68" spans="1:12" s="368" customFormat="1" ht="12" customHeight="1">
      <c r="A68" s="367"/>
      <c r="B68" s="1032" t="s">
        <v>864</v>
      </c>
      <c r="C68" s="1033"/>
      <c r="D68" s="1033"/>
      <c r="E68" s="1034"/>
      <c r="F68" s="251"/>
      <c r="G68" s="57">
        <f>SUM(G70:G74)</f>
        <v>23</v>
      </c>
      <c r="H68" s="57">
        <v>929</v>
      </c>
      <c r="I68" s="58">
        <v>2046831</v>
      </c>
      <c r="J68" s="367"/>
      <c r="K68" s="367"/>
      <c r="L68" s="367"/>
    </row>
    <row r="69" spans="2:9" ht="13.5">
      <c r="B69" s="376"/>
      <c r="E69" s="377"/>
      <c r="F69" s="39"/>
      <c r="G69" s="60"/>
      <c r="H69" s="60"/>
      <c r="I69" s="61"/>
    </row>
    <row r="70" spans="1:12" ht="13.5">
      <c r="A70" s="356"/>
      <c r="B70" s="369"/>
      <c r="C70" s="356"/>
      <c r="D70" s="374" t="s">
        <v>865</v>
      </c>
      <c r="E70" s="375"/>
      <c r="F70" s="39"/>
      <c r="G70" s="60">
        <v>2</v>
      </c>
      <c r="H70" s="60" t="s">
        <v>866</v>
      </c>
      <c r="I70" s="61" t="s">
        <v>866</v>
      </c>
      <c r="J70" s="356"/>
      <c r="K70" s="356"/>
      <c r="L70" s="356"/>
    </row>
    <row r="71" spans="1:12" ht="13.5">
      <c r="A71" s="356"/>
      <c r="B71" s="369"/>
      <c r="C71" s="356"/>
      <c r="D71" s="374" t="s">
        <v>867</v>
      </c>
      <c r="E71" s="375"/>
      <c r="F71" s="39"/>
      <c r="G71" s="60">
        <v>3</v>
      </c>
      <c r="H71" s="60">
        <v>166</v>
      </c>
      <c r="I71" s="61">
        <v>386541</v>
      </c>
      <c r="J71" s="356"/>
      <c r="K71" s="356"/>
      <c r="L71" s="356"/>
    </row>
    <row r="72" spans="1:12" ht="13.5">
      <c r="A72" s="356"/>
      <c r="B72" s="369"/>
      <c r="C72" s="356"/>
      <c r="D72" s="374" t="s">
        <v>868</v>
      </c>
      <c r="E72" s="375"/>
      <c r="F72" s="39"/>
      <c r="G72" s="60">
        <v>9</v>
      </c>
      <c r="H72" s="60">
        <v>93</v>
      </c>
      <c r="I72" s="61">
        <v>246063</v>
      </c>
      <c r="J72" s="356"/>
      <c r="K72" s="356"/>
      <c r="L72" s="356"/>
    </row>
    <row r="73" spans="1:12" ht="13.5">
      <c r="A73" s="356"/>
      <c r="B73" s="369"/>
      <c r="C73" s="356"/>
      <c r="D73" s="374" t="s">
        <v>869</v>
      </c>
      <c r="E73" s="375"/>
      <c r="F73" s="39"/>
      <c r="G73" s="60">
        <v>1</v>
      </c>
      <c r="H73" s="60" t="s">
        <v>870</v>
      </c>
      <c r="I73" s="61" t="s">
        <v>870</v>
      </c>
      <c r="J73" s="356"/>
      <c r="K73" s="356"/>
      <c r="L73" s="356"/>
    </row>
    <row r="74" spans="1:12" ht="13.5">
      <c r="A74" s="356"/>
      <c r="B74" s="369"/>
      <c r="C74" s="356"/>
      <c r="D74" s="374" t="s">
        <v>871</v>
      </c>
      <c r="E74" s="375"/>
      <c r="F74" s="39"/>
      <c r="G74" s="60">
        <v>8</v>
      </c>
      <c r="H74" s="60">
        <v>383</v>
      </c>
      <c r="I74" s="61">
        <v>240719</v>
      </c>
      <c r="J74" s="356"/>
      <c r="K74" s="356"/>
      <c r="L74" s="356"/>
    </row>
    <row r="75" spans="1:12" ht="13.5">
      <c r="A75" s="356"/>
      <c r="B75" s="369"/>
      <c r="C75" s="356"/>
      <c r="D75" s="374"/>
      <c r="E75" s="375"/>
      <c r="F75" s="39"/>
      <c r="G75" s="60"/>
      <c r="H75" s="60"/>
      <c r="I75" s="61"/>
      <c r="J75" s="356"/>
      <c r="K75" s="356"/>
      <c r="L75" s="356"/>
    </row>
    <row r="76" spans="1:12" s="368" customFormat="1" ht="12" customHeight="1">
      <c r="A76" s="367"/>
      <c r="B76" s="1032" t="s">
        <v>872</v>
      </c>
      <c r="C76" s="1033"/>
      <c r="D76" s="1033"/>
      <c r="E76" s="1034"/>
      <c r="F76" s="251"/>
      <c r="G76" s="57">
        <f>SUM(G78)</f>
        <v>5</v>
      </c>
      <c r="H76" s="57">
        <f>SUM(H78)</f>
        <v>76</v>
      </c>
      <c r="I76" s="58">
        <f>SUM(I78)</f>
        <v>303234</v>
      </c>
      <c r="J76" s="367"/>
      <c r="K76" s="367"/>
      <c r="L76" s="367"/>
    </row>
    <row r="77" spans="2:9" ht="13.5">
      <c r="B77" s="376"/>
      <c r="E77" s="377"/>
      <c r="F77" s="39"/>
      <c r="G77" s="60"/>
      <c r="H77" s="60"/>
      <c r="I77" s="61"/>
    </row>
    <row r="78" spans="1:12" ht="13.5">
      <c r="A78" s="356"/>
      <c r="B78" s="369"/>
      <c r="C78" s="356"/>
      <c r="D78" s="374" t="s">
        <v>873</v>
      </c>
      <c r="E78" s="375"/>
      <c r="F78" s="39"/>
      <c r="G78" s="60">
        <v>5</v>
      </c>
      <c r="H78" s="60">
        <v>76</v>
      </c>
      <c r="I78" s="61">
        <v>303234</v>
      </c>
      <c r="J78" s="356"/>
      <c r="K78" s="356"/>
      <c r="L78" s="356"/>
    </row>
    <row r="79" spans="1:12" ht="13.5">
      <c r="A79" s="356"/>
      <c r="B79" s="369"/>
      <c r="C79" s="356"/>
      <c r="D79" s="374"/>
      <c r="E79" s="375"/>
      <c r="F79" s="39"/>
      <c r="G79" s="60"/>
      <c r="H79" s="60"/>
      <c r="I79" s="61"/>
      <c r="J79" s="356"/>
      <c r="K79" s="356"/>
      <c r="L79" s="356"/>
    </row>
    <row r="80" spans="1:12" s="368" customFormat="1" ht="12" customHeight="1">
      <c r="A80" s="367"/>
      <c r="B80" s="1032" t="s">
        <v>874</v>
      </c>
      <c r="C80" s="1033"/>
      <c r="D80" s="1033"/>
      <c r="E80" s="1034"/>
      <c r="F80" s="251"/>
      <c r="G80" s="57">
        <v>0</v>
      </c>
      <c r="H80" s="57">
        <v>0</v>
      </c>
      <c r="I80" s="58">
        <v>0</v>
      </c>
      <c r="J80" s="367"/>
      <c r="K80" s="367"/>
      <c r="L80" s="367"/>
    </row>
    <row r="81" spans="2:9" ht="13.5">
      <c r="B81" s="376"/>
      <c r="E81" s="377"/>
      <c r="F81" s="39"/>
      <c r="G81" s="60"/>
      <c r="H81" s="60"/>
      <c r="I81" s="61"/>
    </row>
    <row r="82" spans="1:12" s="368" customFormat="1" ht="12" customHeight="1">
      <c r="A82" s="367"/>
      <c r="B82" s="1032" t="s">
        <v>875</v>
      </c>
      <c r="C82" s="1033"/>
      <c r="D82" s="1033"/>
      <c r="E82" s="1034"/>
      <c r="F82" s="251"/>
      <c r="G82" s="57">
        <f>SUM(G84)</f>
        <v>2</v>
      </c>
      <c r="H82" s="57" t="s">
        <v>876</v>
      </c>
      <c r="I82" s="58" t="s">
        <v>876</v>
      </c>
      <c r="J82" s="367"/>
      <c r="K82" s="367"/>
      <c r="L82" s="367"/>
    </row>
    <row r="83" spans="2:9" ht="13.5">
      <c r="B83" s="376"/>
      <c r="E83" s="377"/>
      <c r="F83" s="39"/>
      <c r="G83" s="60"/>
      <c r="H83" s="60"/>
      <c r="I83" s="61"/>
    </row>
    <row r="84" spans="1:12" ht="13.5">
      <c r="A84" s="356"/>
      <c r="B84" s="369"/>
      <c r="C84" s="356"/>
      <c r="D84" s="374" t="s">
        <v>877</v>
      </c>
      <c r="E84" s="375"/>
      <c r="F84" s="39"/>
      <c r="G84" s="60">
        <v>2</v>
      </c>
      <c r="H84" s="60" t="s">
        <v>878</v>
      </c>
      <c r="I84" s="61" t="s">
        <v>878</v>
      </c>
      <c r="J84" s="356"/>
      <c r="K84" s="356"/>
      <c r="L84" s="356"/>
    </row>
    <row r="85" spans="1:12" ht="13.5">
      <c r="A85" s="356"/>
      <c r="B85" s="369"/>
      <c r="C85" s="356"/>
      <c r="D85" s="374"/>
      <c r="E85" s="375"/>
      <c r="F85" s="39"/>
      <c r="G85" s="60"/>
      <c r="H85" s="60"/>
      <c r="I85" s="61"/>
      <c r="J85" s="356"/>
      <c r="K85" s="356"/>
      <c r="L85" s="356"/>
    </row>
    <row r="86" spans="1:12" s="368" customFormat="1" ht="12" customHeight="1">
      <c r="A86" s="367"/>
      <c r="B86" s="1032" t="s">
        <v>879</v>
      </c>
      <c r="C86" s="1033"/>
      <c r="D86" s="1033"/>
      <c r="E86" s="1034"/>
      <c r="F86" s="251"/>
      <c r="G86" s="57">
        <f>SUM(G88:G92)</f>
        <v>156</v>
      </c>
      <c r="H86" s="57">
        <f>SUM(H88:H92)</f>
        <v>2036</v>
      </c>
      <c r="I86" s="58">
        <v>1122568</v>
      </c>
      <c r="J86" s="367"/>
      <c r="K86" s="367"/>
      <c r="L86" s="367"/>
    </row>
    <row r="87" spans="2:9" ht="13.5">
      <c r="B87" s="376"/>
      <c r="E87" s="377"/>
      <c r="F87" s="39"/>
      <c r="G87" s="60"/>
      <c r="H87" s="60"/>
      <c r="I87" s="61"/>
    </row>
    <row r="88" spans="1:12" ht="13.5">
      <c r="A88" s="356"/>
      <c r="B88" s="369"/>
      <c r="C88" s="356"/>
      <c r="D88" s="374" t="s">
        <v>880</v>
      </c>
      <c r="E88" s="375"/>
      <c r="F88" s="39"/>
      <c r="G88" s="60">
        <v>7</v>
      </c>
      <c r="H88" s="60">
        <v>234</v>
      </c>
      <c r="I88" s="61">
        <v>63448</v>
      </c>
      <c r="J88" s="356"/>
      <c r="K88" s="356"/>
      <c r="L88" s="356"/>
    </row>
    <row r="89" spans="1:12" ht="13.5">
      <c r="A89" s="356"/>
      <c r="B89" s="369"/>
      <c r="C89" s="356"/>
      <c r="D89" s="374" t="s">
        <v>881</v>
      </c>
      <c r="E89" s="375"/>
      <c r="F89" s="39"/>
      <c r="G89" s="60">
        <v>5</v>
      </c>
      <c r="H89" s="60">
        <v>131</v>
      </c>
      <c r="I89" s="61">
        <v>79753</v>
      </c>
      <c r="J89" s="356"/>
      <c r="K89" s="356"/>
      <c r="L89" s="356"/>
    </row>
    <row r="90" spans="1:12" ht="13.5">
      <c r="A90" s="356"/>
      <c r="B90" s="369"/>
      <c r="C90" s="356"/>
      <c r="D90" s="374" t="s">
        <v>882</v>
      </c>
      <c r="E90" s="375"/>
      <c r="F90" s="39"/>
      <c r="G90" s="60">
        <v>8</v>
      </c>
      <c r="H90" s="60">
        <v>210</v>
      </c>
      <c r="I90" s="61">
        <v>77506</v>
      </c>
      <c r="J90" s="356"/>
      <c r="K90" s="356"/>
      <c r="L90" s="356"/>
    </row>
    <row r="91" spans="1:12" ht="13.5">
      <c r="A91" s="356"/>
      <c r="B91" s="369"/>
      <c r="C91" s="356"/>
      <c r="D91" s="374" t="s">
        <v>883</v>
      </c>
      <c r="E91" s="375"/>
      <c r="F91" s="39"/>
      <c r="G91" s="60">
        <v>133</v>
      </c>
      <c r="H91" s="60">
        <v>863</v>
      </c>
      <c r="I91" s="61">
        <v>413683</v>
      </c>
      <c r="J91" s="356"/>
      <c r="K91" s="356"/>
      <c r="L91" s="356"/>
    </row>
    <row r="92" spans="1:12" ht="13.5">
      <c r="A92" s="356"/>
      <c r="B92" s="369"/>
      <c r="C92" s="378"/>
      <c r="D92" s="374" t="s">
        <v>884</v>
      </c>
      <c r="E92" s="379"/>
      <c r="F92" s="39"/>
      <c r="G92" s="60">
        <v>3</v>
      </c>
      <c r="H92" s="60">
        <v>598</v>
      </c>
      <c r="I92" s="61">
        <v>448178</v>
      </c>
      <c r="J92" s="356"/>
      <c r="K92" s="356"/>
      <c r="L92" s="356"/>
    </row>
    <row r="93" spans="1:12" ht="13.5">
      <c r="A93" s="356"/>
      <c r="B93" s="369"/>
      <c r="C93" s="356"/>
      <c r="D93" s="374"/>
      <c r="E93" s="375"/>
      <c r="F93" s="39"/>
      <c r="G93" s="60"/>
      <c r="H93" s="60"/>
      <c r="I93" s="61"/>
      <c r="J93" s="356"/>
      <c r="K93" s="356"/>
      <c r="L93" s="356"/>
    </row>
    <row r="94" spans="1:12" s="368" customFormat="1" ht="12" customHeight="1">
      <c r="A94" s="367"/>
      <c r="B94" s="1032" t="s">
        <v>885</v>
      </c>
      <c r="C94" s="1033"/>
      <c r="D94" s="1033"/>
      <c r="E94" s="1034"/>
      <c r="F94" s="251"/>
      <c r="G94" s="57">
        <f>SUM(G96:G98)</f>
        <v>55</v>
      </c>
      <c r="H94" s="57">
        <v>4038</v>
      </c>
      <c r="I94" s="58">
        <v>5918990</v>
      </c>
      <c r="J94" s="367"/>
      <c r="K94" s="367"/>
      <c r="L94" s="367"/>
    </row>
    <row r="95" spans="2:9" ht="13.5">
      <c r="B95" s="376"/>
      <c r="E95" s="377"/>
      <c r="F95" s="39"/>
      <c r="G95" s="60"/>
      <c r="H95" s="60"/>
      <c r="I95" s="61"/>
    </row>
    <row r="96" spans="1:12" ht="13.5">
      <c r="A96" s="356"/>
      <c r="B96" s="369"/>
      <c r="C96" s="356"/>
      <c r="D96" s="374" t="s">
        <v>886</v>
      </c>
      <c r="E96" s="375"/>
      <c r="F96" s="39"/>
      <c r="G96" s="60">
        <v>2</v>
      </c>
      <c r="H96" s="60" t="s">
        <v>855</v>
      </c>
      <c r="I96" s="61" t="s">
        <v>855</v>
      </c>
      <c r="J96" s="356"/>
      <c r="K96" s="356"/>
      <c r="L96" s="356"/>
    </row>
    <row r="97" spans="1:12" ht="13.5">
      <c r="A97" s="356"/>
      <c r="B97" s="369"/>
      <c r="C97" s="356"/>
      <c r="D97" s="374" t="s">
        <v>887</v>
      </c>
      <c r="E97" s="375"/>
      <c r="F97" s="39"/>
      <c r="G97" s="60">
        <v>1</v>
      </c>
      <c r="H97" s="60" t="s">
        <v>888</v>
      </c>
      <c r="I97" s="61" t="s">
        <v>888</v>
      </c>
      <c r="J97" s="356"/>
      <c r="K97" s="356"/>
      <c r="L97" s="356"/>
    </row>
    <row r="98" spans="1:12" ht="13.5">
      <c r="A98" s="356"/>
      <c r="B98" s="369"/>
      <c r="C98" s="356"/>
      <c r="D98" s="374" t="s">
        <v>889</v>
      </c>
      <c r="E98" s="375"/>
      <c r="F98" s="39"/>
      <c r="G98" s="60">
        <v>52</v>
      </c>
      <c r="H98" s="60">
        <v>855</v>
      </c>
      <c r="I98" s="61">
        <v>633694</v>
      </c>
      <c r="J98" s="356"/>
      <c r="K98" s="356"/>
      <c r="L98" s="356"/>
    </row>
    <row r="99" spans="1:12" ht="13.5">
      <c r="A99" s="356"/>
      <c r="B99" s="369"/>
      <c r="C99" s="356"/>
      <c r="D99" s="374"/>
      <c r="E99" s="375"/>
      <c r="F99" s="39"/>
      <c r="G99" s="60"/>
      <c r="H99" s="60"/>
      <c r="I99" s="61"/>
      <c r="J99" s="356"/>
      <c r="K99" s="356"/>
      <c r="L99" s="356"/>
    </row>
    <row r="100" spans="1:12" s="368" customFormat="1" ht="12" customHeight="1">
      <c r="A100" s="367"/>
      <c r="B100" s="1032" t="s">
        <v>890</v>
      </c>
      <c r="C100" s="1033"/>
      <c r="D100" s="1033"/>
      <c r="E100" s="1034"/>
      <c r="F100" s="251"/>
      <c r="G100" s="57">
        <f>SUM(G102:G104)</f>
        <v>30</v>
      </c>
      <c r="H100" s="57">
        <v>1340</v>
      </c>
      <c r="I100" s="58"/>
      <c r="J100" s="367"/>
      <c r="K100" s="367"/>
      <c r="L100" s="367"/>
    </row>
    <row r="101" spans="2:9" ht="13.5">
      <c r="B101" s="376"/>
      <c r="E101" s="377"/>
      <c r="F101" s="39"/>
      <c r="G101" s="60"/>
      <c r="H101" s="60"/>
      <c r="I101" s="61"/>
    </row>
    <row r="102" spans="1:12" ht="13.5">
      <c r="A102" s="356"/>
      <c r="B102" s="369"/>
      <c r="C102" s="356"/>
      <c r="D102" s="374" t="s">
        <v>891</v>
      </c>
      <c r="E102" s="375"/>
      <c r="F102" s="39"/>
      <c r="G102" s="60">
        <v>1</v>
      </c>
      <c r="H102" s="60" t="s">
        <v>866</v>
      </c>
      <c r="I102" s="61"/>
      <c r="J102" s="356"/>
      <c r="K102" s="356"/>
      <c r="L102" s="356"/>
    </row>
    <row r="103" spans="1:12" ht="13.5">
      <c r="A103" s="356"/>
      <c r="B103" s="369"/>
      <c r="C103" s="356"/>
      <c r="D103" s="374" t="s">
        <v>892</v>
      </c>
      <c r="E103" s="375"/>
      <c r="F103" s="39"/>
      <c r="G103" s="60">
        <v>28</v>
      </c>
      <c r="H103" s="60">
        <v>444</v>
      </c>
      <c r="I103" s="61"/>
      <c r="J103" s="356"/>
      <c r="K103" s="356"/>
      <c r="L103" s="356"/>
    </row>
    <row r="104" spans="1:12" ht="13.5">
      <c r="A104" s="356"/>
      <c r="B104" s="369"/>
      <c r="C104" s="356"/>
      <c r="D104" s="374" t="s">
        <v>893</v>
      </c>
      <c r="E104" s="375"/>
      <c r="F104" s="39"/>
      <c r="G104" s="60">
        <v>1</v>
      </c>
      <c r="H104" s="60" t="s">
        <v>894</v>
      </c>
      <c r="I104" s="61"/>
      <c r="J104" s="356"/>
      <c r="K104" s="356"/>
      <c r="L104" s="356"/>
    </row>
    <row r="105" spans="1:12" ht="13.5">
      <c r="A105" s="356"/>
      <c r="B105" s="369"/>
      <c r="C105" s="356"/>
      <c r="D105" s="374"/>
      <c r="E105" s="375"/>
      <c r="F105" s="39"/>
      <c r="G105" s="60"/>
      <c r="H105" s="60"/>
      <c r="I105" s="61"/>
      <c r="J105" s="356"/>
      <c r="K105" s="356"/>
      <c r="L105" s="356"/>
    </row>
    <row r="106" spans="1:12" s="368" customFormat="1" ht="12" customHeight="1">
      <c r="A106" s="367"/>
      <c r="B106" s="1032" t="s">
        <v>895</v>
      </c>
      <c r="C106" s="1033"/>
      <c r="D106" s="1033"/>
      <c r="E106" s="1034"/>
      <c r="F106" s="251"/>
      <c r="G106" s="57">
        <f>SUM(G108:G110)</f>
        <v>100</v>
      </c>
      <c r="H106" s="57">
        <f>SUM(H108:H110)</f>
        <v>863</v>
      </c>
      <c r="I106" s="58">
        <f>SUM(I108:I110)</f>
        <v>420806</v>
      </c>
      <c r="J106" s="367"/>
      <c r="K106" s="367"/>
      <c r="L106" s="367"/>
    </row>
    <row r="107" spans="2:9" ht="13.5">
      <c r="B107" s="376"/>
      <c r="E107" s="377"/>
      <c r="F107" s="39"/>
      <c r="G107" s="60"/>
      <c r="H107" s="60"/>
      <c r="I107" s="61"/>
    </row>
    <row r="108" spans="1:12" ht="13.5">
      <c r="A108" s="356"/>
      <c r="B108" s="369"/>
      <c r="C108" s="356"/>
      <c r="D108" s="374" t="s">
        <v>896</v>
      </c>
      <c r="E108" s="375"/>
      <c r="F108" s="39"/>
      <c r="G108" s="60">
        <v>71</v>
      </c>
      <c r="H108" s="60">
        <v>313</v>
      </c>
      <c r="I108" s="61">
        <v>91386</v>
      </c>
      <c r="J108" s="356"/>
      <c r="K108" s="356"/>
      <c r="L108" s="356"/>
    </row>
    <row r="109" spans="1:12" ht="13.5">
      <c r="A109" s="356"/>
      <c r="B109" s="369"/>
      <c r="C109" s="356"/>
      <c r="D109" s="374" t="s">
        <v>897</v>
      </c>
      <c r="E109" s="375"/>
      <c r="F109" s="39"/>
      <c r="G109" s="60">
        <v>19</v>
      </c>
      <c r="H109" s="60">
        <v>322</v>
      </c>
      <c r="I109" s="61">
        <v>273352</v>
      </c>
      <c r="J109" s="356"/>
      <c r="K109" s="356"/>
      <c r="L109" s="356"/>
    </row>
    <row r="110" spans="1:12" ht="13.5">
      <c r="A110" s="356"/>
      <c r="B110" s="369"/>
      <c r="C110" s="356"/>
      <c r="D110" s="374" t="s">
        <v>898</v>
      </c>
      <c r="E110" s="375"/>
      <c r="F110" s="39"/>
      <c r="G110" s="60">
        <v>10</v>
      </c>
      <c r="H110" s="60">
        <v>228</v>
      </c>
      <c r="I110" s="61">
        <v>56068</v>
      </c>
      <c r="J110" s="356"/>
      <c r="K110" s="356"/>
      <c r="L110" s="356"/>
    </row>
    <row r="111" spans="2:9" ht="13.5">
      <c r="B111" s="376"/>
      <c r="D111" s="374"/>
      <c r="E111" s="377"/>
      <c r="F111" s="39"/>
      <c r="G111" s="60"/>
      <c r="H111" s="60"/>
      <c r="I111" s="61"/>
    </row>
    <row r="112" spans="1:12" s="368" customFormat="1" ht="12" customHeight="1">
      <c r="A112" s="367"/>
      <c r="B112" s="1032" t="s">
        <v>899</v>
      </c>
      <c r="C112" s="1033"/>
      <c r="D112" s="1033"/>
      <c r="E112" s="1034"/>
      <c r="F112" s="251"/>
      <c r="G112" s="57">
        <f>SUM(G114:G119)</f>
        <v>92</v>
      </c>
      <c r="H112" s="57" t="s">
        <v>855</v>
      </c>
      <c r="I112" s="58" t="s">
        <v>855</v>
      </c>
      <c r="J112" s="367"/>
      <c r="K112" s="367"/>
      <c r="L112" s="367"/>
    </row>
    <row r="113" spans="1:12" s="368" customFormat="1" ht="12" customHeight="1">
      <c r="A113" s="367"/>
      <c r="B113" s="371"/>
      <c r="C113" s="372"/>
      <c r="D113" s="372"/>
      <c r="E113" s="373"/>
      <c r="F113" s="251"/>
      <c r="G113" s="57"/>
      <c r="H113" s="57"/>
      <c r="I113" s="58"/>
      <c r="J113" s="367"/>
      <c r="K113" s="367"/>
      <c r="L113" s="367"/>
    </row>
    <row r="114" spans="1:12" ht="13.5">
      <c r="A114" s="356"/>
      <c r="B114" s="369"/>
      <c r="C114" s="356"/>
      <c r="D114" s="374" t="s">
        <v>900</v>
      </c>
      <c r="E114" s="375"/>
      <c r="F114" s="39"/>
      <c r="G114" s="60">
        <v>44</v>
      </c>
      <c r="H114" s="60">
        <v>1057</v>
      </c>
      <c r="I114" s="61">
        <v>902703</v>
      </c>
      <c r="J114" s="356"/>
      <c r="K114" s="356"/>
      <c r="L114" s="356"/>
    </row>
    <row r="115" spans="1:12" ht="13.5">
      <c r="A115" s="356"/>
      <c r="B115" s="369"/>
      <c r="C115" s="356"/>
      <c r="D115" s="374" t="s">
        <v>901</v>
      </c>
      <c r="E115" s="375"/>
      <c r="F115" s="39"/>
      <c r="G115" s="60">
        <v>6</v>
      </c>
      <c r="H115" s="60">
        <v>238</v>
      </c>
      <c r="I115" s="61">
        <v>114831</v>
      </c>
      <c r="J115" s="356"/>
      <c r="K115" s="356"/>
      <c r="L115" s="356"/>
    </row>
    <row r="116" spans="1:12" s="368" customFormat="1" ht="12" customHeight="1">
      <c r="A116" s="367"/>
      <c r="B116" s="371"/>
      <c r="C116" s="372"/>
      <c r="D116" s="374" t="s">
        <v>902</v>
      </c>
      <c r="E116" s="373"/>
      <c r="F116" s="251"/>
      <c r="G116" s="60">
        <v>2</v>
      </c>
      <c r="H116" s="60" t="s">
        <v>876</v>
      </c>
      <c r="I116" s="61" t="s">
        <v>876</v>
      </c>
      <c r="J116" s="367"/>
      <c r="K116" s="367"/>
      <c r="L116" s="367"/>
    </row>
    <row r="117" spans="1:12" ht="13.5">
      <c r="A117" s="356"/>
      <c r="B117" s="369"/>
      <c r="C117" s="356"/>
      <c r="D117" s="374" t="s">
        <v>903</v>
      </c>
      <c r="E117" s="375"/>
      <c r="F117" s="380"/>
      <c r="G117" s="60">
        <v>10</v>
      </c>
      <c r="H117" s="60">
        <v>228</v>
      </c>
      <c r="I117" s="61">
        <v>145283</v>
      </c>
      <c r="J117" s="356"/>
      <c r="K117" s="356"/>
      <c r="L117" s="356"/>
    </row>
    <row r="118" spans="1:12" ht="13.5">
      <c r="A118" s="356"/>
      <c r="B118" s="369"/>
      <c r="C118" s="356"/>
      <c r="D118" s="374" t="s">
        <v>904</v>
      </c>
      <c r="E118" s="375"/>
      <c r="F118" s="39"/>
      <c r="G118" s="60">
        <v>6</v>
      </c>
      <c r="H118" s="60">
        <v>106</v>
      </c>
      <c r="I118" s="61">
        <v>101300</v>
      </c>
      <c r="J118" s="356"/>
      <c r="K118" s="356"/>
      <c r="L118" s="356"/>
    </row>
    <row r="119" spans="1:12" ht="13.5">
      <c r="A119" s="356"/>
      <c r="B119" s="369"/>
      <c r="C119" s="356"/>
      <c r="D119" s="374" t="s">
        <v>905</v>
      </c>
      <c r="E119" s="375"/>
      <c r="F119" s="39"/>
      <c r="G119" s="60">
        <v>24</v>
      </c>
      <c r="H119" s="60">
        <v>1731</v>
      </c>
      <c r="I119" s="61">
        <v>1348337</v>
      </c>
      <c r="J119" s="356"/>
      <c r="K119" s="356"/>
      <c r="L119" s="356"/>
    </row>
    <row r="120" spans="1:12" ht="13.5">
      <c r="A120" s="356"/>
      <c r="B120" s="369"/>
      <c r="C120" s="356"/>
      <c r="D120" s="381"/>
      <c r="E120" s="375"/>
      <c r="F120" s="39"/>
      <c r="G120" s="60"/>
      <c r="H120" s="60"/>
      <c r="I120" s="61"/>
      <c r="J120" s="356"/>
      <c r="K120" s="356"/>
      <c r="L120" s="356"/>
    </row>
    <row r="121" spans="1:12" s="368" customFormat="1" ht="12" customHeight="1">
      <c r="A121" s="367"/>
      <c r="B121" s="1032" t="s">
        <v>906</v>
      </c>
      <c r="C121" s="1033"/>
      <c r="D121" s="1033"/>
      <c r="E121" s="1034"/>
      <c r="F121" s="251"/>
      <c r="G121" s="57">
        <f>SUM(G123:G126)</f>
        <v>18</v>
      </c>
      <c r="H121" s="57">
        <f>SUM(H123:H126)</f>
        <v>2309</v>
      </c>
      <c r="I121" s="58">
        <f>SUM(I123:I126)</f>
        <v>1561645</v>
      </c>
      <c r="J121" s="367"/>
      <c r="K121" s="367"/>
      <c r="L121" s="367"/>
    </row>
    <row r="122" spans="1:12" s="368" customFormat="1" ht="12" customHeight="1">
      <c r="A122" s="367"/>
      <c r="B122" s="371"/>
      <c r="C122" s="372"/>
      <c r="D122" s="372"/>
      <c r="E122" s="373"/>
      <c r="F122" s="251"/>
      <c r="G122" s="57"/>
      <c r="H122" s="57"/>
      <c r="I122" s="58"/>
      <c r="J122" s="367"/>
      <c r="K122" s="367"/>
      <c r="L122" s="367"/>
    </row>
    <row r="123" spans="1:12" ht="13.5">
      <c r="A123" s="356"/>
      <c r="B123" s="369"/>
      <c r="C123" s="356"/>
      <c r="D123" s="374" t="s">
        <v>907</v>
      </c>
      <c r="E123" s="375"/>
      <c r="F123" s="39"/>
      <c r="G123" s="60">
        <v>4</v>
      </c>
      <c r="H123" s="60">
        <v>351</v>
      </c>
      <c r="I123" s="61">
        <v>284359</v>
      </c>
      <c r="J123" s="356"/>
      <c r="K123" s="356"/>
      <c r="L123" s="356"/>
    </row>
    <row r="124" spans="1:12" ht="13.5">
      <c r="A124" s="356"/>
      <c r="B124" s="369"/>
      <c r="C124" s="356"/>
      <c r="D124" s="374" t="s">
        <v>908</v>
      </c>
      <c r="E124" s="375"/>
      <c r="F124" s="39"/>
      <c r="G124" s="60">
        <v>1</v>
      </c>
      <c r="H124" s="60">
        <v>197</v>
      </c>
      <c r="I124" s="61">
        <v>159310</v>
      </c>
      <c r="J124" s="356"/>
      <c r="K124" s="356"/>
      <c r="L124" s="356"/>
    </row>
    <row r="125" spans="1:12" ht="13.5">
      <c r="A125" s="356"/>
      <c r="B125" s="369"/>
      <c r="C125" s="356"/>
      <c r="D125" s="374" t="s">
        <v>909</v>
      </c>
      <c r="E125" s="375"/>
      <c r="F125" s="39"/>
      <c r="G125" s="60">
        <v>1</v>
      </c>
      <c r="H125" s="60">
        <v>188</v>
      </c>
      <c r="I125" s="61">
        <v>164153</v>
      </c>
      <c r="J125" s="356"/>
      <c r="K125" s="356"/>
      <c r="L125" s="356"/>
    </row>
    <row r="126" spans="1:12" ht="13.5">
      <c r="A126" s="356"/>
      <c r="B126" s="369"/>
      <c r="C126" s="356"/>
      <c r="D126" s="374" t="s">
        <v>807</v>
      </c>
      <c r="E126" s="375"/>
      <c r="F126" s="39"/>
      <c r="G126" s="60">
        <v>12</v>
      </c>
      <c r="H126" s="60">
        <v>1573</v>
      </c>
      <c r="I126" s="61">
        <v>953823</v>
      </c>
      <c r="J126" s="356"/>
      <c r="K126" s="356"/>
      <c r="L126" s="356"/>
    </row>
    <row r="127" spans="1:12" ht="13.5">
      <c r="A127" s="356"/>
      <c r="B127" s="369"/>
      <c r="C127" s="356"/>
      <c r="D127" s="381"/>
      <c r="E127" s="375"/>
      <c r="F127" s="39"/>
      <c r="G127" s="60"/>
      <c r="H127" s="60"/>
      <c r="I127" s="61"/>
      <c r="J127" s="356"/>
      <c r="K127" s="356"/>
      <c r="L127" s="356"/>
    </row>
    <row r="128" spans="1:12" s="368" customFormat="1" ht="12" customHeight="1">
      <c r="A128" s="367"/>
      <c r="B128" s="1032" t="s">
        <v>910</v>
      </c>
      <c r="C128" s="1033"/>
      <c r="D128" s="1033"/>
      <c r="E128" s="1034"/>
      <c r="F128" s="251"/>
      <c r="G128" s="57">
        <f>SUM(G130:G132)</f>
        <v>22</v>
      </c>
      <c r="H128" s="57" t="s">
        <v>911</v>
      </c>
      <c r="I128" s="58" t="s">
        <v>911</v>
      </c>
      <c r="J128" s="367"/>
      <c r="K128" s="367"/>
      <c r="L128" s="367"/>
    </row>
    <row r="129" spans="1:12" s="368" customFormat="1" ht="12" customHeight="1">
      <c r="A129" s="367"/>
      <c r="B129" s="371"/>
      <c r="C129" s="372"/>
      <c r="D129" s="372"/>
      <c r="E129" s="373"/>
      <c r="F129" s="251"/>
      <c r="G129" s="57"/>
      <c r="H129" s="57"/>
      <c r="I129" s="58"/>
      <c r="J129" s="367"/>
      <c r="K129" s="367"/>
      <c r="L129" s="367"/>
    </row>
    <row r="130" spans="1:12" ht="13.5">
      <c r="A130" s="356"/>
      <c r="B130" s="369"/>
      <c r="C130" s="356"/>
      <c r="D130" s="374" t="s">
        <v>912</v>
      </c>
      <c r="E130" s="375"/>
      <c r="F130" s="39"/>
      <c r="G130" s="60">
        <v>13</v>
      </c>
      <c r="H130" s="60">
        <v>318</v>
      </c>
      <c r="I130" s="61">
        <v>224661</v>
      </c>
      <c r="J130" s="356"/>
      <c r="K130" s="356"/>
      <c r="L130" s="356"/>
    </row>
    <row r="131" spans="1:12" ht="13.5">
      <c r="A131" s="356"/>
      <c r="B131" s="369"/>
      <c r="C131" s="356"/>
      <c r="D131" s="374" t="s">
        <v>913</v>
      </c>
      <c r="E131" s="375"/>
      <c r="F131" s="39"/>
      <c r="G131" s="60">
        <v>7</v>
      </c>
      <c r="H131" s="60">
        <v>128</v>
      </c>
      <c r="I131" s="61">
        <v>85818</v>
      </c>
      <c r="J131" s="356"/>
      <c r="K131" s="356"/>
      <c r="L131" s="356"/>
    </row>
    <row r="132" spans="1:12" ht="13.5">
      <c r="A132" s="356"/>
      <c r="B132" s="369"/>
      <c r="C132" s="356"/>
      <c r="D132" s="374" t="s">
        <v>914</v>
      </c>
      <c r="E132" s="375"/>
      <c r="F132" s="39"/>
      <c r="G132" s="60">
        <v>2</v>
      </c>
      <c r="H132" s="60" t="s">
        <v>855</v>
      </c>
      <c r="I132" s="61" t="s">
        <v>855</v>
      </c>
      <c r="J132" s="356"/>
      <c r="K132" s="356"/>
      <c r="L132" s="356"/>
    </row>
    <row r="133" spans="1:12" ht="13.5">
      <c r="A133" s="356"/>
      <c r="B133" s="369"/>
      <c r="C133" s="356"/>
      <c r="D133" s="381"/>
      <c r="E133" s="375"/>
      <c r="F133" s="39"/>
      <c r="G133" s="60"/>
      <c r="H133" s="60"/>
      <c r="I133" s="61"/>
      <c r="J133" s="356"/>
      <c r="K133" s="356"/>
      <c r="L133" s="356"/>
    </row>
    <row r="134" spans="1:12" s="368" customFormat="1" ht="25.5" customHeight="1">
      <c r="A134" s="367"/>
      <c r="B134" s="1041" t="s">
        <v>915</v>
      </c>
      <c r="C134" s="1033"/>
      <c r="D134" s="1033"/>
      <c r="E134" s="1034"/>
      <c r="F134" s="251"/>
      <c r="G134" s="57">
        <v>0</v>
      </c>
      <c r="H134" s="57">
        <v>0</v>
      </c>
      <c r="I134" s="58">
        <v>0</v>
      </c>
      <c r="J134" s="367"/>
      <c r="K134" s="367"/>
      <c r="L134" s="367"/>
    </row>
    <row r="135" spans="1:12" s="368" customFormat="1" ht="13.5" customHeight="1">
      <c r="A135" s="367"/>
      <c r="B135" s="382"/>
      <c r="C135" s="372"/>
      <c r="D135" s="372"/>
      <c r="E135" s="373"/>
      <c r="F135" s="251"/>
      <c r="G135" s="57"/>
      <c r="H135" s="57"/>
      <c r="I135" s="58"/>
      <c r="J135" s="367"/>
      <c r="K135" s="367"/>
      <c r="L135" s="367"/>
    </row>
    <row r="136" spans="1:12" s="368" customFormat="1" ht="11.25">
      <c r="A136" s="367"/>
      <c r="B136" s="1041" t="s">
        <v>916</v>
      </c>
      <c r="C136" s="1033"/>
      <c r="D136" s="1033"/>
      <c r="E136" s="1034"/>
      <c r="F136" s="251"/>
      <c r="G136" s="57">
        <v>0</v>
      </c>
      <c r="H136" s="57">
        <v>0</v>
      </c>
      <c r="I136" s="58">
        <v>0</v>
      </c>
      <c r="J136" s="367"/>
      <c r="K136" s="367"/>
      <c r="L136" s="367"/>
    </row>
    <row r="137" spans="1:12" s="368" customFormat="1" ht="12" customHeight="1">
      <c r="A137" s="367"/>
      <c r="B137" s="371"/>
      <c r="C137" s="372"/>
      <c r="D137" s="372"/>
      <c r="E137" s="373"/>
      <c r="F137" s="251"/>
      <c r="G137" s="57"/>
      <c r="H137" s="57"/>
      <c r="I137" s="58"/>
      <c r="J137" s="367"/>
      <c r="K137" s="367"/>
      <c r="L137" s="367"/>
    </row>
    <row r="138" spans="1:12" s="368" customFormat="1" ht="12" customHeight="1">
      <c r="A138" s="367"/>
      <c r="B138" s="1041" t="s">
        <v>917</v>
      </c>
      <c r="C138" s="1033"/>
      <c r="D138" s="1033"/>
      <c r="E138" s="1034"/>
      <c r="F138" s="383"/>
      <c r="G138" s="57">
        <f>SUM(G140:G143)</f>
        <v>208</v>
      </c>
      <c r="H138" s="57" t="s">
        <v>855</v>
      </c>
      <c r="I138" s="58" t="s">
        <v>855</v>
      </c>
      <c r="J138" s="367"/>
      <c r="K138" s="367"/>
      <c r="L138" s="367"/>
    </row>
    <row r="139" spans="1:12" s="368" customFormat="1" ht="12" customHeight="1">
      <c r="A139" s="367"/>
      <c r="B139" s="371"/>
      <c r="C139" s="372"/>
      <c r="D139" s="372"/>
      <c r="E139" s="373"/>
      <c r="F139" s="251"/>
      <c r="G139" s="57"/>
      <c r="H139" s="57"/>
      <c r="I139" s="58"/>
      <c r="J139" s="367"/>
      <c r="K139" s="367"/>
      <c r="L139" s="367"/>
    </row>
    <row r="140" spans="1:12" ht="13.5">
      <c r="A140" s="356"/>
      <c r="B140" s="369"/>
      <c r="C140" s="356"/>
      <c r="D140" s="374" t="s">
        <v>918</v>
      </c>
      <c r="E140" s="375"/>
      <c r="F140" s="39"/>
      <c r="G140" s="60">
        <v>45</v>
      </c>
      <c r="H140" s="60">
        <v>341</v>
      </c>
      <c r="I140" s="61">
        <v>94696</v>
      </c>
      <c r="J140" s="356"/>
      <c r="K140" s="356"/>
      <c r="L140" s="356"/>
    </row>
    <row r="141" spans="1:12" ht="13.5">
      <c r="A141" s="356"/>
      <c r="B141" s="369"/>
      <c r="C141" s="356"/>
      <c r="D141" s="374" t="s">
        <v>919</v>
      </c>
      <c r="E141" s="375"/>
      <c r="F141" s="39"/>
      <c r="G141" s="60">
        <v>12</v>
      </c>
      <c r="H141" s="60">
        <v>283</v>
      </c>
      <c r="I141" s="61">
        <v>85299</v>
      </c>
      <c r="J141" s="356"/>
      <c r="K141" s="356"/>
      <c r="L141" s="356"/>
    </row>
    <row r="142" spans="1:12" ht="13.5">
      <c r="A142" s="356"/>
      <c r="B142" s="369"/>
      <c r="C142" s="356"/>
      <c r="D142" s="374" t="s">
        <v>920</v>
      </c>
      <c r="E142" s="375"/>
      <c r="F142" s="39"/>
      <c r="G142" s="60">
        <v>2</v>
      </c>
      <c r="H142" s="60" t="s">
        <v>921</v>
      </c>
      <c r="I142" s="61" t="s">
        <v>921</v>
      </c>
      <c r="J142" s="356"/>
      <c r="K142" s="356"/>
      <c r="L142" s="356"/>
    </row>
    <row r="143" spans="1:12" ht="13.5">
      <c r="A143" s="356"/>
      <c r="B143" s="369"/>
      <c r="C143" s="356"/>
      <c r="D143" s="374" t="s">
        <v>922</v>
      </c>
      <c r="E143" s="375"/>
      <c r="F143" s="39"/>
      <c r="G143" s="60">
        <v>149</v>
      </c>
      <c r="H143" s="60">
        <v>794</v>
      </c>
      <c r="I143" s="61">
        <v>252997</v>
      </c>
      <c r="J143" s="356"/>
      <c r="K143" s="356"/>
      <c r="L143" s="356"/>
    </row>
    <row r="144" spans="2:9" ht="13.5">
      <c r="B144" s="384"/>
      <c r="C144" s="385"/>
      <c r="D144" s="385"/>
      <c r="E144" s="386"/>
      <c r="F144" s="385"/>
      <c r="G144" s="87"/>
      <c r="H144" s="87"/>
      <c r="I144" s="387"/>
    </row>
    <row r="145" ht="13.5">
      <c r="B145" s="374" t="s">
        <v>923</v>
      </c>
    </row>
    <row r="146" ht="13.5">
      <c r="B146" s="374"/>
    </row>
    <row r="147" ht="13.5">
      <c r="B147" s="374"/>
    </row>
    <row r="148" ht="13.5">
      <c r="B148" s="374"/>
    </row>
    <row r="149" ht="13.5">
      <c r="B149" s="374"/>
    </row>
    <row r="150" ht="13.5">
      <c r="B150" s="374"/>
    </row>
    <row r="151" ht="13.5">
      <c r="B151" s="374"/>
    </row>
    <row r="152" ht="13.5">
      <c r="B152" s="374"/>
    </row>
    <row r="153" ht="13.5">
      <c r="B153" s="374"/>
    </row>
    <row r="154" ht="13.5">
      <c r="B154" s="374"/>
    </row>
    <row r="155" ht="13.5">
      <c r="B155" s="374"/>
    </row>
    <row r="156" ht="13.5">
      <c r="B156" s="374"/>
    </row>
    <row r="157" spans="2:8" ht="13.5">
      <c r="B157" s="374"/>
      <c r="C157" s="374"/>
      <c r="D157" s="374"/>
      <c r="E157" s="374"/>
      <c r="F157" s="374"/>
      <c r="G157" s="374"/>
      <c r="H157" s="374"/>
    </row>
    <row r="158" spans="2:8" ht="13.5">
      <c r="B158" s="374"/>
      <c r="C158" s="374"/>
      <c r="D158" s="374"/>
      <c r="E158" s="374"/>
      <c r="F158" s="374"/>
      <c r="G158" s="374"/>
      <c r="H158" s="374"/>
    </row>
    <row r="159" spans="2:8" ht="13.5">
      <c r="B159" s="374"/>
      <c r="C159" s="374"/>
      <c r="D159" s="374"/>
      <c r="E159" s="374"/>
      <c r="F159" s="374"/>
      <c r="G159" s="374"/>
      <c r="H159" s="374"/>
    </row>
    <row r="160" spans="2:8" ht="13.5">
      <c r="B160" s="374"/>
      <c r="C160" s="374"/>
      <c r="D160" s="374"/>
      <c r="E160" s="374"/>
      <c r="F160" s="374"/>
      <c r="G160" s="374"/>
      <c r="H160" s="374"/>
    </row>
  </sheetData>
  <mergeCells count="24">
    <mergeCell ref="B134:E134"/>
    <mergeCell ref="B138:E138"/>
    <mergeCell ref="B136:E136"/>
    <mergeCell ref="B128:E128"/>
    <mergeCell ref="B121:E121"/>
    <mergeCell ref="B112:E112"/>
    <mergeCell ref="B106:E106"/>
    <mergeCell ref="B100:E100"/>
    <mergeCell ref="B43:E43"/>
    <mergeCell ref="B86:E86"/>
    <mergeCell ref="B80:E80"/>
    <mergeCell ref="B76:E76"/>
    <mergeCell ref="B68:E68"/>
    <mergeCell ref="B82:E82"/>
    <mergeCell ref="B94:E94"/>
    <mergeCell ref="F3:G3"/>
    <mergeCell ref="B27:E27"/>
    <mergeCell ref="B3:E3"/>
    <mergeCell ref="B7:E7"/>
    <mergeCell ref="B5:E5"/>
    <mergeCell ref="B63:E63"/>
    <mergeCell ref="B56:E56"/>
    <mergeCell ref="B50:E50"/>
    <mergeCell ref="B41:E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A1">
      <selection activeCell="A1" sqref="A1"/>
    </sheetView>
  </sheetViews>
  <sheetFormatPr defaultColWidth="9.00390625" defaultRowHeight="13.5"/>
  <cols>
    <col min="1" max="1" width="4.125" style="89" customWidth="1"/>
    <col min="2" max="2" width="10.875" style="389" customWidth="1"/>
    <col min="3" max="3" width="11.375" style="389" customWidth="1"/>
    <col min="4" max="4" width="9.625" style="89" customWidth="1"/>
    <col min="5" max="5" width="8.875" style="89" customWidth="1"/>
    <col min="6" max="7" width="9.625" style="89" customWidth="1"/>
    <col min="8" max="8" width="12.50390625" style="89" customWidth="1"/>
    <col min="9" max="10" width="10.875" style="89" customWidth="1"/>
    <col min="11" max="11" width="9.75390625" style="89" customWidth="1"/>
    <col min="12" max="12" width="15.25390625" style="89" customWidth="1"/>
    <col min="13" max="13" width="13.625" style="89" customWidth="1"/>
    <col min="14" max="14" width="12.875" style="89" customWidth="1"/>
    <col min="15" max="15" width="14.00390625" style="89" customWidth="1"/>
    <col min="16" max="16384" width="9.00390625" style="89" customWidth="1"/>
  </cols>
  <sheetData>
    <row r="1" spans="2:3" ht="14.25">
      <c r="B1" s="388" t="s">
        <v>961</v>
      </c>
      <c r="C1" s="388"/>
    </row>
    <row r="2" ht="12.75" thickBot="1">
      <c r="O2" s="390" t="s">
        <v>925</v>
      </c>
    </row>
    <row r="3" spans="2:15" ht="14.25" customHeight="1" thickTop="1">
      <c r="B3" s="1062" t="s">
        <v>926</v>
      </c>
      <c r="C3" s="1063"/>
      <c r="D3" s="1056" t="s">
        <v>927</v>
      </c>
      <c r="E3" s="1056"/>
      <c r="F3" s="1056"/>
      <c r="G3" s="1056"/>
      <c r="H3" s="1056"/>
      <c r="I3" s="1056"/>
      <c r="J3" s="1056"/>
      <c r="K3" s="1056"/>
      <c r="L3" s="1060" t="s">
        <v>928</v>
      </c>
      <c r="M3" s="1056" t="s">
        <v>929</v>
      </c>
      <c r="N3" s="1056" t="s">
        <v>930</v>
      </c>
      <c r="O3" s="1056" t="s">
        <v>679</v>
      </c>
    </row>
    <row r="4" spans="2:15" ht="14.25" customHeight="1">
      <c r="B4" s="1064"/>
      <c r="C4" s="1065"/>
      <c r="D4" s="1053" t="s">
        <v>931</v>
      </c>
      <c r="E4" s="1053"/>
      <c r="F4" s="1053" t="s">
        <v>932</v>
      </c>
      <c r="G4" s="1053"/>
      <c r="H4" s="1053" t="s">
        <v>933</v>
      </c>
      <c r="I4" s="1053"/>
      <c r="J4" s="1044" t="s">
        <v>604</v>
      </c>
      <c r="K4" s="1045"/>
      <c r="L4" s="1061"/>
      <c r="M4" s="1053"/>
      <c r="N4" s="1053"/>
      <c r="O4" s="1053"/>
    </row>
    <row r="5" spans="2:15" ht="15" customHeight="1">
      <c r="B5" s="392"/>
      <c r="C5" s="393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94"/>
    </row>
    <row r="6" spans="2:15" ht="15" customHeight="1">
      <c r="B6" s="1066" t="s">
        <v>934</v>
      </c>
      <c r="C6" s="1067"/>
      <c r="D6" s="257">
        <v>39684</v>
      </c>
      <c r="E6" s="39"/>
      <c r="F6" s="397">
        <v>-16521</v>
      </c>
      <c r="G6" s="397"/>
      <c r="H6" s="39">
        <v>11805</v>
      </c>
      <c r="I6" s="39"/>
      <c r="J6" s="39">
        <f>SUM(D6,H6)</f>
        <v>51489</v>
      </c>
      <c r="K6" s="39"/>
      <c r="L6" s="39">
        <v>196630</v>
      </c>
      <c r="M6" s="39">
        <v>2804</v>
      </c>
      <c r="N6" s="39">
        <v>459</v>
      </c>
      <c r="O6" s="63">
        <v>252382</v>
      </c>
    </row>
    <row r="7" spans="2:15" ht="15" customHeight="1">
      <c r="B7" s="395"/>
      <c r="C7" s="39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63"/>
    </row>
    <row r="8" spans="2:15" ht="15" customHeight="1">
      <c r="B8" s="1042" t="s">
        <v>935</v>
      </c>
      <c r="C8" s="1043"/>
      <c r="D8" s="257">
        <v>57829</v>
      </c>
      <c r="E8" s="39" t="s">
        <v>936</v>
      </c>
      <c r="F8" s="39">
        <v>16782</v>
      </c>
      <c r="G8" s="39" t="s">
        <v>937</v>
      </c>
      <c r="H8" s="39">
        <v>29964</v>
      </c>
      <c r="I8" s="39" t="s">
        <v>936</v>
      </c>
      <c r="J8" s="39">
        <f>SUM(C8:H8)</f>
        <v>104575</v>
      </c>
      <c r="K8" s="39" t="s">
        <v>936</v>
      </c>
      <c r="L8" s="60" t="s">
        <v>938</v>
      </c>
      <c r="M8" s="39"/>
      <c r="N8" s="60" t="s">
        <v>939</v>
      </c>
      <c r="O8" s="61" t="s">
        <v>940</v>
      </c>
    </row>
    <row r="9" spans="2:15" ht="15" customHeight="1">
      <c r="B9" s="1042" t="s">
        <v>941</v>
      </c>
      <c r="C9" s="1043"/>
      <c r="D9" s="39"/>
      <c r="E9" s="39"/>
      <c r="F9" s="380"/>
      <c r="G9" s="380"/>
      <c r="H9" s="39"/>
      <c r="I9" s="39"/>
      <c r="J9" s="39"/>
      <c r="K9" s="39"/>
      <c r="L9" s="39"/>
      <c r="M9" s="60" t="s">
        <v>942</v>
      </c>
      <c r="N9" s="60" t="s">
        <v>943</v>
      </c>
      <c r="O9" s="61" t="s">
        <v>944</v>
      </c>
    </row>
    <row r="10" spans="2:15" ht="15" customHeight="1" thickBot="1">
      <c r="B10" s="398"/>
      <c r="C10" s="399"/>
      <c r="D10" s="39"/>
      <c r="E10" s="39"/>
      <c r="F10" s="380"/>
      <c r="G10" s="380"/>
      <c r="H10" s="39"/>
      <c r="I10" s="39"/>
      <c r="J10" s="39"/>
      <c r="K10" s="39"/>
      <c r="L10" s="39"/>
      <c r="M10" s="39"/>
      <c r="N10" s="39"/>
      <c r="O10" s="63"/>
    </row>
    <row r="11" spans="2:15" ht="15" customHeight="1" thickTop="1">
      <c r="B11" s="1057" t="s">
        <v>926</v>
      </c>
      <c r="C11" s="1054" t="s">
        <v>945</v>
      </c>
      <c r="D11" s="1059" t="s">
        <v>946</v>
      </c>
      <c r="E11" s="1059"/>
      <c r="F11" s="1059"/>
      <c r="G11" s="1046" t="s">
        <v>947</v>
      </c>
      <c r="H11" s="1047"/>
      <c r="I11" s="1047"/>
      <c r="J11" s="1048"/>
      <c r="K11" s="1057" t="s">
        <v>948</v>
      </c>
      <c r="L11" s="1057" t="s">
        <v>949</v>
      </c>
      <c r="M11" s="1057" t="s">
        <v>950</v>
      </c>
      <c r="N11" s="1057" t="s">
        <v>951</v>
      </c>
      <c r="O11" s="1057" t="s">
        <v>952</v>
      </c>
    </row>
    <row r="12" spans="2:15" s="66" customFormat="1" ht="15" customHeight="1">
      <c r="B12" s="1058"/>
      <c r="C12" s="1055"/>
      <c r="D12" s="400" t="s">
        <v>953</v>
      </c>
      <c r="E12" s="400" t="s">
        <v>953</v>
      </c>
      <c r="F12" s="1055" t="s">
        <v>604</v>
      </c>
      <c r="G12" s="401" t="s">
        <v>954</v>
      </c>
      <c r="H12" s="400" t="s">
        <v>955</v>
      </c>
      <c r="I12" s="1049" t="s">
        <v>604</v>
      </c>
      <c r="J12" s="1050"/>
      <c r="K12" s="1058"/>
      <c r="L12" s="1058"/>
      <c r="M12" s="1058"/>
      <c r="N12" s="1058"/>
      <c r="O12" s="1058"/>
    </row>
    <row r="13" spans="2:15" s="66" customFormat="1" ht="15" customHeight="1">
      <c r="B13" s="1058"/>
      <c r="C13" s="1055"/>
      <c r="D13" s="402" t="s">
        <v>607</v>
      </c>
      <c r="E13" s="402" t="s">
        <v>615</v>
      </c>
      <c r="F13" s="1055"/>
      <c r="G13" s="402" t="s">
        <v>956</v>
      </c>
      <c r="H13" s="402" t="s">
        <v>957</v>
      </c>
      <c r="I13" s="1051"/>
      <c r="J13" s="1052"/>
      <c r="K13" s="1058"/>
      <c r="L13" s="1058"/>
      <c r="M13" s="1058"/>
      <c r="N13" s="1058"/>
      <c r="O13" s="1058"/>
    </row>
    <row r="14" spans="2:15" s="66" customFormat="1" ht="15" customHeight="1">
      <c r="B14" s="403"/>
      <c r="C14" s="380"/>
      <c r="D14" s="404"/>
      <c r="E14" s="404"/>
      <c r="F14" s="380"/>
      <c r="G14" s="380"/>
      <c r="H14" s="404"/>
      <c r="I14" s="404"/>
      <c r="J14" s="404"/>
      <c r="K14" s="404"/>
      <c r="L14" s="404"/>
      <c r="M14" s="39"/>
      <c r="N14" s="404"/>
      <c r="O14" s="63"/>
    </row>
    <row r="15" spans="2:15" s="66" customFormat="1" ht="15" customHeight="1">
      <c r="B15" s="405" t="s">
        <v>958</v>
      </c>
      <c r="C15" s="380">
        <v>95</v>
      </c>
      <c r="D15" s="404">
        <v>34090</v>
      </c>
      <c r="E15" s="404">
        <v>203</v>
      </c>
      <c r="F15" s="380">
        <f>SUM(D15:E15)</f>
        <v>34293</v>
      </c>
      <c r="G15" s="380">
        <v>13</v>
      </c>
      <c r="H15" s="404">
        <v>3</v>
      </c>
      <c r="I15" s="404">
        <f>SUM(G15:H15)</f>
        <v>16</v>
      </c>
      <c r="J15" s="404"/>
      <c r="K15" s="404">
        <v>861</v>
      </c>
      <c r="L15" s="404">
        <v>1872</v>
      </c>
      <c r="M15" s="39">
        <v>2</v>
      </c>
      <c r="N15" s="404">
        <v>159</v>
      </c>
      <c r="O15" s="63">
        <v>37298</v>
      </c>
    </row>
    <row r="16" spans="2:15" s="66" customFormat="1" ht="15" customHeight="1">
      <c r="B16" s="405"/>
      <c r="C16" s="380"/>
      <c r="D16" s="404"/>
      <c r="E16" s="404"/>
      <c r="F16" s="380"/>
      <c r="G16" s="380"/>
      <c r="H16" s="404"/>
      <c r="I16" s="404"/>
      <c r="J16" s="404"/>
      <c r="K16" s="404"/>
      <c r="L16" s="404"/>
      <c r="M16" s="39"/>
      <c r="N16" s="404"/>
      <c r="O16" s="63"/>
    </row>
    <row r="17" spans="2:15" s="66" customFormat="1" ht="15" customHeight="1">
      <c r="B17" s="405" t="s">
        <v>959</v>
      </c>
      <c r="C17" s="380">
        <v>5444</v>
      </c>
      <c r="D17" s="404">
        <v>77380</v>
      </c>
      <c r="E17" s="404">
        <v>22555</v>
      </c>
      <c r="F17" s="380">
        <f>SUM(D17:E17)</f>
        <v>99935</v>
      </c>
      <c r="G17" s="380">
        <v>10520</v>
      </c>
      <c r="H17" s="404">
        <v>73500</v>
      </c>
      <c r="I17" s="404">
        <f>SUM(G17:H17)</f>
        <v>84020</v>
      </c>
      <c r="J17" s="404"/>
      <c r="K17" s="404">
        <v>7094</v>
      </c>
      <c r="L17" s="404">
        <v>2027</v>
      </c>
      <c r="M17" s="39">
        <v>960</v>
      </c>
      <c r="N17" s="404">
        <v>379</v>
      </c>
      <c r="O17" s="63">
        <v>199867</v>
      </c>
    </row>
    <row r="18" spans="2:15" s="66" customFormat="1" ht="15" customHeight="1">
      <c r="B18" s="406"/>
      <c r="C18" s="407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9"/>
    </row>
    <row r="19" spans="2:15" ht="15" customHeight="1">
      <c r="B19" s="389" t="s">
        <v>960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</row>
    <row r="20" spans="4:15" ht="15" customHeight="1"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</row>
    <row r="21" spans="4:15" ht="15" customHeight="1"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</row>
    <row r="22" spans="4:15" ht="12"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</row>
  </sheetData>
  <mergeCells count="24">
    <mergeCell ref="N11:N13"/>
    <mergeCell ref="O11:O13"/>
    <mergeCell ref="B11:B13"/>
    <mergeCell ref="L3:L4"/>
    <mergeCell ref="M3:M4"/>
    <mergeCell ref="N3:N4"/>
    <mergeCell ref="O3:O4"/>
    <mergeCell ref="B3:C4"/>
    <mergeCell ref="B8:C8"/>
    <mergeCell ref="B6:C6"/>
    <mergeCell ref="D3:K3"/>
    <mergeCell ref="K11:K13"/>
    <mergeCell ref="L11:L13"/>
    <mergeCell ref="M11:M13"/>
    <mergeCell ref="F12:F13"/>
    <mergeCell ref="D11:F11"/>
    <mergeCell ref="B9:C9"/>
    <mergeCell ref="J4:K4"/>
    <mergeCell ref="G11:J11"/>
    <mergeCell ref="I12:J13"/>
    <mergeCell ref="H4:I4"/>
    <mergeCell ref="F4:G4"/>
    <mergeCell ref="D4:E4"/>
    <mergeCell ref="C11:C13"/>
  </mergeCells>
  <printOptions/>
  <pageMargins left="0.75" right="0.75" top="1" bottom="1" header="0.512" footer="0.51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46"/>
  <sheetViews>
    <sheetView workbookViewId="0" topLeftCell="A1">
      <selection activeCell="A1" sqref="A1"/>
    </sheetView>
  </sheetViews>
  <sheetFormatPr defaultColWidth="9.00390625" defaultRowHeight="13.5"/>
  <cols>
    <col min="1" max="1" width="3.625" style="410" customWidth="1"/>
    <col min="2" max="2" width="3.75390625" style="410" customWidth="1"/>
    <col min="3" max="3" width="13.375" style="410" customWidth="1"/>
    <col min="4" max="5" width="12.625" style="410" customWidth="1"/>
    <col min="6" max="6" width="7.625" style="456" customWidth="1"/>
    <col min="7" max="7" width="12.625" style="410" customWidth="1"/>
    <col min="8" max="8" width="7.625" style="456" customWidth="1"/>
    <col min="9" max="9" width="10.25390625" style="413" customWidth="1"/>
    <col min="10" max="10" width="11.875" style="410" customWidth="1"/>
    <col min="11" max="11" width="11.25390625" style="410" customWidth="1"/>
    <col min="12" max="12" width="10.875" style="410" customWidth="1"/>
    <col min="13" max="13" width="8.75390625" style="410" customWidth="1"/>
    <col min="14" max="14" width="10.875" style="410" customWidth="1"/>
    <col min="15" max="16384" width="9.00390625" style="410" customWidth="1"/>
  </cols>
  <sheetData>
    <row r="1" spans="2:8" ht="14.25">
      <c r="B1" s="67" t="s">
        <v>1001</v>
      </c>
      <c r="D1" s="66"/>
      <c r="E1" s="66"/>
      <c r="F1" s="411"/>
      <c r="G1" s="100"/>
      <c r="H1" s="412"/>
    </row>
    <row r="2" spans="3:14" s="414" customFormat="1" ht="14.25" customHeight="1" thickBot="1">
      <c r="C2" s="66"/>
      <c r="D2" s="66"/>
      <c r="E2" s="66"/>
      <c r="F2" s="412"/>
      <c r="I2" s="415"/>
      <c r="L2" s="1090" t="s">
        <v>962</v>
      </c>
      <c r="M2" s="1090"/>
      <c r="N2" s="416"/>
    </row>
    <row r="3" spans="2:14" s="414" customFormat="1" ht="12.75" customHeight="1" thickTop="1">
      <c r="B3" s="1076" t="s">
        <v>963</v>
      </c>
      <c r="C3" s="1077"/>
      <c r="D3" s="1086" t="s">
        <v>964</v>
      </c>
      <c r="E3" s="1088" t="s">
        <v>965</v>
      </c>
      <c r="F3" s="1082" t="s">
        <v>966</v>
      </c>
      <c r="G3" s="1084" t="s">
        <v>967</v>
      </c>
      <c r="H3" s="1082" t="s">
        <v>968</v>
      </c>
      <c r="I3" s="1068" t="s">
        <v>969</v>
      </c>
      <c r="J3" s="1069"/>
      <c r="K3" s="1069"/>
      <c r="L3" s="1069"/>
      <c r="M3" s="1069"/>
      <c r="N3" s="1070"/>
    </row>
    <row r="4" spans="2:14" s="414" customFormat="1" ht="10.5" customHeight="1">
      <c r="B4" s="1078"/>
      <c r="C4" s="1079"/>
      <c r="D4" s="1087"/>
      <c r="E4" s="1089"/>
      <c r="F4" s="1083"/>
      <c r="G4" s="1085"/>
      <c r="H4" s="1083"/>
      <c r="I4" s="1071"/>
      <c r="J4" s="1072"/>
      <c r="K4" s="1072"/>
      <c r="L4" s="1072"/>
      <c r="M4" s="1072"/>
      <c r="N4" s="1073"/>
    </row>
    <row r="5" spans="2:14" s="414" customFormat="1" ht="33" customHeight="1">
      <c r="B5" s="1080"/>
      <c r="C5" s="1081"/>
      <c r="D5" s="417" t="s">
        <v>970</v>
      </c>
      <c r="E5" s="418" t="s">
        <v>971</v>
      </c>
      <c r="F5" s="419" t="s">
        <v>972</v>
      </c>
      <c r="G5" s="420" t="s">
        <v>973</v>
      </c>
      <c r="H5" s="419" t="s">
        <v>974</v>
      </c>
      <c r="I5" s="421" t="s">
        <v>975</v>
      </c>
      <c r="J5" s="422" t="s">
        <v>976</v>
      </c>
      <c r="K5" s="422" t="s">
        <v>977</v>
      </c>
      <c r="L5" s="422" t="s">
        <v>978</v>
      </c>
      <c r="M5" s="422" t="s">
        <v>979</v>
      </c>
      <c r="N5" s="422" t="s">
        <v>604</v>
      </c>
    </row>
    <row r="6" spans="2:14" s="423" customFormat="1" ht="15.75" customHeight="1">
      <c r="B6" s="424"/>
      <c r="C6" s="103"/>
      <c r="D6" s="425"/>
      <c r="E6" s="425"/>
      <c r="F6" s="426"/>
      <c r="G6" s="425"/>
      <c r="H6" s="427"/>
      <c r="I6" s="428"/>
      <c r="J6" s="425"/>
      <c r="K6" s="429"/>
      <c r="L6" s="425"/>
      <c r="M6" s="429"/>
      <c r="N6" s="430"/>
    </row>
    <row r="7" spans="2:14" s="414" customFormat="1" ht="15" customHeight="1">
      <c r="B7" s="1074" t="s">
        <v>980</v>
      </c>
      <c r="C7" s="1075"/>
      <c r="D7" s="404">
        <f>SUM(D8:D13)</f>
        <v>301868</v>
      </c>
      <c r="E7" s="404">
        <f>SUM(E8:E13)</f>
        <v>204467</v>
      </c>
      <c r="F7" s="431">
        <v>67.8</v>
      </c>
      <c r="G7" s="404">
        <f>SUM(G8:G13)</f>
        <v>144779</v>
      </c>
      <c r="H7" s="432">
        <f>SUM(G7/D7*100)</f>
        <v>47.96102932407542</v>
      </c>
      <c r="I7" s="404">
        <f>SUM(I8:I13)</f>
        <v>3</v>
      </c>
      <c r="J7" s="404">
        <f>SUM(J8:J13)</f>
        <v>2</v>
      </c>
      <c r="K7" s="404">
        <f>SUM(K8:K13)</f>
        <v>40</v>
      </c>
      <c r="L7" s="404">
        <f>SUM(L8:L13)</f>
        <v>5</v>
      </c>
      <c r="M7" s="404">
        <f>SUM(M8:M13)</f>
        <v>63</v>
      </c>
      <c r="N7" s="433">
        <f aca="true" t="shared" si="0" ref="N7:N13">SUM(I7:M7)</f>
        <v>113</v>
      </c>
    </row>
    <row r="8" spans="2:14" s="414" customFormat="1" ht="15" customHeight="1">
      <c r="B8" s="434"/>
      <c r="C8" s="114" t="s">
        <v>566</v>
      </c>
      <c r="D8" s="404">
        <v>183739</v>
      </c>
      <c r="E8" s="435">
        <v>136015</v>
      </c>
      <c r="F8" s="431">
        <f>SUM(E8/D8*100)</f>
        <v>74.0262002079036</v>
      </c>
      <c r="G8" s="435">
        <v>104806</v>
      </c>
      <c r="H8" s="432">
        <f>SUM(G8/D8*100)</f>
        <v>57.040693592541594</v>
      </c>
      <c r="I8" s="435">
        <v>1</v>
      </c>
      <c r="J8" s="435">
        <v>1</v>
      </c>
      <c r="K8" s="435">
        <v>21</v>
      </c>
      <c r="L8" s="435">
        <v>0</v>
      </c>
      <c r="M8" s="435">
        <v>16</v>
      </c>
      <c r="N8" s="433">
        <f t="shared" si="0"/>
        <v>39</v>
      </c>
    </row>
    <row r="9" spans="2:14" s="414" customFormat="1" ht="15" customHeight="1">
      <c r="B9" s="434"/>
      <c r="C9" s="114" t="s">
        <v>568</v>
      </c>
      <c r="D9" s="435">
        <v>41854</v>
      </c>
      <c r="E9" s="435">
        <v>23712</v>
      </c>
      <c r="F9" s="431">
        <v>56.6</v>
      </c>
      <c r="G9" s="435">
        <v>11167</v>
      </c>
      <c r="H9" s="432">
        <v>25.6</v>
      </c>
      <c r="I9" s="435">
        <v>1</v>
      </c>
      <c r="J9" s="435">
        <v>0</v>
      </c>
      <c r="K9" s="435">
        <v>7</v>
      </c>
      <c r="L9" s="435">
        <v>5</v>
      </c>
      <c r="M9" s="435">
        <v>7</v>
      </c>
      <c r="N9" s="433">
        <f t="shared" si="0"/>
        <v>20</v>
      </c>
    </row>
    <row r="10" spans="2:14" s="414" customFormat="1" ht="15" customHeight="1">
      <c r="B10" s="434"/>
      <c r="C10" s="114" t="s">
        <v>570</v>
      </c>
      <c r="D10" s="435">
        <v>33946</v>
      </c>
      <c r="E10" s="435">
        <v>25989</v>
      </c>
      <c r="F10" s="431">
        <f>SUM(E10/D10*100)</f>
        <v>76.55983031874153</v>
      </c>
      <c r="G10" s="435">
        <v>11656</v>
      </c>
      <c r="H10" s="432">
        <v>34.4</v>
      </c>
      <c r="I10" s="436">
        <v>1</v>
      </c>
      <c r="J10" s="435">
        <v>0</v>
      </c>
      <c r="K10" s="435">
        <v>1</v>
      </c>
      <c r="L10" s="435">
        <v>0</v>
      </c>
      <c r="M10" s="435">
        <v>32</v>
      </c>
      <c r="N10" s="433">
        <f t="shared" si="0"/>
        <v>34</v>
      </c>
    </row>
    <row r="11" spans="2:14" s="414" customFormat="1" ht="15" customHeight="1">
      <c r="B11" s="434"/>
      <c r="C11" s="114" t="s">
        <v>1433</v>
      </c>
      <c r="D11" s="435">
        <v>13335</v>
      </c>
      <c r="E11" s="435">
        <v>12751</v>
      </c>
      <c r="F11" s="431">
        <f>SUM(E11/D11*100)</f>
        <v>95.62054743157105</v>
      </c>
      <c r="G11" s="435">
        <v>11662</v>
      </c>
      <c r="H11" s="432">
        <v>82.4</v>
      </c>
      <c r="I11" s="436">
        <v>0</v>
      </c>
      <c r="J11" s="435">
        <v>1</v>
      </c>
      <c r="K11" s="435">
        <v>5</v>
      </c>
      <c r="L11" s="435">
        <v>0</v>
      </c>
      <c r="M11" s="435">
        <v>8</v>
      </c>
      <c r="N11" s="433">
        <f t="shared" si="0"/>
        <v>14</v>
      </c>
    </row>
    <row r="12" spans="2:14" s="414" customFormat="1" ht="15" customHeight="1">
      <c r="B12" s="434"/>
      <c r="C12" s="114" t="s">
        <v>1434</v>
      </c>
      <c r="D12" s="435">
        <v>16688</v>
      </c>
      <c r="E12" s="435">
        <v>1920</v>
      </c>
      <c r="F12" s="431">
        <v>11.5</v>
      </c>
      <c r="G12" s="435">
        <v>1408</v>
      </c>
      <c r="H12" s="432">
        <f>SUM(G12/D12*100)</f>
        <v>8.437200383509108</v>
      </c>
      <c r="I12" s="436">
        <v>0</v>
      </c>
      <c r="J12" s="435">
        <v>0</v>
      </c>
      <c r="K12" s="435">
        <v>5</v>
      </c>
      <c r="L12" s="435">
        <v>0</v>
      </c>
      <c r="M12" s="435">
        <v>0</v>
      </c>
      <c r="N12" s="433">
        <f t="shared" si="0"/>
        <v>5</v>
      </c>
    </row>
    <row r="13" spans="2:14" s="414" customFormat="1" ht="15" customHeight="1">
      <c r="B13" s="434"/>
      <c r="C13" s="114" t="s">
        <v>693</v>
      </c>
      <c r="D13" s="435">
        <v>12306</v>
      </c>
      <c r="E13" s="435">
        <v>4080</v>
      </c>
      <c r="F13" s="431">
        <v>33.2</v>
      </c>
      <c r="G13" s="435">
        <v>4080</v>
      </c>
      <c r="H13" s="432">
        <f>SUM(G13/D13*100)</f>
        <v>33.154558751828375</v>
      </c>
      <c r="I13" s="436">
        <v>0</v>
      </c>
      <c r="J13" s="435">
        <v>0</v>
      </c>
      <c r="K13" s="435">
        <v>1</v>
      </c>
      <c r="L13" s="435">
        <v>0</v>
      </c>
      <c r="M13" s="435">
        <v>0</v>
      </c>
      <c r="N13" s="433">
        <f t="shared" si="0"/>
        <v>1</v>
      </c>
    </row>
    <row r="14" spans="2:14" s="414" customFormat="1" ht="12">
      <c r="B14" s="434"/>
      <c r="C14" s="437"/>
      <c r="D14" s="438"/>
      <c r="E14" s="438"/>
      <c r="F14" s="431"/>
      <c r="G14" s="438"/>
      <c r="H14" s="432"/>
      <c r="I14" s="436"/>
      <c r="J14" s="435"/>
      <c r="K14" s="435"/>
      <c r="L14" s="435"/>
      <c r="M14" s="435"/>
      <c r="N14" s="433"/>
    </row>
    <row r="15" spans="2:14" s="414" customFormat="1" ht="15" customHeight="1">
      <c r="B15" s="1093" t="s">
        <v>981</v>
      </c>
      <c r="C15" s="1094"/>
      <c r="D15" s="404">
        <f>SUM(D16:D21)</f>
        <v>116502</v>
      </c>
      <c r="E15" s="404">
        <f>SUM(E16:E21)</f>
        <v>57842</v>
      </c>
      <c r="F15" s="431">
        <f>SUM(E15/D15*100)</f>
        <v>49.648933065526776</v>
      </c>
      <c r="G15" s="404">
        <f>SUM(G16:G21)</f>
        <v>35922</v>
      </c>
      <c r="H15" s="432">
        <f>SUM(G15/D15*100)</f>
        <v>30.833805428232992</v>
      </c>
      <c r="I15" s="404">
        <f>SUM(I16:I21)</f>
        <v>2</v>
      </c>
      <c r="J15" s="404">
        <f>SUM(J16:J21)</f>
        <v>0</v>
      </c>
      <c r="K15" s="404">
        <f>SUM(K16:K21)</f>
        <v>19</v>
      </c>
      <c r="L15" s="404">
        <f>SUM(L16:L21)</f>
        <v>2</v>
      </c>
      <c r="M15" s="404">
        <f>SUM(M16:M21)</f>
        <v>108</v>
      </c>
      <c r="N15" s="433">
        <f aca="true" t="shared" si="1" ref="N15:N21">SUM(I15:M15)</f>
        <v>131</v>
      </c>
    </row>
    <row r="16" spans="2:14" s="414" customFormat="1" ht="15" customHeight="1">
      <c r="B16" s="434"/>
      <c r="C16" s="439" t="s">
        <v>982</v>
      </c>
      <c r="D16" s="404">
        <v>40684</v>
      </c>
      <c r="E16" s="404">
        <v>23365</v>
      </c>
      <c r="F16" s="431">
        <v>58.2</v>
      </c>
      <c r="G16" s="404">
        <v>14964</v>
      </c>
      <c r="H16" s="432">
        <f>SUM(G16/D16*100)</f>
        <v>36.78104414511847</v>
      </c>
      <c r="I16" s="436">
        <v>1</v>
      </c>
      <c r="J16" s="435">
        <v>0</v>
      </c>
      <c r="K16" s="435">
        <v>5</v>
      </c>
      <c r="L16" s="435">
        <v>0</v>
      </c>
      <c r="M16" s="435">
        <v>33</v>
      </c>
      <c r="N16" s="433">
        <f t="shared" si="1"/>
        <v>39</v>
      </c>
    </row>
    <row r="17" spans="2:14" s="414" customFormat="1" ht="15" customHeight="1">
      <c r="B17" s="434"/>
      <c r="C17" s="439" t="s">
        <v>1439</v>
      </c>
      <c r="D17" s="404">
        <v>27497</v>
      </c>
      <c r="E17" s="404">
        <v>26841</v>
      </c>
      <c r="F17" s="431">
        <f>SUM(E17/D17*100)</f>
        <v>97.61428519474852</v>
      </c>
      <c r="G17" s="404">
        <v>13778</v>
      </c>
      <c r="H17" s="432">
        <v>50</v>
      </c>
      <c r="I17" s="436">
        <v>1</v>
      </c>
      <c r="J17" s="435">
        <v>0</v>
      </c>
      <c r="K17" s="435">
        <v>5</v>
      </c>
      <c r="L17" s="435">
        <v>0</v>
      </c>
      <c r="M17" s="435">
        <v>4</v>
      </c>
      <c r="N17" s="433">
        <f t="shared" si="1"/>
        <v>10</v>
      </c>
    </row>
    <row r="18" spans="2:14" s="414" customFormat="1" ht="15" customHeight="1">
      <c r="B18" s="434"/>
      <c r="C18" s="439" t="s">
        <v>1437</v>
      </c>
      <c r="D18" s="404">
        <v>16330</v>
      </c>
      <c r="E18" s="404">
        <v>4535</v>
      </c>
      <c r="F18" s="431">
        <v>28</v>
      </c>
      <c r="G18" s="404">
        <v>4359</v>
      </c>
      <c r="H18" s="432">
        <f>SUM(G18/D18*100)</f>
        <v>26.69320269442743</v>
      </c>
      <c r="I18" s="436">
        <v>0</v>
      </c>
      <c r="J18" s="435">
        <v>0</v>
      </c>
      <c r="K18" s="435">
        <v>5</v>
      </c>
      <c r="L18" s="435">
        <v>0</v>
      </c>
      <c r="M18" s="435">
        <v>44</v>
      </c>
      <c r="N18" s="433">
        <f t="shared" si="1"/>
        <v>49</v>
      </c>
    </row>
    <row r="19" spans="2:14" s="414" customFormat="1" ht="15" customHeight="1">
      <c r="B19" s="434"/>
      <c r="C19" s="439" t="s">
        <v>695</v>
      </c>
      <c r="D19" s="404">
        <v>15260</v>
      </c>
      <c r="E19" s="404">
        <v>1139</v>
      </c>
      <c r="F19" s="431">
        <v>7.4</v>
      </c>
      <c r="G19" s="404">
        <v>1139</v>
      </c>
      <c r="H19" s="432">
        <v>7.4</v>
      </c>
      <c r="I19" s="436">
        <v>0</v>
      </c>
      <c r="J19" s="435">
        <v>0</v>
      </c>
      <c r="K19" s="435">
        <v>0</v>
      </c>
      <c r="L19" s="435">
        <v>1</v>
      </c>
      <c r="M19" s="435">
        <v>18</v>
      </c>
      <c r="N19" s="433">
        <f t="shared" si="1"/>
        <v>19</v>
      </c>
    </row>
    <row r="20" spans="2:14" s="414" customFormat="1" ht="15" customHeight="1">
      <c r="B20" s="434"/>
      <c r="C20" s="439" t="s">
        <v>1435</v>
      </c>
      <c r="D20" s="404">
        <v>7800</v>
      </c>
      <c r="E20" s="404">
        <v>935</v>
      </c>
      <c r="F20" s="431">
        <v>11.9</v>
      </c>
      <c r="G20" s="404">
        <v>685</v>
      </c>
      <c r="H20" s="432">
        <f>SUM(G20/D20*100)</f>
        <v>8.782051282051281</v>
      </c>
      <c r="I20" s="436">
        <v>0</v>
      </c>
      <c r="J20" s="435">
        <v>0</v>
      </c>
      <c r="K20" s="435">
        <v>1</v>
      </c>
      <c r="L20" s="435">
        <v>1</v>
      </c>
      <c r="M20" s="435">
        <v>3</v>
      </c>
      <c r="N20" s="433">
        <f t="shared" si="1"/>
        <v>5</v>
      </c>
    </row>
    <row r="21" spans="2:14" s="414" customFormat="1" ht="15" customHeight="1">
      <c r="B21" s="434"/>
      <c r="C21" s="439" t="s">
        <v>1436</v>
      </c>
      <c r="D21" s="404">
        <v>8931</v>
      </c>
      <c r="E21" s="404">
        <v>1027</v>
      </c>
      <c r="F21" s="431">
        <f>SUM(E21/D21*100)</f>
        <v>11.499272197962155</v>
      </c>
      <c r="G21" s="404">
        <v>997</v>
      </c>
      <c r="H21" s="432">
        <v>11.1</v>
      </c>
      <c r="I21" s="436">
        <v>0</v>
      </c>
      <c r="J21" s="435">
        <v>0</v>
      </c>
      <c r="K21" s="435">
        <v>3</v>
      </c>
      <c r="L21" s="435">
        <v>0</v>
      </c>
      <c r="M21" s="435">
        <v>6</v>
      </c>
      <c r="N21" s="433">
        <f t="shared" si="1"/>
        <v>9</v>
      </c>
    </row>
    <row r="22" spans="2:14" s="414" customFormat="1" ht="15" customHeight="1">
      <c r="B22" s="434"/>
      <c r="C22" s="439"/>
      <c r="D22" s="404"/>
      <c r="E22" s="438"/>
      <c r="F22" s="431"/>
      <c r="G22" s="438"/>
      <c r="H22" s="432"/>
      <c r="I22" s="436"/>
      <c r="J22" s="435"/>
      <c r="K22" s="435"/>
      <c r="L22" s="435"/>
      <c r="M22" s="435"/>
      <c r="N22" s="433"/>
    </row>
    <row r="23" spans="2:14" s="89" customFormat="1" ht="15" customHeight="1">
      <c r="B23" s="1074" t="s">
        <v>983</v>
      </c>
      <c r="C23" s="1075"/>
      <c r="D23" s="404">
        <f>SUM(D24:D27)</f>
        <v>128493</v>
      </c>
      <c r="E23" s="404">
        <f>SUM(E24:E27)</f>
        <v>47352</v>
      </c>
      <c r="F23" s="431">
        <v>36.8</v>
      </c>
      <c r="G23" s="404">
        <f>SUM(G24:G27)</f>
        <v>28617</v>
      </c>
      <c r="H23" s="432">
        <f>SUM(G23/D23*100)</f>
        <v>22.27125213046625</v>
      </c>
      <c r="I23" s="404">
        <f>SUM(I24:I27)</f>
        <v>1</v>
      </c>
      <c r="J23" s="404">
        <f>SUM(J24:J27)</f>
        <v>1</v>
      </c>
      <c r="K23" s="404">
        <v>20</v>
      </c>
      <c r="L23" s="404">
        <f>SUM(L24:L27)</f>
        <v>1</v>
      </c>
      <c r="M23" s="404">
        <f>SUM(M24:M27)</f>
        <v>42</v>
      </c>
      <c r="N23" s="433">
        <v>64</v>
      </c>
    </row>
    <row r="24" spans="2:14" s="414" customFormat="1" ht="14.25" customHeight="1">
      <c r="B24" s="434"/>
      <c r="C24" s="114" t="s">
        <v>569</v>
      </c>
      <c r="D24" s="435">
        <v>41063</v>
      </c>
      <c r="E24" s="435">
        <v>22929</v>
      </c>
      <c r="F24" s="431">
        <v>55.6</v>
      </c>
      <c r="G24" s="435">
        <v>11918</v>
      </c>
      <c r="H24" s="432">
        <f>SUM(G24/D24*100)</f>
        <v>29.023695297469743</v>
      </c>
      <c r="I24" s="436">
        <v>1</v>
      </c>
      <c r="J24" s="435">
        <v>0</v>
      </c>
      <c r="K24" s="435">
        <v>3</v>
      </c>
      <c r="L24" s="435">
        <v>0</v>
      </c>
      <c r="M24" s="435">
        <v>10</v>
      </c>
      <c r="N24" s="433">
        <f>SUM(I24:M24)</f>
        <v>14</v>
      </c>
    </row>
    <row r="25" spans="2:14" s="414" customFormat="1" ht="15" customHeight="1">
      <c r="B25" s="434"/>
      <c r="C25" s="114" t="s">
        <v>571</v>
      </c>
      <c r="D25" s="435">
        <v>39027</v>
      </c>
      <c r="E25" s="435">
        <v>21537</v>
      </c>
      <c r="F25" s="431">
        <v>55</v>
      </c>
      <c r="G25" s="435">
        <v>16203</v>
      </c>
      <c r="H25" s="432">
        <v>41.2</v>
      </c>
      <c r="I25" s="436">
        <v>0</v>
      </c>
      <c r="J25" s="435">
        <v>1</v>
      </c>
      <c r="K25" s="435">
        <v>1</v>
      </c>
      <c r="L25" s="435">
        <v>1</v>
      </c>
      <c r="M25" s="435">
        <v>31</v>
      </c>
      <c r="N25" s="433">
        <v>44</v>
      </c>
    </row>
    <row r="26" spans="2:14" s="414" customFormat="1" ht="15" customHeight="1">
      <c r="B26" s="434"/>
      <c r="C26" s="114" t="s">
        <v>984</v>
      </c>
      <c r="D26" s="435">
        <v>33277</v>
      </c>
      <c r="E26" s="435">
        <v>2277</v>
      </c>
      <c r="F26" s="431">
        <f>SUM(E26/D26*100)</f>
        <v>6.84256393304685</v>
      </c>
      <c r="G26" s="435">
        <v>336</v>
      </c>
      <c r="H26" s="432">
        <f>SUM(G26/D26*100)</f>
        <v>1.00970640382246</v>
      </c>
      <c r="I26" s="436">
        <v>0</v>
      </c>
      <c r="J26" s="435">
        <v>0</v>
      </c>
      <c r="K26" s="435">
        <v>4</v>
      </c>
      <c r="L26" s="435">
        <v>0</v>
      </c>
      <c r="M26" s="435">
        <v>1</v>
      </c>
      <c r="N26" s="433">
        <f>SUM(I26:M26)</f>
        <v>5</v>
      </c>
    </row>
    <row r="27" spans="2:14" s="414" customFormat="1" ht="15" customHeight="1">
      <c r="B27" s="434"/>
      <c r="C27" s="114" t="s">
        <v>796</v>
      </c>
      <c r="D27" s="435">
        <v>15126</v>
      </c>
      <c r="E27" s="435">
        <v>609</v>
      </c>
      <c r="F27" s="431">
        <f>SUM(E27/D27*100)</f>
        <v>4.026180087266957</v>
      </c>
      <c r="G27" s="435">
        <v>160</v>
      </c>
      <c r="H27" s="432">
        <v>1.6</v>
      </c>
      <c r="I27" s="440">
        <v>0</v>
      </c>
      <c r="J27" s="440">
        <v>0</v>
      </c>
      <c r="K27" s="435">
        <v>1</v>
      </c>
      <c r="L27" s="435">
        <v>0</v>
      </c>
      <c r="M27" s="435">
        <v>0</v>
      </c>
      <c r="N27" s="433">
        <f>SUM(I27:M27)</f>
        <v>1</v>
      </c>
    </row>
    <row r="28" spans="2:14" s="414" customFormat="1" ht="12">
      <c r="B28" s="434"/>
      <c r="C28" s="114"/>
      <c r="D28" s="438"/>
      <c r="E28" s="438"/>
      <c r="F28" s="431"/>
      <c r="G28" s="438"/>
      <c r="H28" s="432"/>
      <c r="I28" s="436"/>
      <c r="J28" s="435"/>
      <c r="K28" s="435"/>
      <c r="L28" s="435"/>
      <c r="M28" s="435"/>
      <c r="N28" s="433"/>
    </row>
    <row r="29" spans="2:14" s="414" customFormat="1" ht="15" customHeight="1">
      <c r="B29" s="1074" t="s">
        <v>985</v>
      </c>
      <c r="C29" s="1075"/>
      <c r="D29" s="438">
        <f>SUM(D30:D37)</f>
        <v>128597</v>
      </c>
      <c r="E29" s="438">
        <f>SUM(E30:E37)</f>
        <v>25798</v>
      </c>
      <c r="F29" s="431">
        <f>SUM(E29/D29*100)</f>
        <v>20.06112117701035</v>
      </c>
      <c r="G29" s="438">
        <f>SUM(G30:G37)</f>
        <v>13497</v>
      </c>
      <c r="H29" s="432">
        <v>10.5</v>
      </c>
      <c r="I29" s="438">
        <f>SUM(I30:I37)</f>
        <v>1</v>
      </c>
      <c r="J29" s="438">
        <f>SUM(J30:J37)</f>
        <v>0</v>
      </c>
      <c r="K29" s="438">
        <f>SUM(K30:K37)</f>
        <v>10</v>
      </c>
      <c r="L29" s="438">
        <f>SUM(L30:L37)</f>
        <v>0</v>
      </c>
      <c r="M29" s="438">
        <f>SUM(M30:M37)</f>
        <v>6</v>
      </c>
      <c r="N29" s="433">
        <f aca="true" t="shared" si="2" ref="N29:N37">SUM(I29:M29)</f>
        <v>17</v>
      </c>
    </row>
    <row r="30" spans="2:14" s="414" customFormat="1" ht="15" customHeight="1">
      <c r="B30" s="434"/>
      <c r="C30" s="114" t="s">
        <v>555</v>
      </c>
      <c r="D30" s="435">
        <v>42712</v>
      </c>
      <c r="E30" s="435">
        <v>21934</v>
      </c>
      <c r="F30" s="431">
        <v>54.4</v>
      </c>
      <c r="G30" s="435">
        <v>10500</v>
      </c>
      <c r="H30" s="432">
        <v>24.6</v>
      </c>
      <c r="I30" s="436">
        <v>1</v>
      </c>
      <c r="J30" s="435">
        <v>0</v>
      </c>
      <c r="K30" s="435">
        <v>0</v>
      </c>
      <c r="L30" s="435">
        <v>0</v>
      </c>
      <c r="M30" s="435">
        <v>0</v>
      </c>
      <c r="N30" s="433">
        <f t="shared" si="2"/>
        <v>1</v>
      </c>
    </row>
    <row r="31" spans="2:14" s="414" customFormat="1" ht="15" customHeight="1">
      <c r="B31" s="434"/>
      <c r="C31" s="114" t="s">
        <v>797</v>
      </c>
      <c r="D31" s="435">
        <v>11891</v>
      </c>
      <c r="E31" s="441">
        <v>833</v>
      </c>
      <c r="F31" s="431">
        <f>SUM(E31/D31*100)</f>
        <v>7.005298124632074</v>
      </c>
      <c r="G31" s="441">
        <v>481</v>
      </c>
      <c r="H31" s="432">
        <v>4</v>
      </c>
      <c r="I31" s="436">
        <v>0</v>
      </c>
      <c r="J31" s="435">
        <v>0</v>
      </c>
      <c r="K31" s="435">
        <v>2</v>
      </c>
      <c r="L31" s="435">
        <v>0</v>
      </c>
      <c r="M31" s="435">
        <v>4</v>
      </c>
      <c r="N31" s="433">
        <f t="shared" si="2"/>
        <v>6</v>
      </c>
    </row>
    <row r="32" spans="2:15" s="414" customFormat="1" ht="15" customHeight="1">
      <c r="B32" s="434"/>
      <c r="C32" s="114" t="s">
        <v>986</v>
      </c>
      <c r="D32" s="435">
        <v>17583</v>
      </c>
      <c r="E32" s="435">
        <v>250</v>
      </c>
      <c r="F32" s="431">
        <f>SUM(E32/D32*100)</f>
        <v>1.4218279019507478</v>
      </c>
      <c r="G32" s="435">
        <v>145</v>
      </c>
      <c r="H32" s="432">
        <v>0.8</v>
      </c>
      <c r="I32" s="436">
        <v>0</v>
      </c>
      <c r="J32" s="435">
        <v>0</v>
      </c>
      <c r="K32" s="435">
        <v>1</v>
      </c>
      <c r="L32" s="435">
        <v>0</v>
      </c>
      <c r="M32" s="435">
        <v>0</v>
      </c>
      <c r="N32" s="433">
        <f t="shared" si="2"/>
        <v>1</v>
      </c>
      <c r="O32" s="93"/>
    </row>
    <row r="33" spans="2:14" s="414" customFormat="1" ht="15" customHeight="1">
      <c r="B33" s="434"/>
      <c r="C33" s="114" t="s">
        <v>653</v>
      </c>
      <c r="D33" s="435">
        <v>17118</v>
      </c>
      <c r="E33" s="441">
        <v>0</v>
      </c>
      <c r="F33" s="435">
        <v>0</v>
      </c>
      <c r="G33" s="441">
        <v>0</v>
      </c>
      <c r="H33" s="435">
        <v>0</v>
      </c>
      <c r="I33" s="435">
        <v>0</v>
      </c>
      <c r="J33" s="435">
        <v>0</v>
      </c>
      <c r="K33" s="435">
        <v>0</v>
      </c>
      <c r="L33" s="435">
        <v>0</v>
      </c>
      <c r="M33" s="435">
        <v>0</v>
      </c>
      <c r="N33" s="442">
        <f t="shared" si="2"/>
        <v>0</v>
      </c>
    </row>
    <row r="34" spans="2:14" s="414" customFormat="1" ht="15" customHeight="1">
      <c r="B34" s="434"/>
      <c r="C34" s="114" t="s">
        <v>987</v>
      </c>
      <c r="D34" s="435">
        <v>10284</v>
      </c>
      <c r="E34" s="441">
        <v>0</v>
      </c>
      <c r="F34" s="435">
        <v>0</v>
      </c>
      <c r="G34" s="441">
        <v>0</v>
      </c>
      <c r="H34" s="435">
        <v>0</v>
      </c>
      <c r="I34" s="435">
        <v>0</v>
      </c>
      <c r="J34" s="435">
        <v>0</v>
      </c>
      <c r="K34" s="435">
        <v>0</v>
      </c>
      <c r="L34" s="435">
        <v>0</v>
      </c>
      <c r="M34" s="435">
        <v>0</v>
      </c>
      <c r="N34" s="442">
        <f t="shared" si="2"/>
        <v>0</v>
      </c>
    </row>
    <row r="35" spans="2:14" s="414" customFormat="1" ht="15" customHeight="1">
      <c r="B35" s="434"/>
      <c r="C35" s="114" t="s">
        <v>651</v>
      </c>
      <c r="D35" s="435">
        <v>11155</v>
      </c>
      <c r="E35" s="441">
        <v>160</v>
      </c>
      <c r="F35" s="431">
        <f>SUM(E35/D35*100)</f>
        <v>1.4343343792021517</v>
      </c>
      <c r="G35" s="441">
        <v>160</v>
      </c>
      <c r="H35" s="432">
        <v>1.4</v>
      </c>
      <c r="I35" s="435">
        <v>0</v>
      </c>
      <c r="J35" s="435">
        <v>0</v>
      </c>
      <c r="K35" s="435">
        <v>0</v>
      </c>
      <c r="L35" s="435">
        <v>0</v>
      </c>
      <c r="M35" s="435">
        <v>2</v>
      </c>
      <c r="N35" s="433">
        <f t="shared" si="2"/>
        <v>2</v>
      </c>
    </row>
    <row r="36" spans="2:14" s="414" customFormat="1" ht="15" customHeight="1">
      <c r="B36" s="434"/>
      <c r="C36" s="114" t="s">
        <v>650</v>
      </c>
      <c r="D36" s="435">
        <v>9044</v>
      </c>
      <c r="E36" s="441">
        <v>2027</v>
      </c>
      <c r="F36" s="431">
        <v>22.5</v>
      </c>
      <c r="G36" s="441">
        <v>1617</v>
      </c>
      <c r="H36" s="432">
        <v>17.9</v>
      </c>
      <c r="I36" s="435">
        <v>0</v>
      </c>
      <c r="J36" s="435">
        <v>0</v>
      </c>
      <c r="K36" s="435">
        <v>6</v>
      </c>
      <c r="L36" s="435">
        <v>0</v>
      </c>
      <c r="M36" s="435">
        <v>0</v>
      </c>
      <c r="N36" s="433">
        <f t="shared" si="2"/>
        <v>6</v>
      </c>
    </row>
    <row r="37" spans="2:14" s="414" customFormat="1" ht="15" customHeight="1">
      <c r="B37" s="434"/>
      <c r="C37" s="114" t="s">
        <v>652</v>
      </c>
      <c r="D37" s="435">
        <v>8810</v>
      </c>
      <c r="E37" s="436">
        <v>594</v>
      </c>
      <c r="F37" s="431">
        <v>6.8</v>
      </c>
      <c r="G37" s="436">
        <v>594</v>
      </c>
      <c r="H37" s="432">
        <v>6.8</v>
      </c>
      <c r="I37" s="435">
        <v>0</v>
      </c>
      <c r="J37" s="435">
        <v>0</v>
      </c>
      <c r="K37" s="435">
        <v>1</v>
      </c>
      <c r="L37" s="435">
        <v>0</v>
      </c>
      <c r="M37" s="435">
        <v>0</v>
      </c>
      <c r="N37" s="433">
        <f t="shared" si="2"/>
        <v>1</v>
      </c>
    </row>
    <row r="38" spans="2:14" s="414" customFormat="1" ht="15" customHeight="1">
      <c r="B38" s="434"/>
      <c r="C38" s="114"/>
      <c r="D38" s="435"/>
      <c r="E38" s="436"/>
      <c r="F38" s="431"/>
      <c r="G38" s="435"/>
      <c r="H38" s="432"/>
      <c r="I38" s="436"/>
      <c r="J38" s="435"/>
      <c r="K38" s="435"/>
      <c r="L38" s="435"/>
      <c r="M38" s="435"/>
      <c r="N38" s="433"/>
    </row>
    <row r="39" spans="2:14" s="414" customFormat="1" ht="15" customHeight="1">
      <c r="B39" s="1074" t="s">
        <v>988</v>
      </c>
      <c r="C39" s="1075"/>
      <c r="D39" s="435">
        <f>SUM(D40:D44)</f>
        <v>153510</v>
      </c>
      <c r="E39" s="435">
        <f>SUM(E40:E44)</f>
        <v>116521</v>
      </c>
      <c r="F39" s="431">
        <f>SUM(E39/D39*100)</f>
        <v>75.90450133541789</v>
      </c>
      <c r="G39" s="435">
        <f>SUM(G40:G44)</f>
        <v>88530</v>
      </c>
      <c r="H39" s="432">
        <v>57.6</v>
      </c>
      <c r="I39" s="435">
        <f>SUM(I40:I43)</f>
        <v>1</v>
      </c>
      <c r="J39" s="435">
        <f>SUM(J40:J43)</f>
        <v>1</v>
      </c>
      <c r="K39" s="435">
        <f>SUM(K40:K44)</f>
        <v>41</v>
      </c>
      <c r="L39" s="435">
        <f>SUM(L40:L44)</f>
        <v>0</v>
      </c>
      <c r="M39" s="435">
        <f>SUM(M40:M44)</f>
        <v>19</v>
      </c>
      <c r="N39" s="433">
        <f aca="true" t="shared" si="3" ref="N39:N44">SUM(I39:M39)</f>
        <v>62</v>
      </c>
    </row>
    <row r="40" spans="2:14" s="414" customFormat="1" ht="15" customHeight="1">
      <c r="B40" s="434"/>
      <c r="C40" s="114" t="s">
        <v>989</v>
      </c>
      <c r="D40" s="435">
        <v>96735</v>
      </c>
      <c r="E40" s="435">
        <v>87670</v>
      </c>
      <c r="F40" s="431">
        <f>SUM(E40/D40*100)</f>
        <v>90.62903809376131</v>
      </c>
      <c r="G40" s="435">
        <v>67497</v>
      </c>
      <c r="H40" s="432">
        <f>SUM(G40/D40*100)</f>
        <v>69.77515893937044</v>
      </c>
      <c r="I40" s="435">
        <v>1</v>
      </c>
      <c r="J40" s="435">
        <v>1</v>
      </c>
      <c r="K40" s="435">
        <v>13</v>
      </c>
      <c r="L40" s="435">
        <v>0</v>
      </c>
      <c r="M40" s="435">
        <v>2</v>
      </c>
      <c r="N40" s="433">
        <f t="shared" si="3"/>
        <v>17</v>
      </c>
    </row>
    <row r="41" spans="2:14" s="414" customFormat="1" ht="15" customHeight="1">
      <c r="B41" s="434"/>
      <c r="C41" s="114" t="s">
        <v>646</v>
      </c>
      <c r="D41" s="435">
        <v>25237</v>
      </c>
      <c r="E41" s="435">
        <v>7666</v>
      </c>
      <c r="F41" s="431">
        <f>SUM(E41/D41*100)</f>
        <v>30.37603518643262</v>
      </c>
      <c r="G41" s="435">
        <v>5772</v>
      </c>
      <c r="H41" s="432">
        <v>22.8</v>
      </c>
      <c r="I41" s="436">
        <v>0</v>
      </c>
      <c r="J41" s="435">
        <v>0</v>
      </c>
      <c r="K41" s="435">
        <v>13</v>
      </c>
      <c r="L41" s="435">
        <v>0</v>
      </c>
      <c r="M41" s="435">
        <v>8</v>
      </c>
      <c r="N41" s="433">
        <f t="shared" si="3"/>
        <v>21</v>
      </c>
    </row>
    <row r="42" spans="2:14" s="414" customFormat="1" ht="15" customHeight="1">
      <c r="B42" s="434"/>
      <c r="C42" s="114" t="s">
        <v>990</v>
      </c>
      <c r="D42" s="435">
        <v>11609</v>
      </c>
      <c r="E42" s="435">
        <v>7397</v>
      </c>
      <c r="F42" s="431">
        <v>63.8</v>
      </c>
      <c r="G42" s="435">
        <v>5445</v>
      </c>
      <c r="H42" s="432">
        <f>SUM(G42/D42*100)</f>
        <v>46.90326470841588</v>
      </c>
      <c r="I42" s="435">
        <v>0</v>
      </c>
      <c r="J42" s="435">
        <v>0</v>
      </c>
      <c r="K42" s="435">
        <v>6</v>
      </c>
      <c r="L42" s="435">
        <v>0</v>
      </c>
      <c r="M42" s="435">
        <v>7</v>
      </c>
      <c r="N42" s="433">
        <f t="shared" si="3"/>
        <v>13</v>
      </c>
    </row>
    <row r="43" spans="2:14" s="414" customFormat="1" ht="15" customHeight="1">
      <c r="B43" s="434"/>
      <c r="C43" s="114" t="s">
        <v>1527</v>
      </c>
      <c r="D43" s="435">
        <v>8794</v>
      </c>
      <c r="E43" s="435">
        <v>7998</v>
      </c>
      <c r="F43" s="431">
        <v>91</v>
      </c>
      <c r="G43" s="435">
        <v>5096</v>
      </c>
      <c r="H43" s="432">
        <f>SUM(G43/D43*100)</f>
        <v>57.94860131908119</v>
      </c>
      <c r="I43" s="436">
        <v>0</v>
      </c>
      <c r="J43" s="435">
        <v>0</v>
      </c>
      <c r="K43" s="435">
        <v>6</v>
      </c>
      <c r="L43" s="435">
        <v>0</v>
      </c>
      <c r="M43" s="435">
        <v>2</v>
      </c>
      <c r="N43" s="433">
        <f t="shared" si="3"/>
        <v>8</v>
      </c>
    </row>
    <row r="44" spans="2:14" s="414" customFormat="1" ht="15" customHeight="1">
      <c r="B44" s="434"/>
      <c r="C44" s="114" t="s">
        <v>991</v>
      </c>
      <c r="D44" s="435">
        <v>11135</v>
      </c>
      <c r="E44" s="435">
        <v>5790</v>
      </c>
      <c r="F44" s="431">
        <v>52.2</v>
      </c>
      <c r="G44" s="435">
        <v>4720</v>
      </c>
      <c r="H44" s="432">
        <v>42.3</v>
      </c>
      <c r="I44" s="436">
        <v>0</v>
      </c>
      <c r="J44" s="435">
        <v>0</v>
      </c>
      <c r="K44" s="435">
        <v>3</v>
      </c>
      <c r="L44" s="435">
        <v>0</v>
      </c>
      <c r="M44" s="435">
        <v>0</v>
      </c>
      <c r="N44" s="433">
        <f t="shared" si="3"/>
        <v>3</v>
      </c>
    </row>
    <row r="45" spans="2:14" s="414" customFormat="1" ht="15" customHeight="1">
      <c r="B45" s="434"/>
      <c r="C45" s="114"/>
      <c r="D45" s="435"/>
      <c r="E45" s="435"/>
      <c r="F45" s="431"/>
      <c r="G45" s="435"/>
      <c r="H45" s="432"/>
      <c r="I45" s="436"/>
      <c r="J45" s="435"/>
      <c r="K45" s="435"/>
      <c r="L45" s="435"/>
      <c r="M45" s="435"/>
      <c r="N45" s="433"/>
    </row>
    <row r="46" spans="2:14" s="414" customFormat="1" ht="15" customHeight="1">
      <c r="B46" s="1074" t="s">
        <v>992</v>
      </c>
      <c r="C46" s="1075"/>
      <c r="D46" s="435">
        <f>SUM(D47:D50)</f>
        <v>65083</v>
      </c>
      <c r="E46" s="435">
        <f>SUM(E47:E50)</f>
        <v>35155</v>
      </c>
      <c r="F46" s="431">
        <v>67.8</v>
      </c>
      <c r="G46" s="435">
        <f>SUM(G47:G50)</f>
        <v>28411</v>
      </c>
      <c r="H46" s="432">
        <v>43.2</v>
      </c>
      <c r="I46" s="435">
        <f>SUM(I47:I50)</f>
        <v>0</v>
      </c>
      <c r="J46" s="435">
        <f>SUM(J47:J50)</f>
        <v>1</v>
      </c>
      <c r="K46" s="435">
        <f>SUM(K47:K50)</f>
        <v>30</v>
      </c>
      <c r="L46" s="435">
        <f>SUM(L47:L50)</f>
        <v>0</v>
      </c>
      <c r="M46" s="435">
        <f>SUM(M47:M50)</f>
        <v>3</v>
      </c>
      <c r="N46" s="433">
        <f>SUM(I46:M46)</f>
        <v>34</v>
      </c>
    </row>
    <row r="47" spans="2:14" s="414" customFormat="1" ht="15" customHeight="1">
      <c r="B47" s="434"/>
      <c r="C47" s="114" t="s">
        <v>1465</v>
      </c>
      <c r="D47" s="435">
        <v>22497</v>
      </c>
      <c r="E47" s="436">
        <v>17306</v>
      </c>
      <c r="F47" s="431">
        <v>77</v>
      </c>
      <c r="G47" s="435">
        <v>13101</v>
      </c>
      <c r="H47" s="432">
        <v>58.3</v>
      </c>
      <c r="I47" s="436">
        <v>0</v>
      </c>
      <c r="J47" s="435">
        <v>1</v>
      </c>
      <c r="K47" s="435">
        <v>8</v>
      </c>
      <c r="L47" s="436">
        <v>0</v>
      </c>
      <c r="M47" s="435">
        <v>0</v>
      </c>
      <c r="N47" s="433">
        <f>SUM(I47:M47)</f>
        <v>9</v>
      </c>
    </row>
    <row r="48" spans="2:14" s="414" customFormat="1" ht="15" customHeight="1">
      <c r="B48" s="434"/>
      <c r="C48" s="114" t="s">
        <v>1463</v>
      </c>
      <c r="D48" s="435">
        <v>17182</v>
      </c>
      <c r="E48" s="435">
        <v>10116</v>
      </c>
      <c r="F48" s="431">
        <v>59.2</v>
      </c>
      <c r="G48" s="435">
        <v>8119</v>
      </c>
      <c r="H48" s="432">
        <v>47.2</v>
      </c>
      <c r="I48" s="436">
        <v>0</v>
      </c>
      <c r="J48" s="435">
        <v>0</v>
      </c>
      <c r="K48" s="435">
        <v>8</v>
      </c>
      <c r="L48" s="436">
        <v>0</v>
      </c>
      <c r="M48" s="435">
        <v>1</v>
      </c>
      <c r="N48" s="433">
        <f>SUM(I48:M48)</f>
        <v>9</v>
      </c>
    </row>
    <row r="49" spans="2:14" s="414" customFormat="1" ht="15" customHeight="1">
      <c r="B49" s="434"/>
      <c r="C49" s="114" t="s">
        <v>700</v>
      </c>
      <c r="D49" s="435">
        <v>13760</v>
      </c>
      <c r="E49" s="436">
        <v>5303</v>
      </c>
      <c r="F49" s="431">
        <f>SUM(E49/D49*100)</f>
        <v>38.53924418604651</v>
      </c>
      <c r="G49" s="435">
        <v>5118</v>
      </c>
      <c r="H49" s="432">
        <f>SUM(G49/D49*100)</f>
        <v>37.19476744186046</v>
      </c>
      <c r="I49" s="436">
        <v>0</v>
      </c>
      <c r="J49" s="435">
        <v>0</v>
      </c>
      <c r="K49" s="435">
        <v>7</v>
      </c>
      <c r="L49" s="436">
        <v>0</v>
      </c>
      <c r="M49" s="435">
        <v>2</v>
      </c>
      <c r="N49" s="433">
        <f>SUM(I49:M49)</f>
        <v>9</v>
      </c>
    </row>
    <row r="50" spans="2:14" s="414" customFormat="1" ht="15" customHeight="1">
      <c r="B50" s="434"/>
      <c r="C50" s="114" t="s">
        <v>1464</v>
      </c>
      <c r="D50" s="435">
        <v>11644</v>
      </c>
      <c r="E50" s="436">
        <v>2430</v>
      </c>
      <c r="F50" s="431">
        <v>20.4</v>
      </c>
      <c r="G50" s="435">
        <v>2073</v>
      </c>
      <c r="H50" s="432">
        <v>17.9</v>
      </c>
      <c r="I50" s="436">
        <v>0</v>
      </c>
      <c r="J50" s="435">
        <v>0</v>
      </c>
      <c r="K50" s="435">
        <v>7</v>
      </c>
      <c r="L50" s="436">
        <v>0</v>
      </c>
      <c r="M50" s="435">
        <v>0</v>
      </c>
      <c r="N50" s="433">
        <f>SUM(I50:M50)</f>
        <v>7</v>
      </c>
    </row>
    <row r="51" spans="2:14" s="414" customFormat="1" ht="15" customHeight="1">
      <c r="B51" s="434"/>
      <c r="C51" s="114"/>
      <c r="D51" s="435"/>
      <c r="E51" s="435"/>
      <c r="F51" s="431"/>
      <c r="G51" s="435"/>
      <c r="H51" s="432"/>
      <c r="I51" s="436"/>
      <c r="J51" s="435"/>
      <c r="K51" s="435"/>
      <c r="L51" s="435"/>
      <c r="M51" s="435"/>
      <c r="N51" s="433"/>
    </row>
    <row r="52" spans="2:14" s="414" customFormat="1" ht="15" customHeight="1">
      <c r="B52" s="1074" t="s">
        <v>993</v>
      </c>
      <c r="C52" s="1075"/>
      <c r="D52" s="435">
        <f>SUM(D53:D58)</f>
        <v>157668</v>
      </c>
      <c r="E52" s="435">
        <f>SUM(E53:E58)</f>
        <v>86376</v>
      </c>
      <c r="F52" s="431">
        <v>54.2</v>
      </c>
      <c r="G52" s="435">
        <f>SUM(G53:G58)</f>
        <v>74471</v>
      </c>
      <c r="H52" s="431">
        <v>42.1</v>
      </c>
      <c r="I52" s="435">
        <f>SUM(I53:I58)</f>
        <v>1</v>
      </c>
      <c r="J52" s="435">
        <f>SUM(J53:J58)</f>
        <v>2</v>
      </c>
      <c r="K52" s="435">
        <f>SUM(K53:K58)</f>
        <v>43</v>
      </c>
      <c r="L52" s="435">
        <f>SUM(L53:L58)</f>
        <v>3</v>
      </c>
      <c r="M52" s="435">
        <f>SUM(M53:M58)</f>
        <v>1</v>
      </c>
      <c r="N52" s="433">
        <v>49</v>
      </c>
    </row>
    <row r="53" spans="2:14" s="414" customFormat="1" ht="15" customHeight="1">
      <c r="B53" s="434"/>
      <c r="C53" s="114" t="s">
        <v>539</v>
      </c>
      <c r="D53" s="435">
        <v>84820</v>
      </c>
      <c r="E53" s="435">
        <v>62345</v>
      </c>
      <c r="F53" s="431">
        <v>73.6</v>
      </c>
      <c r="G53" s="435">
        <v>53811</v>
      </c>
      <c r="H53" s="432">
        <v>63.5</v>
      </c>
      <c r="I53" s="436">
        <v>1</v>
      </c>
      <c r="J53" s="435">
        <v>0</v>
      </c>
      <c r="K53" s="435">
        <v>12</v>
      </c>
      <c r="L53" s="435">
        <v>2</v>
      </c>
      <c r="M53" s="435">
        <v>0</v>
      </c>
      <c r="N53" s="433">
        <f>SUM(I53:M53)</f>
        <v>15</v>
      </c>
    </row>
    <row r="54" spans="2:14" s="414" customFormat="1" ht="15" customHeight="1">
      <c r="B54" s="434"/>
      <c r="C54" s="114" t="s">
        <v>994</v>
      </c>
      <c r="D54" s="435">
        <v>23007</v>
      </c>
      <c r="E54" s="435">
        <v>6527</v>
      </c>
      <c r="F54" s="431">
        <v>28.3</v>
      </c>
      <c r="G54" s="435">
        <v>6503</v>
      </c>
      <c r="H54" s="432">
        <v>28.2</v>
      </c>
      <c r="I54" s="436">
        <v>0</v>
      </c>
      <c r="J54" s="435">
        <v>1</v>
      </c>
      <c r="K54" s="435">
        <v>11</v>
      </c>
      <c r="L54" s="435">
        <v>1</v>
      </c>
      <c r="M54" s="435">
        <v>0</v>
      </c>
      <c r="N54" s="433">
        <v>12</v>
      </c>
    </row>
    <row r="55" spans="2:14" s="414" customFormat="1" ht="15" customHeight="1">
      <c r="B55" s="434"/>
      <c r="C55" s="114" t="s">
        <v>1467</v>
      </c>
      <c r="D55" s="435">
        <v>13773</v>
      </c>
      <c r="E55" s="435">
        <v>10469</v>
      </c>
      <c r="F55" s="431">
        <v>75.7</v>
      </c>
      <c r="G55" s="435">
        <v>8460</v>
      </c>
      <c r="H55" s="432">
        <v>61.5</v>
      </c>
      <c r="I55" s="436">
        <v>0</v>
      </c>
      <c r="J55" s="435">
        <v>1</v>
      </c>
      <c r="K55" s="435">
        <v>4</v>
      </c>
      <c r="L55" s="435">
        <v>0</v>
      </c>
      <c r="M55" s="435">
        <v>0</v>
      </c>
      <c r="N55" s="433">
        <f>SUM(I55:M55)</f>
        <v>5</v>
      </c>
    </row>
    <row r="56" spans="2:14" s="414" customFormat="1" ht="15" customHeight="1">
      <c r="B56" s="434"/>
      <c r="C56" s="114" t="s">
        <v>1459</v>
      </c>
      <c r="D56" s="435">
        <v>14470</v>
      </c>
      <c r="E56" s="435">
        <v>1670</v>
      </c>
      <c r="F56" s="431">
        <f>SUM(E56/D56*100)</f>
        <v>11.541119557705597</v>
      </c>
      <c r="G56" s="435">
        <v>1633</v>
      </c>
      <c r="H56" s="432">
        <f>SUM(G56/D56*100)</f>
        <v>11.285418106427091</v>
      </c>
      <c r="I56" s="436">
        <v>0</v>
      </c>
      <c r="J56" s="435">
        <v>0</v>
      </c>
      <c r="K56" s="435">
        <v>7</v>
      </c>
      <c r="L56" s="435">
        <v>0</v>
      </c>
      <c r="M56" s="435">
        <v>1</v>
      </c>
      <c r="N56" s="433">
        <f>SUM(I56:M56)</f>
        <v>8</v>
      </c>
    </row>
    <row r="57" spans="2:14" s="414" customFormat="1" ht="15" customHeight="1">
      <c r="B57" s="434"/>
      <c r="C57" s="114" t="s">
        <v>1460</v>
      </c>
      <c r="D57" s="435">
        <v>10847</v>
      </c>
      <c r="E57" s="435">
        <v>705</v>
      </c>
      <c r="F57" s="431">
        <f>SUM(E57/D57*100)</f>
        <v>6.499492947358716</v>
      </c>
      <c r="G57" s="435">
        <v>649</v>
      </c>
      <c r="H57" s="432">
        <v>5.9</v>
      </c>
      <c r="I57" s="436">
        <v>0</v>
      </c>
      <c r="J57" s="436">
        <v>0</v>
      </c>
      <c r="K57" s="435">
        <v>2</v>
      </c>
      <c r="L57" s="435">
        <v>0</v>
      </c>
      <c r="M57" s="435">
        <v>0</v>
      </c>
      <c r="N57" s="433">
        <f>SUM(I57:M57)</f>
        <v>2</v>
      </c>
    </row>
    <row r="58" spans="2:14" s="414" customFormat="1" ht="15" customHeight="1">
      <c r="B58" s="434"/>
      <c r="C58" s="114" t="s">
        <v>638</v>
      </c>
      <c r="D58" s="435">
        <v>10751</v>
      </c>
      <c r="E58" s="435">
        <v>4660</v>
      </c>
      <c r="F58" s="431">
        <v>34.4</v>
      </c>
      <c r="G58" s="435">
        <v>3415</v>
      </c>
      <c r="H58" s="432">
        <v>31.7</v>
      </c>
      <c r="I58" s="436">
        <v>0</v>
      </c>
      <c r="J58" s="415">
        <v>0</v>
      </c>
      <c r="K58" s="435">
        <v>7</v>
      </c>
      <c r="L58" s="435">
        <v>0</v>
      </c>
      <c r="M58" s="435">
        <v>0</v>
      </c>
      <c r="N58" s="433">
        <f>SUM(I58:M58)</f>
        <v>7</v>
      </c>
    </row>
    <row r="59" spans="2:14" s="414" customFormat="1" ht="15" customHeight="1">
      <c r="B59" s="434"/>
      <c r="C59" s="114"/>
      <c r="D59" s="435"/>
      <c r="E59" s="435"/>
      <c r="F59" s="431"/>
      <c r="G59" s="435"/>
      <c r="H59" s="432"/>
      <c r="I59" s="436"/>
      <c r="J59" s="435"/>
      <c r="K59" s="435"/>
      <c r="L59" s="435"/>
      <c r="M59" s="435"/>
      <c r="N59" s="433"/>
    </row>
    <row r="60" spans="2:14" s="414" customFormat="1" ht="15" customHeight="1">
      <c r="B60" s="1074" t="s">
        <v>995</v>
      </c>
      <c r="C60" s="1075"/>
      <c r="D60" s="435">
        <f>SUM(D61:D62)</f>
        <v>126008</v>
      </c>
      <c r="E60" s="435">
        <f>SUM(E61:E62)</f>
        <v>65982</v>
      </c>
      <c r="F60" s="431">
        <v>52.3</v>
      </c>
      <c r="G60" s="435">
        <f>SUM(G61:G62)</f>
        <v>22279</v>
      </c>
      <c r="H60" s="432">
        <f>SUM(G60/D60*100)</f>
        <v>17.680623452479207</v>
      </c>
      <c r="I60" s="435">
        <f>SUM(I61:I62)</f>
        <v>1</v>
      </c>
      <c r="J60" s="435">
        <f>SUM(J61:J62)</f>
        <v>0</v>
      </c>
      <c r="K60" s="435">
        <f>SUM(K61:K62)</f>
        <v>7</v>
      </c>
      <c r="L60" s="435">
        <f>SUM(L61:L62)</f>
        <v>2</v>
      </c>
      <c r="M60" s="435">
        <f>SUM(M61:M62)</f>
        <v>13</v>
      </c>
      <c r="N60" s="433">
        <f>SUM(I60:M60)</f>
        <v>23</v>
      </c>
    </row>
    <row r="61" spans="2:14" s="414" customFormat="1" ht="15" customHeight="1">
      <c r="B61" s="434"/>
      <c r="C61" s="114" t="s">
        <v>579</v>
      </c>
      <c r="D61" s="435">
        <v>95714</v>
      </c>
      <c r="E61" s="435">
        <v>65096</v>
      </c>
      <c r="F61" s="431">
        <v>68.9</v>
      </c>
      <c r="G61" s="435">
        <v>21403</v>
      </c>
      <c r="H61" s="431">
        <v>21.9</v>
      </c>
      <c r="I61" s="404">
        <v>1</v>
      </c>
      <c r="J61" s="435">
        <v>0</v>
      </c>
      <c r="K61" s="404">
        <v>6</v>
      </c>
      <c r="L61" s="404">
        <v>2</v>
      </c>
      <c r="M61" s="404">
        <v>1</v>
      </c>
      <c r="N61" s="433">
        <f>SUM(I61:M61)</f>
        <v>10</v>
      </c>
    </row>
    <row r="62" spans="2:14" s="414" customFormat="1" ht="15" customHeight="1">
      <c r="B62" s="434"/>
      <c r="C62" s="114" t="s">
        <v>585</v>
      </c>
      <c r="D62" s="435">
        <v>30294</v>
      </c>
      <c r="E62" s="435">
        <v>886</v>
      </c>
      <c r="F62" s="431">
        <f>SUM(E62/D62*100)</f>
        <v>2.9246715521225326</v>
      </c>
      <c r="G62" s="435">
        <v>876</v>
      </c>
      <c r="H62" s="432">
        <f>SUM(G62/D62*100)</f>
        <v>2.8916617151911272</v>
      </c>
      <c r="I62" s="404">
        <v>0</v>
      </c>
      <c r="J62" s="435">
        <v>0</v>
      </c>
      <c r="K62" s="404">
        <v>1</v>
      </c>
      <c r="L62" s="404">
        <v>0</v>
      </c>
      <c r="M62" s="404">
        <v>12</v>
      </c>
      <c r="N62" s="433">
        <f>SUM(I62:M62)</f>
        <v>13</v>
      </c>
    </row>
    <row r="63" spans="2:14" s="414" customFormat="1" ht="15" customHeight="1">
      <c r="B63" s="434"/>
      <c r="C63" s="114"/>
      <c r="D63" s="435"/>
      <c r="E63" s="435"/>
      <c r="F63" s="435"/>
      <c r="G63" s="435"/>
      <c r="H63" s="435"/>
      <c r="I63" s="404"/>
      <c r="J63" s="435"/>
      <c r="K63" s="404"/>
      <c r="L63" s="404"/>
      <c r="M63" s="404"/>
      <c r="N63" s="433"/>
    </row>
    <row r="64" spans="2:14" s="414" customFormat="1" ht="15" customHeight="1">
      <c r="B64" s="1074" t="s">
        <v>996</v>
      </c>
      <c r="C64" s="1075"/>
      <c r="D64" s="438">
        <v>98142</v>
      </c>
      <c r="E64" s="438">
        <f>SUM(E65:E68)</f>
        <v>8868</v>
      </c>
      <c r="F64" s="431">
        <f>SUM(E64/D64*100)</f>
        <v>9.035886776303723</v>
      </c>
      <c r="G64" s="438">
        <v>7631</v>
      </c>
      <c r="H64" s="432">
        <f>SUM(G64/D64*100)</f>
        <v>7.775468199140022</v>
      </c>
      <c r="I64" s="438">
        <f>SUM(I65:I68)</f>
        <v>0</v>
      </c>
      <c r="J64" s="438">
        <f>SUM(J65:J68)</f>
        <v>0</v>
      </c>
      <c r="K64" s="438">
        <f>SUM(K65:K68)</f>
        <v>12</v>
      </c>
      <c r="L64" s="438">
        <f>SUM(L65:L68)</f>
        <v>1</v>
      </c>
      <c r="M64" s="438">
        <f>SUM(M65:M68)</f>
        <v>21</v>
      </c>
      <c r="N64" s="433">
        <f>SUM(I64:M64)</f>
        <v>34</v>
      </c>
    </row>
    <row r="65" spans="2:14" s="414" customFormat="1" ht="15" customHeight="1">
      <c r="B65" s="434"/>
      <c r="C65" s="114" t="s">
        <v>580</v>
      </c>
      <c r="D65" s="438">
        <v>36751</v>
      </c>
      <c r="E65" s="438">
        <v>1017</v>
      </c>
      <c r="F65" s="431">
        <v>2.7</v>
      </c>
      <c r="G65" s="435">
        <v>921</v>
      </c>
      <c r="H65" s="432">
        <f>SUM(G65/D65*100)</f>
        <v>2.50605425702702</v>
      </c>
      <c r="I65" s="436">
        <v>0</v>
      </c>
      <c r="J65" s="436">
        <v>0</v>
      </c>
      <c r="K65" s="404">
        <v>1</v>
      </c>
      <c r="L65" s="404">
        <v>0</v>
      </c>
      <c r="M65" s="435">
        <v>9</v>
      </c>
      <c r="N65" s="433">
        <f>SUM(I65:M65)</f>
        <v>10</v>
      </c>
    </row>
    <row r="66" spans="2:14" s="414" customFormat="1" ht="15" customHeight="1">
      <c r="B66" s="434"/>
      <c r="C66" s="114" t="s">
        <v>1455</v>
      </c>
      <c r="D66" s="435">
        <v>26683</v>
      </c>
      <c r="E66" s="435">
        <v>5164</v>
      </c>
      <c r="F66" s="431">
        <v>19.3</v>
      </c>
      <c r="G66" s="435">
        <v>4123</v>
      </c>
      <c r="H66" s="432">
        <v>15.9</v>
      </c>
      <c r="I66" s="404">
        <v>0</v>
      </c>
      <c r="J66" s="404">
        <v>0</v>
      </c>
      <c r="K66" s="404">
        <v>10</v>
      </c>
      <c r="L66" s="404">
        <v>0</v>
      </c>
      <c r="M66" s="404">
        <v>5</v>
      </c>
      <c r="N66" s="433">
        <f>SUM(I66:M66)</f>
        <v>15</v>
      </c>
    </row>
    <row r="67" spans="2:14" s="414" customFormat="1" ht="15" customHeight="1">
      <c r="B67" s="434"/>
      <c r="C67" s="114" t="s">
        <v>669</v>
      </c>
      <c r="D67" s="435">
        <v>18366</v>
      </c>
      <c r="E67" s="435">
        <v>2076</v>
      </c>
      <c r="F67" s="431">
        <v>11.2</v>
      </c>
      <c r="G67" s="435">
        <v>2076</v>
      </c>
      <c r="H67" s="432">
        <v>11.2</v>
      </c>
      <c r="I67" s="404">
        <v>0</v>
      </c>
      <c r="J67" s="404">
        <v>0</v>
      </c>
      <c r="K67" s="404">
        <v>0</v>
      </c>
      <c r="L67" s="404">
        <v>1</v>
      </c>
      <c r="M67" s="435">
        <v>2</v>
      </c>
      <c r="N67" s="433">
        <f>SUM(I67:M67)</f>
        <v>3</v>
      </c>
    </row>
    <row r="68" spans="2:14" s="414" customFormat="1" ht="15" customHeight="1">
      <c r="B68" s="434"/>
      <c r="C68" s="114" t="s">
        <v>1456</v>
      </c>
      <c r="D68" s="435">
        <v>16522</v>
      </c>
      <c r="E68" s="435">
        <v>611</v>
      </c>
      <c r="F68" s="431">
        <f>SUM(E68/D68*100)</f>
        <v>3.6980995036920468</v>
      </c>
      <c r="G68" s="441">
        <v>611</v>
      </c>
      <c r="H68" s="432">
        <v>3.7</v>
      </c>
      <c r="I68" s="404">
        <v>0</v>
      </c>
      <c r="J68" s="404">
        <v>0</v>
      </c>
      <c r="K68" s="404">
        <v>1</v>
      </c>
      <c r="L68" s="404">
        <v>0</v>
      </c>
      <c r="M68" s="435">
        <v>5</v>
      </c>
      <c r="N68" s="433">
        <f>SUM(I68:M68)</f>
        <v>6</v>
      </c>
    </row>
    <row r="69" spans="2:14" s="414" customFormat="1" ht="15" customHeight="1">
      <c r="B69" s="434"/>
      <c r="C69" s="114"/>
      <c r="D69" s="435"/>
      <c r="E69" s="435"/>
      <c r="F69" s="435"/>
      <c r="G69" s="435"/>
      <c r="H69" s="435"/>
      <c r="I69" s="404"/>
      <c r="J69" s="404"/>
      <c r="K69" s="404"/>
      <c r="L69" s="404"/>
      <c r="M69" s="435"/>
      <c r="N69" s="433"/>
    </row>
    <row r="70" spans="2:14" s="414" customFormat="1" ht="15" customHeight="1">
      <c r="B70" s="1074" t="s">
        <v>997</v>
      </c>
      <c r="C70" s="1075"/>
      <c r="D70" s="435">
        <f>SUM(D71:D74)</f>
        <v>77778</v>
      </c>
      <c r="E70" s="435">
        <f>SUM(E71:E74)</f>
        <v>48606</v>
      </c>
      <c r="F70" s="431">
        <v>62.6</v>
      </c>
      <c r="G70" s="435">
        <f>SUM(G71:G74)</f>
        <v>31983</v>
      </c>
      <c r="H70" s="432">
        <v>41.1</v>
      </c>
      <c r="I70" s="435">
        <f>SUM(I71:I74)</f>
        <v>1</v>
      </c>
      <c r="J70" s="435">
        <f>SUM(J71:J74)</f>
        <v>1</v>
      </c>
      <c r="K70" s="435">
        <f>SUM(K71:K74)</f>
        <v>13</v>
      </c>
      <c r="L70" s="435">
        <f>SUM(L71:L74)</f>
        <v>3</v>
      </c>
      <c r="M70" s="435">
        <f>SUM(M71:M74)</f>
        <v>8</v>
      </c>
      <c r="N70" s="433">
        <v>25</v>
      </c>
    </row>
    <row r="71" spans="2:14" s="414" customFormat="1" ht="15" customHeight="1">
      <c r="B71" s="434"/>
      <c r="C71" s="114" t="s">
        <v>663</v>
      </c>
      <c r="D71" s="435">
        <v>34873</v>
      </c>
      <c r="E71" s="435">
        <v>29023</v>
      </c>
      <c r="F71" s="431">
        <v>83.3</v>
      </c>
      <c r="G71" s="435">
        <v>17763</v>
      </c>
      <c r="H71" s="432">
        <v>50.8</v>
      </c>
      <c r="I71" s="435">
        <v>1</v>
      </c>
      <c r="J71" s="435">
        <v>0</v>
      </c>
      <c r="K71" s="435">
        <v>4</v>
      </c>
      <c r="L71" s="435">
        <v>2</v>
      </c>
      <c r="M71" s="435">
        <v>7</v>
      </c>
      <c r="N71" s="433">
        <f>SUM(I71:M71)</f>
        <v>14</v>
      </c>
    </row>
    <row r="72" spans="2:14" s="414" customFormat="1" ht="15" customHeight="1">
      <c r="B72" s="434"/>
      <c r="C72" s="114" t="s">
        <v>1452</v>
      </c>
      <c r="D72" s="435">
        <v>20642</v>
      </c>
      <c r="E72" s="435">
        <v>3599</v>
      </c>
      <c r="F72" s="431">
        <f>SUM(E72/D72*100)</f>
        <v>17.435326034299</v>
      </c>
      <c r="G72" s="435">
        <v>2458</v>
      </c>
      <c r="H72" s="432">
        <v>11.9</v>
      </c>
      <c r="I72" s="435">
        <v>0</v>
      </c>
      <c r="J72" s="435">
        <v>0</v>
      </c>
      <c r="K72" s="435">
        <v>5</v>
      </c>
      <c r="L72" s="435">
        <v>1</v>
      </c>
      <c r="M72" s="435">
        <v>0</v>
      </c>
      <c r="N72" s="433">
        <v>5</v>
      </c>
    </row>
    <row r="73" spans="2:14" s="414" customFormat="1" ht="15" customHeight="1">
      <c r="B73" s="434"/>
      <c r="C73" s="114" t="s">
        <v>1451</v>
      </c>
      <c r="D73" s="435">
        <v>12839</v>
      </c>
      <c r="E73" s="436">
        <v>10159</v>
      </c>
      <c r="F73" s="431">
        <v>79</v>
      </c>
      <c r="G73" s="435">
        <v>6893</v>
      </c>
      <c r="H73" s="432">
        <v>53.6</v>
      </c>
      <c r="I73" s="436">
        <v>0</v>
      </c>
      <c r="J73" s="404">
        <v>1</v>
      </c>
      <c r="K73" s="435">
        <v>2</v>
      </c>
      <c r="L73" s="435">
        <v>0</v>
      </c>
      <c r="M73" s="435">
        <v>1</v>
      </c>
      <c r="N73" s="433">
        <f>SUM(I73:M73)</f>
        <v>4</v>
      </c>
    </row>
    <row r="74" spans="2:14" s="414" customFormat="1" ht="15" customHeight="1">
      <c r="B74" s="434"/>
      <c r="C74" s="114" t="s">
        <v>998</v>
      </c>
      <c r="D74" s="435">
        <v>9424</v>
      </c>
      <c r="E74" s="435">
        <v>5825</v>
      </c>
      <c r="F74" s="431">
        <f>SUM(E74/D74*100)</f>
        <v>61.810271646859086</v>
      </c>
      <c r="G74" s="435">
        <v>4869</v>
      </c>
      <c r="H74" s="432">
        <v>51.7</v>
      </c>
      <c r="I74" s="436">
        <v>0</v>
      </c>
      <c r="J74" s="435">
        <v>0</v>
      </c>
      <c r="K74" s="404">
        <v>2</v>
      </c>
      <c r="L74" s="404">
        <v>0</v>
      </c>
      <c r="M74" s="404">
        <v>0</v>
      </c>
      <c r="N74" s="433">
        <f>SUM(I74:M74)</f>
        <v>2</v>
      </c>
    </row>
    <row r="75" spans="2:14" s="414" customFormat="1" ht="15" customHeight="1">
      <c r="B75" s="434"/>
      <c r="C75" s="114"/>
      <c r="D75" s="435"/>
      <c r="E75" s="435"/>
      <c r="F75" s="435"/>
      <c r="G75" s="435"/>
      <c r="H75" s="432"/>
      <c r="I75" s="404"/>
      <c r="J75" s="435"/>
      <c r="K75" s="404"/>
      <c r="L75" s="404"/>
      <c r="M75" s="404"/>
      <c r="N75" s="433"/>
    </row>
    <row r="76" spans="2:14" s="443" customFormat="1" ht="15" customHeight="1">
      <c r="B76" s="1091" t="s">
        <v>679</v>
      </c>
      <c r="C76" s="1092"/>
      <c r="D76" s="444">
        <f>SUM(D7,D15,D23,D29,D39,D46,D52,D70,D64,D60)</f>
        <v>1353649</v>
      </c>
      <c r="E76" s="444">
        <f>SUM(E7,E15,E23,E29,E39,E46,E52,E70,E64,E60)</f>
        <v>696967</v>
      </c>
      <c r="F76" s="445">
        <v>51.6</v>
      </c>
      <c r="G76" s="444">
        <f>SUM(G7,G15,G23,G29,G39,G46,G52,G70,G64,G60)</f>
        <v>476120</v>
      </c>
      <c r="H76" s="446">
        <v>35.2</v>
      </c>
      <c r="I76" s="444">
        <f>SUM(I7,I15,I23,I29,I39,I46,I52,I70,I64,I60)</f>
        <v>11</v>
      </c>
      <c r="J76" s="444">
        <f>SUM(J7,J15,J23,J29,J39,J46,J52,J70,J64,J60)</f>
        <v>8</v>
      </c>
      <c r="K76" s="444">
        <f>SUM(K7,K15,K23,K29,K39,K46,K52,K70,K64,K60)</f>
        <v>235</v>
      </c>
      <c r="L76" s="444">
        <f>SUM(L7,L15,L23,L29,L39,L46,L52,L70,L64,L60)</f>
        <v>17</v>
      </c>
      <c r="M76" s="444">
        <f>SUM(M7,M15,M23,M29,M39,M46,M52,M70,M64,M60)</f>
        <v>284</v>
      </c>
      <c r="N76" s="447">
        <v>555</v>
      </c>
    </row>
    <row r="77" spans="2:14" s="414" customFormat="1" ht="15" customHeight="1">
      <c r="B77" s="448"/>
      <c r="C77" s="348"/>
      <c r="D77" s="449"/>
      <c r="E77" s="449"/>
      <c r="F77" s="450"/>
      <c r="G77" s="449"/>
      <c r="H77" s="451"/>
      <c r="I77" s="408"/>
      <c r="J77" s="408"/>
      <c r="K77" s="408"/>
      <c r="L77" s="408"/>
      <c r="M77" s="449"/>
      <c r="N77" s="452"/>
    </row>
    <row r="78" spans="3:14" s="414" customFormat="1" ht="12">
      <c r="C78" s="414" t="s">
        <v>999</v>
      </c>
      <c r="D78" s="66"/>
      <c r="E78" s="66"/>
      <c r="F78" s="453"/>
      <c r="H78" s="453" t="s">
        <v>1000</v>
      </c>
      <c r="I78" s="415"/>
      <c r="N78" s="454"/>
    </row>
    <row r="79" spans="3:14" ht="13.5">
      <c r="C79" s="414"/>
      <c r="D79" s="414"/>
      <c r="E79" s="414"/>
      <c r="F79" s="453"/>
      <c r="G79" s="414"/>
      <c r="H79" s="453"/>
      <c r="N79" s="455"/>
    </row>
    <row r="80" spans="3:14" ht="13.5">
      <c r="C80" s="414"/>
      <c r="D80" s="414"/>
      <c r="E80" s="414"/>
      <c r="F80" s="453"/>
      <c r="G80" s="414"/>
      <c r="H80" s="453"/>
      <c r="N80" s="455"/>
    </row>
    <row r="81" spans="3:14" ht="13.5">
      <c r="C81" s="414"/>
      <c r="D81" s="414"/>
      <c r="E81" s="414"/>
      <c r="F81" s="453"/>
      <c r="G81" s="414"/>
      <c r="H81" s="453"/>
      <c r="N81" s="455"/>
    </row>
    <row r="82" ht="13.5">
      <c r="N82" s="455"/>
    </row>
    <row r="83" ht="13.5">
      <c r="N83" s="455"/>
    </row>
    <row r="84" spans="6:14" ht="13.5">
      <c r="F84" s="412"/>
      <c r="G84" s="66"/>
      <c r="H84" s="412"/>
      <c r="N84" s="455"/>
    </row>
    <row r="85" ht="13.5">
      <c r="N85" s="455"/>
    </row>
    <row r="86" ht="13.5">
      <c r="N86" s="455"/>
    </row>
    <row r="87" ht="13.5">
      <c r="N87" s="455"/>
    </row>
    <row r="88" ht="13.5">
      <c r="N88" s="455"/>
    </row>
    <row r="89" ht="13.5">
      <c r="N89" s="455"/>
    </row>
    <row r="90" ht="13.5">
      <c r="N90" s="455"/>
    </row>
    <row r="91" ht="13.5">
      <c r="N91" s="455"/>
    </row>
    <row r="92" ht="13.5">
      <c r="N92" s="455"/>
    </row>
    <row r="93" ht="13.5">
      <c r="N93" s="455"/>
    </row>
    <row r="94" ht="13.5">
      <c r="N94" s="455"/>
    </row>
    <row r="95" ht="13.5">
      <c r="N95" s="455"/>
    </row>
    <row r="96" ht="13.5">
      <c r="N96" s="455"/>
    </row>
    <row r="97" ht="13.5">
      <c r="N97" s="455"/>
    </row>
    <row r="98" ht="13.5">
      <c r="N98" s="455"/>
    </row>
    <row r="99" ht="13.5">
      <c r="N99" s="455"/>
    </row>
    <row r="100" ht="13.5">
      <c r="N100" s="455"/>
    </row>
    <row r="101" ht="13.5">
      <c r="N101" s="455"/>
    </row>
    <row r="102" ht="13.5">
      <c r="N102" s="455"/>
    </row>
    <row r="103" ht="13.5">
      <c r="N103" s="455"/>
    </row>
    <row r="104" ht="13.5">
      <c r="N104" s="455"/>
    </row>
    <row r="105" ht="13.5">
      <c r="N105" s="455"/>
    </row>
    <row r="106" ht="13.5">
      <c r="N106" s="455"/>
    </row>
    <row r="107" ht="13.5">
      <c r="N107" s="455"/>
    </row>
    <row r="108" ht="13.5">
      <c r="N108" s="455"/>
    </row>
    <row r="109" ht="13.5">
      <c r="N109" s="455"/>
    </row>
    <row r="110" ht="13.5">
      <c r="N110" s="455"/>
    </row>
    <row r="111" ht="13.5">
      <c r="N111" s="455"/>
    </row>
    <row r="112" ht="13.5">
      <c r="N112" s="455"/>
    </row>
    <row r="113" ht="13.5">
      <c r="N113" s="455"/>
    </row>
    <row r="114" ht="13.5">
      <c r="N114" s="455"/>
    </row>
    <row r="115" ht="13.5">
      <c r="N115" s="455"/>
    </row>
    <row r="116" ht="13.5">
      <c r="N116" s="455"/>
    </row>
    <row r="117" ht="13.5">
      <c r="N117" s="455"/>
    </row>
    <row r="118" ht="13.5">
      <c r="N118" s="455"/>
    </row>
    <row r="119" ht="13.5">
      <c r="N119" s="455"/>
    </row>
    <row r="120" ht="13.5">
      <c r="N120" s="455"/>
    </row>
    <row r="121" ht="13.5">
      <c r="N121" s="455"/>
    </row>
    <row r="122" ht="13.5">
      <c r="N122" s="455"/>
    </row>
    <row r="123" ht="13.5">
      <c r="N123" s="455"/>
    </row>
    <row r="124" ht="13.5">
      <c r="N124" s="455"/>
    </row>
    <row r="125" ht="13.5">
      <c r="N125" s="455"/>
    </row>
    <row r="126" ht="13.5">
      <c r="N126" s="455"/>
    </row>
    <row r="127" ht="13.5">
      <c r="N127" s="455"/>
    </row>
    <row r="128" ht="13.5">
      <c r="N128" s="455"/>
    </row>
    <row r="129" ht="13.5">
      <c r="N129" s="455"/>
    </row>
    <row r="130" ht="13.5">
      <c r="N130" s="455"/>
    </row>
    <row r="131" ht="13.5">
      <c r="N131" s="455"/>
    </row>
    <row r="132" ht="13.5">
      <c r="N132" s="455"/>
    </row>
    <row r="133" ht="13.5">
      <c r="N133" s="455"/>
    </row>
    <row r="134" ht="13.5">
      <c r="N134" s="455"/>
    </row>
    <row r="135" ht="13.5">
      <c r="N135" s="455"/>
    </row>
    <row r="136" ht="13.5">
      <c r="N136" s="455"/>
    </row>
    <row r="137" ht="13.5">
      <c r="N137" s="455"/>
    </row>
    <row r="138" ht="13.5">
      <c r="N138" s="455"/>
    </row>
    <row r="139" ht="13.5">
      <c r="N139" s="455"/>
    </row>
    <row r="140" ht="13.5">
      <c r="N140" s="455"/>
    </row>
    <row r="141" ht="13.5">
      <c r="N141" s="455"/>
    </row>
    <row r="142" ht="13.5">
      <c r="N142" s="455"/>
    </row>
    <row r="143" ht="13.5">
      <c r="N143" s="455"/>
    </row>
    <row r="144" ht="13.5">
      <c r="N144" s="455"/>
    </row>
    <row r="145" ht="13.5">
      <c r="N145" s="455"/>
    </row>
    <row r="146" ht="13.5">
      <c r="N146" s="455"/>
    </row>
  </sheetData>
  <mergeCells count="19">
    <mergeCell ref="L2:M2"/>
    <mergeCell ref="B76:C76"/>
    <mergeCell ref="B60:C60"/>
    <mergeCell ref="B46:C46"/>
    <mergeCell ref="B52:C52"/>
    <mergeCell ref="B70:C70"/>
    <mergeCell ref="B64:C64"/>
    <mergeCell ref="B15:C15"/>
    <mergeCell ref="B23:C23"/>
    <mergeCell ref="B29:C29"/>
    <mergeCell ref="I3:N4"/>
    <mergeCell ref="B39:C39"/>
    <mergeCell ref="B7:C7"/>
    <mergeCell ref="B3:C5"/>
    <mergeCell ref="F3:F4"/>
    <mergeCell ref="H3:H4"/>
    <mergeCell ref="G3:G4"/>
    <mergeCell ref="D3:D4"/>
    <mergeCell ref="E3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Z22"/>
  <sheetViews>
    <sheetView workbookViewId="0" topLeftCell="A1">
      <selection activeCell="A1" sqref="A1"/>
    </sheetView>
  </sheetViews>
  <sheetFormatPr defaultColWidth="9.00390625" defaultRowHeight="13.5"/>
  <cols>
    <col min="1" max="1" width="2.625" style="459" customWidth="1"/>
    <col min="2" max="2" width="16.125" style="494" customWidth="1"/>
    <col min="3" max="3" width="13.875" style="459" bestFit="1" customWidth="1"/>
    <col min="4" max="5" width="12.75390625" style="459" bestFit="1" customWidth="1"/>
    <col min="6" max="6" width="13.875" style="459" bestFit="1" customWidth="1"/>
    <col min="7" max="7" width="8.50390625" style="459" bestFit="1" customWidth="1"/>
    <col min="8" max="8" width="9.50390625" style="459" bestFit="1" customWidth="1"/>
    <col min="9" max="9" width="7.625" style="459" bestFit="1" customWidth="1"/>
    <col min="10" max="10" width="9.50390625" style="459" bestFit="1" customWidth="1"/>
    <col min="11" max="11" width="8.125" style="459" customWidth="1"/>
    <col min="12" max="12" width="8.25390625" style="459" customWidth="1"/>
    <col min="13" max="13" width="10.75390625" style="459" customWidth="1"/>
    <col min="14" max="14" width="10.25390625" style="459" customWidth="1"/>
    <col min="15" max="15" width="9.875" style="459" customWidth="1"/>
    <col min="16" max="16" width="11.75390625" style="459" customWidth="1"/>
    <col min="17" max="17" width="12.25390625" style="459" customWidth="1"/>
    <col min="18" max="19" width="11.875" style="459" customWidth="1"/>
    <col min="20" max="20" width="13.125" style="459" customWidth="1"/>
    <col min="21" max="23" width="9.00390625" style="459" customWidth="1"/>
    <col min="24" max="24" width="10.25390625" style="459" customWidth="1"/>
    <col min="25" max="25" width="9.00390625" style="459" customWidth="1"/>
    <col min="26" max="26" width="10.375" style="459" customWidth="1"/>
    <col min="27" max="16384" width="9.00390625" style="459" customWidth="1"/>
  </cols>
  <sheetData>
    <row r="2" s="457" customFormat="1" ht="14.25">
      <c r="B2" s="458" t="s">
        <v>61</v>
      </c>
    </row>
    <row r="3" spans="2:25" ht="20.25" customHeight="1" thickBot="1">
      <c r="B3" s="460"/>
      <c r="C3" s="461"/>
      <c r="D3" s="462"/>
      <c r="E3" s="462"/>
      <c r="F3" s="462"/>
      <c r="G3" s="462"/>
      <c r="H3" s="462"/>
      <c r="I3" s="462"/>
      <c r="J3" s="462"/>
      <c r="K3" s="463"/>
      <c r="L3" s="463"/>
      <c r="Y3" s="459" t="s">
        <v>16</v>
      </c>
    </row>
    <row r="4" spans="2:26" ht="22.5" customHeight="1" thickTop="1">
      <c r="B4" s="1125" t="s">
        <v>17</v>
      </c>
      <c r="C4" s="1128" t="s">
        <v>18</v>
      </c>
      <c r="D4" s="1110" t="s">
        <v>19</v>
      </c>
      <c r="E4" s="1111"/>
      <c r="F4" s="1112" t="s">
        <v>20</v>
      </c>
      <c r="G4" s="1113"/>
      <c r="H4" s="1113"/>
      <c r="I4" s="1113"/>
      <c r="J4" s="1113"/>
      <c r="K4" s="1113"/>
      <c r="L4" s="1114"/>
      <c r="M4" s="1098" t="s">
        <v>21</v>
      </c>
      <c r="N4" s="1098"/>
      <c r="O4" s="1098"/>
      <c r="P4" s="1098"/>
      <c r="Q4" s="1098"/>
      <c r="R4" s="1098"/>
      <c r="S4" s="1103"/>
      <c r="T4" s="1100" t="s">
        <v>22</v>
      </c>
      <c r="U4" s="1098"/>
      <c r="V4" s="1098"/>
      <c r="W4" s="1098"/>
      <c r="X4" s="1098"/>
      <c r="Y4" s="1098" t="s">
        <v>23</v>
      </c>
      <c r="Z4" s="1098"/>
    </row>
    <row r="5" spans="2:26" ht="22.5" customHeight="1">
      <c r="B5" s="1126"/>
      <c r="C5" s="1129"/>
      <c r="D5" s="1119" t="s">
        <v>24</v>
      </c>
      <c r="E5" s="1122" t="s">
        <v>25</v>
      </c>
      <c r="F5" s="1106" t="s">
        <v>1119</v>
      </c>
      <c r="G5" s="1115" t="s">
        <v>26</v>
      </c>
      <c r="H5" s="1116"/>
      <c r="I5" s="1117" t="s">
        <v>27</v>
      </c>
      <c r="J5" s="1116"/>
      <c r="K5" s="1118" t="s">
        <v>28</v>
      </c>
      <c r="L5" s="1109"/>
      <c r="M5" s="1095" t="s">
        <v>29</v>
      </c>
      <c r="N5" s="1095"/>
      <c r="O5" s="1095"/>
      <c r="P5" s="1095" t="s">
        <v>30</v>
      </c>
      <c r="Q5" s="1095"/>
      <c r="R5" s="1095"/>
      <c r="S5" s="1099" t="s">
        <v>31</v>
      </c>
      <c r="T5" s="1101" t="s">
        <v>32</v>
      </c>
      <c r="U5" s="1095" t="s">
        <v>33</v>
      </c>
      <c r="V5" s="1095"/>
      <c r="W5" s="1095"/>
      <c r="X5" s="1095"/>
      <c r="Y5" s="1095"/>
      <c r="Z5" s="1095"/>
    </row>
    <row r="6" spans="2:26" ht="22.5" customHeight="1">
      <c r="B6" s="1126"/>
      <c r="C6" s="1129"/>
      <c r="D6" s="1120"/>
      <c r="E6" s="1123"/>
      <c r="F6" s="1131"/>
      <c r="G6" s="1104" t="s">
        <v>34</v>
      </c>
      <c r="H6" s="1108" t="s">
        <v>35</v>
      </c>
      <c r="I6" s="1104" t="s">
        <v>34</v>
      </c>
      <c r="J6" s="1106" t="s">
        <v>35</v>
      </c>
      <c r="K6" s="1104" t="s">
        <v>34</v>
      </c>
      <c r="L6" s="1106" t="s">
        <v>35</v>
      </c>
      <c r="M6" s="1102" t="s">
        <v>36</v>
      </c>
      <c r="N6" s="1096" t="s">
        <v>37</v>
      </c>
      <c r="O6" s="1096" t="s">
        <v>38</v>
      </c>
      <c r="P6" s="1096" t="s">
        <v>38</v>
      </c>
      <c r="Q6" s="1096" t="s">
        <v>39</v>
      </c>
      <c r="R6" s="1096" t="s">
        <v>40</v>
      </c>
      <c r="S6" s="1099"/>
      <c r="T6" s="1101"/>
      <c r="U6" s="1102" t="s">
        <v>41</v>
      </c>
      <c r="V6" s="1095" t="s">
        <v>42</v>
      </c>
      <c r="W6" s="1095"/>
      <c r="X6" s="1095" t="s">
        <v>604</v>
      </c>
      <c r="Y6" s="1095"/>
      <c r="Z6" s="1095"/>
    </row>
    <row r="7" spans="2:26" ht="23.25" customHeight="1">
      <c r="B7" s="1127"/>
      <c r="C7" s="1130"/>
      <c r="D7" s="1121"/>
      <c r="E7" s="1124"/>
      <c r="F7" s="1107"/>
      <c r="G7" s="1105"/>
      <c r="H7" s="1109"/>
      <c r="I7" s="1105"/>
      <c r="J7" s="1107"/>
      <c r="K7" s="1105"/>
      <c r="L7" s="1107"/>
      <c r="M7" s="1102"/>
      <c r="N7" s="1097"/>
      <c r="O7" s="1097"/>
      <c r="P7" s="1097"/>
      <c r="Q7" s="1097"/>
      <c r="R7" s="1097"/>
      <c r="S7" s="1099"/>
      <c r="T7" s="1101"/>
      <c r="U7" s="1102"/>
      <c r="V7" s="464" t="s">
        <v>43</v>
      </c>
      <c r="W7" s="464" t="s">
        <v>44</v>
      </c>
      <c r="X7" s="1095"/>
      <c r="Y7" s="464" t="s">
        <v>45</v>
      </c>
      <c r="Z7" s="464" t="s">
        <v>46</v>
      </c>
    </row>
    <row r="8" spans="2:26" ht="9.75" customHeight="1">
      <c r="B8" s="465"/>
      <c r="C8" s="466" t="s">
        <v>47</v>
      </c>
      <c r="D8" s="467" t="s">
        <v>47</v>
      </c>
      <c r="E8" s="467" t="s">
        <v>47</v>
      </c>
      <c r="F8" s="467" t="s">
        <v>47</v>
      </c>
      <c r="G8" s="467"/>
      <c r="H8" s="467" t="s">
        <v>47</v>
      </c>
      <c r="I8" s="467"/>
      <c r="J8" s="467" t="s">
        <v>47</v>
      </c>
      <c r="K8" s="467"/>
      <c r="L8" s="467" t="s">
        <v>47</v>
      </c>
      <c r="M8" s="467" t="s">
        <v>47</v>
      </c>
      <c r="N8" s="467" t="s">
        <v>47</v>
      </c>
      <c r="O8" s="467" t="s">
        <v>47</v>
      </c>
      <c r="P8" s="467" t="s">
        <v>47</v>
      </c>
      <c r="Q8" s="467" t="s">
        <v>47</v>
      </c>
      <c r="R8" s="467" t="s">
        <v>47</v>
      </c>
      <c r="S8" s="467" t="s">
        <v>47</v>
      </c>
      <c r="T8" s="467" t="s">
        <v>47</v>
      </c>
      <c r="U8" s="467" t="s">
        <v>47</v>
      </c>
      <c r="V8" s="467" t="s">
        <v>47</v>
      </c>
      <c r="W8" s="467" t="s">
        <v>47</v>
      </c>
      <c r="X8" s="467" t="s">
        <v>47</v>
      </c>
      <c r="Y8" s="467"/>
      <c r="Z8" s="468" t="s">
        <v>47</v>
      </c>
    </row>
    <row r="9" spans="2:26" s="469" customFormat="1" ht="19.5" customHeight="1">
      <c r="B9" s="470" t="s">
        <v>48</v>
      </c>
      <c r="C9" s="471">
        <v>262052</v>
      </c>
      <c r="D9" s="472">
        <v>102374</v>
      </c>
      <c r="E9" s="473">
        <v>159678</v>
      </c>
      <c r="F9" s="472">
        <v>256272</v>
      </c>
      <c r="G9" s="472">
        <v>150</v>
      </c>
      <c r="H9" s="472">
        <v>4202</v>
      </c>
      <c r="I9" s="473">
        <v>53</v>
      </c>
      <c r="J9" s="472">
        <v>495</v>
      </c>
      <c r="K9" s="474" t="s">
        <v>49</v>
      </c>
      <c r="L9" s="475">
        <v>1083</v>
      </c>
      <c r="M9" s="472">
        <v>50371</v>
      </c>
      <c r="N9" s="472">
        <v>52003</v>
      </c>
      <c r="O9" s="472">
        <v>0</v>
      </c>
      <c r="P9" s="472">
        <v>145928</v>
      </c>
      <c r="Q9" s="472">
        <v>6350</v>
      </c>
      <c r="R9" s="472">
        <v>7400</v>
      </c>
      <c r="S9" s="472">
        <v>0</v>
      </c>
      <c r="T9" s="472">
        <v>181122</v>
      </c>
      <c r="U9" s="472">
        <v>35376</v>
      </c>
      <c r="V9" s="472">
        <v>28457</v>
      </c>
      <c r="W9" s="472">
        <v>17097</v>
      </c>
      <c r="X9" s="472">
        <f aca="true" t="shared" si="0" ref="X9:X19">SUM(U9:W9)</f>
        <v>80930</v>
      </c>
      <c r="Y9" s="472">
        <v>0</v>
      </c>
      <c r="Z9" s="476">
        <v>0</v>
      </c>
    </row>
    <row r="10" spans="2:26" s="469" customFormat="1" ht="19.5" customHeight="1">
      <c r="B10" s="470" t="s">
        <v>50</v>
      </c>
      <c r="C10" s="471">
        <v>306765</v>
      </c>
      <c r="D10" s="472">
        <v>52367</v>
      </c>
      <c r="E10" s="473">
        <v>254398</v>
      </c>
      <c r="F10" s="472">
        <v>302505</v>
      </c>
      <c r="G10" s="472">
        <v>200</v>
      </c>
      <c r="H10" s="472">
        <v>3534</v>
      </c>
      <c r="I10" s="473">
        <v>53</v>
      </c>
      <c r="J10" s="472">
        <v>481</v>
      </c>
      <c r="K10" s="474" t="s">
        <v>51</v>
      </c>
      <c r="L10" s="475">
        <v>245</v>
      </c>
      <c r="M10" s="472">
        <v>5973</v>
      </c>
      <c r="N10" s="472">
        <v>46394</v>
      </c>
      <c r="O10" s="472">
        <v>0</v>
      </c>
      <c r="P10" s="472">
        <v>129170</v>
      </c>
      <c r="Q10" s="472">
        <v>63713</v>
      </c>
      <c r="R10" s="472">
        <v>61545</v>
      </c>
      <c r="S10" s="472">
        <v>0</v>
      </c>
      <c r="T10" s="472">
        <v>291228</v>
      </c>
      <c r="U10" s="472">
        <v>7223</v>
      </c>
      <c r="V10" s="472">
        <v>4057</v>
      </c>
      <c r="W10" s="472">
        <v>4257</v>
      </c>
      <c r="X10" s="472">
        <f t="shared" si="0"/>
        <v>15537</v>
      </c>
      <c r="Y10" s="472">
        <v>0</v>
      </c>
      <c r="Z10" s="476">
        <v>0</v>
      </c>
    </row>
    <row r="11" spans="2:26" s="469" customFormat="1" ht="19.5" customHeight="1">
      <c r="B11" s="470" t="s">
        <v>604</v>
      </c>
      <c r="C11" s="471">
        <f aca="true" t="shared" si="1" ref="C11:J11">SUM(C9:C10)</f>
        <v>568817</v>
      </c>
      <c r="D11" s="472">
        <f t="shared" si="1"/>
        <v>154741</v>
      </c>
      <c r="E11" s="473">
        <f t="shared" si="1"/>
        <v>414076</v>
      </c>
      <c r="F11" s="472">
        <f t="shared" si="1"/>
        <v>558777</v>
      </c>
      <c r="G11" s="472">
        <f t="shared" si="1"/>
        <v>350</v>
      </c>
      <c r="H11" s="472">
        <f t="shared" si="1"/>
        <v>7736</v>
      </c>
      <c r="I11" s="473">
        <f t="shared" si="1"/>
        <v>106</v>
      </c>
      <c r="J11" s="472">
        <f t="shared" si="1"/>
        <v>976</v>
      </c>
      <c r="K11" s="474" t="s">
        <v>52</v>
      </c>
      <c r="L11" s="475">
        <f>SUM(L9:L10)</f>
        <v>1328</v>
      </c>
      <c r="M11" s="472">
        <f>SUM(M9:M10)</f>
        <v>56344</v>
      </c>
      <c r="N11" s="472">
        <f>SUM(N9:N10)</f>
        <v>98397</v>
      </c>
      <c r="O11" s="472">
        <v>0</v>
      </c>
      <c r="P11" s="472">
        <f>SUM(P9:P10)</f>
        <v>275098</v>
      </c>
      <c r="Q11" s="472">
        <f>SUM(Q9:Q10)</f>
        <v>70063</v>
      </c>
      <c r="R11" s="472">
        <f>SUM(R9:R10)</f>
        <v>68945</v>
      </c>
      <c r="S11" s="472">
        <v>0</v>
      </c>
      <c r="T11" s="472">
        <f>SUM(T9:T10)</f>
        <v>472350</v>
      </c>
      <c r="U11" s="472">
        <f>SUM(U9:U10)</f>
        <v>42599</v>
      </c>
      <c r="V11" s="472">
        <f>SUM(V9:V10)</f>
        <v>32514</v>
      </c>
      <c r="W11" s="472">
        <f>SUM(W9:W10)</f>
        <v>21354</v>
      </c>
      <c r="X11" s="472">
        <f t="shared" si="0"/>
        <v>96467</v>
      </c>
      <c r="Y11" s="472">
        <v>0</v>
      </c>
      <c r="Z11" s="476">
        <v>0</v>
      </c>
    </row>
    <row r="12" spans="2:26" s="477" customFormat="1" ht="9.75" customHeight="1">
      <c r="B12" s="478"/>
      <c r="C12" s="479"/>
      <c r="D12" s="480"/>
      <c r="E12" s="481"/>
      <c r="F12" s="480"/>
      <c r="G12" s="480"/>
      <c r="H12" s="480"/>
      <c r="I12" s="481"/>
      <c r="J12" s="480"/>
      <c r="K12" s="482"/>
      <c r="L12" s="48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>
        <f t="shared" si="0"/>
        <v>0</v>
      </c>
      <c r="Y12" s="472"/>
      <c r="Z12" s="476"/>
    </row>
    <row r="13" spans="2:26" s="469" customFormat="1" ht="19.5" customHeight="1">
      <c r="B13" s="483" t="s">
        <v>53</v>
      </c>
      <c r="C13" s="484">
        <v>591299</v>
      </c>
      <c r="D13" s="485">
        <v>163728</v>
      </c>
      <c r="E13" s="485">
        <v>427571</v>
      </c>
      <c r="F13" s="485">
        <v>581970</v>
      </c>
      <c r="G13" s="485">
        <v>329</v>
      </c>
      <c r="H13" s="485">
        <v>6603</v>
      </c>
      <c r="I13" s="485">
        <v>105</v>
      </c>
      <c r="J13" s="485">
        <v>2213</v>
      </c>
      <c r="K13" s="486">
        <v>5</v>
      </c>
      <c r="L13" s="486">
        <v>513</v>
      </c>
      <c r="M13" s="472">
        <v>21142</v>
      </c>
      <c r="N13" s="472">
        <v>67098</v>
      </c>
      <c r="O13" s="472">
        <v>75488</v>
      </c>
      <c r="P13" s="472">
        <v>112746</v>
      </c>
      <c r="Q13" s="472">
        <v>203113</v>
      </c>
      <c r="R13" s="472">
        <v>111712</v>
      </c>
      <c r="S13" s="472">
        <v>19559</v>
      </c>
      <c r="T13" s="472">
        <v>559171</v>
      </c>
      <c r="U13" s="472">
        <v>12735</v>
      </c>
      <c r="V13" s="472">
        <v>5822</v>
      </c>
      <c r="W13" s="472">
        <v>13571</v>
      </c>
      <c r="X13" s="472">
        <f t="shared" si="0"/>
        <v>32128</v>
      </c>
      <c r="Y13" s="472">
        <v>2</v>
      </c>
      <c r="Z13" s="476">
        <v>561</v>
      </c>
    </row>
    <row r="14" spans="2:26" s="469" customFormat="1" ht="19.5" customHeight="1">
      <c r="B14" s="483" t="s">
        <v>54</v>
      </c>
      <c r="C14" s="484">
        <v>1679009</v>
      </c>
      <c r="D14" s="485">
        <v>193619</v>
      </c>
      <c r="E14" s="485">
        <v>1485390</v>
      </c>
      <c r="F14" s="485">
        <v>1656059</v>
      </c>
      <c r="G14" s="486">
        <v>745</v>
      </c>
      <c r="H14" s="485">
        <v>10314</v>
      </c>
      <c r="I14" s="486">
        <v>551</v>
      </c>
      <c r="J14" s="485">
        <v>10500</v>
      </c>
      <c r="K14" s="486">
        <v>9</v>
      </c>
      <c r="L14" s="486">
        <v>2136</v>
      </c>
      <c r="M14" s="472">
        <v>15041</v>
      </c>
      <c r="N14" s="472">
        <v>74885</v>
      </c>
      <c r="O14" s="472">
        <v>103693</v>
      </c>
      <c r="P14" s="472">
        <v>146433</v>
      </c>
      <c r="Q14" s="472">
        <v>484710</v>
      </c>
      <c r="R14" s="472">
        <v>854247</v>
      </c>
      <c r="S14" s="472">
        <v>92523</v>
      </c>
      <c r="T14" s="472">
        <v>1658867</v>
      </c>
      <c r="U14" s="472">
        <v>10465</v>
      </c>
      <c r="V14" s="472">
        <v>7990</v>
      </c>
      <c r="W14" s="472">
        <v>1687</v>
      </c>
      <c r="X14" s="472">
        <f t="shared" si="0"/>
        <v>20142</v>
      </c>
      <c r="Y14" s="472">
        <v>6</v>
      </c>
      <c r="Z14" s="476">
        <v>1485</v>
      </c>
    </row>
    <row r="15" spans="2:26" s="469" customFormat="1" ht="19.5" customHeight="1">
      <c r="B15" s="470" t="s">
        <v>604</v>
      </c>
      <c r="C15" s="484">
        <f aca="true" t="shared" si="2" ref="C15:W15">SUM(C13:C14)</f>
        <v>2270308</v>
      </c>
      <c r="D15" s="485">
        <f t="shared" si="2"/>
        <v>357347</v>
      </c>
      <c r="E15" s="485">
        <f t="shared" si="2"/>
        <v>1912961</v>
      </c>
      <c r="F15" s="485">
        <f t="shared" si="2"/>
        <v>2238029</v>
      </c>
      <c r="G15" s="485">
        <f t="shared" si="2"/>
        <v>1074</v>
      </c>
      <c r="H15" s="485">
        <f t="shared" si="2"/>
        <v>16917</v>
      </c>
      <c r="I15" s="485">
        <f t="shared" si="2"/>
        <v>656</v>
      </c>
      <c r="J15" s="485">
        <f t="shared" si="2"/>
        <v>12713</v>
      </c>
      <c r="K15" s="486">
        <f t="shared" si="2"/>
        <v>14</v>
      </c>
      <c r="L15" s="486">
        <f t="shared" si="2"/>
        <v>2649</v>
      </c>
      <c r="M15" s="472">
        <f t="shared" si="2"/>
        <v>36183</v>
      </c>
      <c r="N15" s="472">
        <f t="shared" si="2"/>
        <v>141983</v>
      </c>
      <c r="O15" s="472">
        <f t="shared" si="2"/>
        <v>179181</v>
      </c>
      <c r="P15" s="472">
        <f t="shared" si="2"/>
        <v>259179</v>
      </c>
      <c r="Q15" s="472">
        <f t="shared" si="2"/>
        <v>687823</v>
      </c>
      <c r="R15" s="472">
        <f t="shared" si="2"/>
        <v>965959</v>
      </c>
      <c r="S15" s="472">
        <f t="shared" si="2"/>
        <v>112082</v>
      </c>
      <c r="T15" s="472">
        <f t="shared" si="2"/>
        <v>2218038</v>
      </c>
      <c r="U15" s="472">
        <f t="shared" si="2"/>
        <v>23200</v>
      </c>
      <c r="V15" s="472">
        <f t="shared" si="2"/>
        <v>13812</v>
      </c>
      <c r="W15" s="472">
        <f t="shared" si="2"/>
        <v>15258</v>
      </c>
      <c r="X15" s="472">
        <f t="shared" si="0"/>
        <v>52270</v>
      </c>
      <c r="Y15" s="472">
        <f>SUM(Y13:Y14)</f>
        <v>8</v>
      </c>
      <c r="Z15" s="476">
        <f>SUM(Z13:Z14)</f>
        <v>2046</v>
      </c>
    </row>
    <row r="16" spans="2:26" s="469" customFormat="1" ht="8.25" customHeight="1">
      <c r="B16" s="470"/>
      <c r="C16" s="484"/>
      <c r="D16" s="485"/>
      <c r="E16" s="485"/>
      <c r="F16" s="485"/>
      <c r="G16" s="485"/>
      <c r="H16" s="485"/>
      <c r="I16" s="485"/>
      <c r="J16" s="485"/>
      <c r="K16" s="486"/>
      <c r="L16" s="486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>
        <f t="shared" si="0"/>
        <v>0</v>
      </c>
      <c r="Y16" s="472"/>
      <c r="Z16" s="476"/>
    </row>
    <row r="17" spans="2:26" s="469" customFormat="1" ht="19.5" customHeight="1">
      <c r="B17" s="483" t="s">
        <v>55</v>
      </c>
      <c r="C17" s="484">
        <v>2839125</v>
      </c>
      <c r="D17" s="485">
        <v>512088</v>
      </c>
      <c r="E17" s="485">
        <v>2327037</v>
      </c>
      <c r="F17" s="485">
        <v>2796806</v>
      </c>
      <c r="G17" s="485">
        <v>1424</v>
      </c>
      <c r="H17" s="485">
        <v>24653</v>
      </c>
      <c r="I17" s="485">
        <v>762</v>
      </c>
      <c r="J17" s="485">
        <v>13689</v>
      </c>
      <c r="K17" s="474" t="s">
        <v>56</v>
      </c>
      <c r="L17" s="486">
        <v>3977</v>
      </c>
      <c r="M17" s="472">
        <v>92527</v>
      </c>
      <c r="N17" s="472">
        <v>240380</v>
      </c>
      <c r="O17" s="472">
        <v>179181</v>
      </c>
      <c r="P17" s="472">
        <v>534277</v>
      </c>
      <c r="Q17" s="472">
        <v>757886</v>
      </c>
      <c r="R17" s="472">
        <v>1034874</v>
      </c>
      <c r="S17" s="472">
        <v>112082</v>
      </c>
      <c r="T17" s="472">
        <v>2690388</v>
      </c>
      <c r="U17" s="472">
        <v>65799</v>
      </c>
      <c r="V17" s="472">
        <v>46326</v>
      </c>
      <c r="W17" s="472">
        <v>36612</v>
      </c>
      <c r="X17" s="472">
        <f t="shared" si="0"/>
        <v>148737</v>
      </c>
      <c r="Y17" s="472">
        <v>8</v>
      </c>
      <c r="Z17" s="476">
        <v>2046</v>
      </c>
    </row>
    <row r="18" spans="2:26" s="469" customFormat="1" ht="19.5" customHeight="1">
      <c r="B18" s="483" t="s">
        <v>57</v>
      </c>
      <c r="C18" s="484">
        <v>7364907</v>
      </c>
      <c r="D18" s="485">
        <v>481005</v>
      </c>
      <c r="E18" s="485">
        <v>6883902</v>
      </c>
      <c r="F18" s="485">
        <v>7325503</v>
      </c>
      <c r="G18" s="485">
        <v>2267</v>
      </c>
      <c r="H18" s="485">
        <v>8986</v>
      </c>
      <c r="I18" s="485">
        <v>2548</v>
      </c>
      <c r="J18" s="485">
        <v>29722</v>
      </c>
      <c r="K18" s="486">
        <v>10</v>
      </c>
      <c r="L18" s="486">
        <v>696</v>
      </c>
      <c r="M18" s="472">
        <v>70430</v>
      </c>
      <c r="N18" s="472">
        <v>148405</v>
      </c>
      <c r="O18" s="472">
        <v>262170</v>
      </c>
      <c r="P18" s="472">
        <v>941788</v>
      </c>
      <c r="Q18" s="472">
        <v>2829594</v>
      </c>
      <c r="R18" s="472">
        <v>3112520</v>
      </c>
      <c r="S18" s="472">
        <v>2234519</v>
      </c>
      <c r="T18" s="472">
        <v>7338325</v>
      </c>
      <c r="U18" s="472">
        <v>1761</v>
      </c>
      <c r="V18" s="472">
        <v>7497</v>
      </c>
      <c r="W18" s="472">
        <v>7324</v>
      </c>
      <c r="X18" s="472">
        <f t="shared" si="0"/>
        <v>16582</v>
      </c>
      <c r="Y18" s="472">
        <v>40</v>
      </c>
      <c r="Z18" s="476">
        <v>5840</v>
      </c>
    </row>
    <row r="19" spans="2:26" s="487" customFormat="1" ht="19.5" customHeight="1">
      <c r="B19" s="488" t="s">
        <v>58</v>
      </c>
      <c r="C19" s="489">
        <f aca="true" t="shared" si="3" ref="C19:I19">SUM(C17:C18)</f>
        <v>10204032</v>
      </c>
      <c r="D19" s="490">
        <f t="shared" si="3"/>
        <v>993093</v>
      </c>
      <c r="E19" s="490">
        <f t="shared" si="3"/>
        <v>9210939</v>
      </c>
      <c r="F19" s="490">
        <f t="shared" si="3"/>
        <v>10122309</v>
      </c>
      <c r="G19" s="490">
        <f t="shared" si="3"/>
        <v>3691</v>
      </c>
      <c r="H19" s="490">
        <f t="shared" si="3"/>
        <v>33639</v>
      </c>
      <c r="I19" s="490">
        <f t="shared" si="3"/>
        <v>3310</v>
      </c>
      <c r="J19" s="490">
        <v>63411</v>
      </c>
      <c r="K19" s="491" t="s">
        <v>59</v>
      </c>
      <c r="L19" s="492">
        <f aca="true" t="shared" si="4" ref="L19:W19">SUM(L17:L18)</f>
        <v>4673</v>
      </c>
      <c r="M19" s="490">
        <f t="shared" si="4"/>
        <v>162957</v>
      </c>
      <c r="N19" s="490">
        <f t="shared" si="4"/>
        <v>388785</v>
      </c>
      <c r="O19" s="490">
        <f t="shared" si="4"/>
        <v>441351</v>
      </c>
      <c r="P19" s="490">
        <f t="shared" si="4"/>
        <v>1476065</v>
      </c>
      <c r="Q19" s="490">
        <f t="shared" si="4"/>
        <v>3587480</v>
      </c>
      <c r="R19" s="490">
        <f t="shared" si="4"/>
        <v>4147394</v>
      </c>
      <c r="S19" s="490">
        <f t="shared" si="4"/>
        <v>2346601</v>
      </c>
      <c r="T19" s="490">
        <f t="shared" si="4"/>
        <v>10028713</v>
      </c>
      <c r="U19" s="490">
        <f t="shared" si="4"/>
        <v>67560</v>
      </c>
      <c r="V19" s="490">
        <f t="shared" si="4"/>
        <v>53823</v>
      </c>
      <c r="W19" s="490">
        <f t="shared" si="4"/>
        <v>43936</v>
      </c>
      <c r="X19" s="490">
        <f t="shared" si="0"/>
        <v>165319</v>
      </c>
      <c r="Y19" s="490">
        <f>SUM(Y17:Y18)</f>
        <v>48</v>
      </c>
      <c r="Z19" s="493">
        <f>SUM(Z17:Z18)</f>
        <v>7886</v>
      </c>
    </row>
    <row r="20" ht="12">
      <c r="B20" s="459"/>
    </row>
    <row r="21" ht="12">
      <c r="B21" s="494" t="s">
        <v>60</v>
      </c>
    </row>
    <row r="22" ht="12">
      <c r="K22" s="495"/>
    </row>
  </sheetData>
  <mergeCells count="33">
    <mergeCell ref="B4:B7"/>
    <mergeCell ref="C4:C7"/>
    <mergeCell ref="F5:F7"/>
    <mergeCell ref="G6:G7"/>
    <mergeCell ref="H6:H7"/>
    <mergeCell ref="D4:E4"/>
    <mergeCell ref="F4:L4"/>
    <mergeCell ref="G5:H5"/>
    <mergeCell ref="I5:J5"/>
    <mergeCell ref="K5:L5"/>
    <mergeCell ref="D5:D7"/>
    <mergeCell ref="E5:E7"/>
    <mergeCell ref="I6:I7"/>
    <mergeCell ref="J6:J7"/>
    <mergeCell ref="K6:K7"/>
    <mergeCell ref="L6:L7"/>
    <mergeCell ref="V6:W6"/>
    <mergeCell ref="M5:O5"/>
    <mergeCell ref="P5:R5"/>
    <mergeCell ref="M4:S4"/>
    <mergeCell ref="M6:M7"/>
    <mergeCell ref="N6:N7"/>
    <mergeCell ref="O6:O7"/>
    <mergeCell ref="X6:X7"/>
    <mergeCell ref="P6:P7"/>
    <mergeCell ref="Y4:Z6"/>
    <mergeCell ref="Q6:Q7"/>
    <mergeCell ref="R6:R7"/>
    <mergeCell ref="S5:S7"/>
    <mergeCell ref="T4:X4"/>
    <mergeCell ref="T5:T7"/>
    <mergeCell ref="U5:X5"/>
    <mergeCell ref="U6:U7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83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497" customWidth="1"/>
    <col min="2" max="2" width="12.375" style="497" customWidth="1"/>
    <col min="3" max="3" width="9.00390625" style="497" customWidth="1"/>
    <col min="4" max="4" width="9.50390625" style="497" bestFit="1" customWidth="1"/>
    <col min="5" max="18" width="9.00390625" style="497" customWidth="1"/>
    <col min="19" max="19" width="9.50390625" style="497" bestFit="1" customWidth="1"/>
    <col min="20" max="16384" width="9.00390625" style="497" customWidth="1"/>
  </cols>
  <sheetData>
    <row r="2" s="496" customFormat="1" ht="14.25">
      <c r="B2" s="496" t="s">
        <v>92</v>
      </c>
    </row>
    <row r="4" spans="7:18" ht="12.75" thickBot="1">
      <c r="G4" s="498"/>
      <c r="H4" s="499"/>
      <c r="I4" s="499"/>
      <c r="R4" s="497" t="s">
        <v>62</v>
      </c>
    </row>
    <row r="5" spans="2:19" ht="18" customHeight="1" thickTop="1">
      <c r="B5" s="1139" t="s">
        <v>1414</v>
      </c>
      <c r="C5" s="1136" t="s">
        <v>63</v>
      </c>
      <c r="D5" s="1137"/>
      <c r="E5" s="1137"/>
      <c r="F5" s="1137"/>
      <c r="G5" s="1138"/>
      <c r="H5" s="1136" t="s">
        <v>64</v>
      </c>
      <c r="I5" s="1137"/>
      <c r="J5" s="1138"/>
      <c r="K5" s="1137" t="s">
        <v>65</v>
      </c>
      <c r="L5" s="1137"/>
      <c r="M5" s="1138"/>
      <c r="N5" s="1136" t="s">
        <v>66</v>
      </c>
      <c r="O5" s="1137"/>
      <c r="P5" s="1138"/>
      <c r="Q5" s="1145" t="s">
        <v>67</v>
      </c>
      <c r="R5" s="1145" t="s">
        <v>68</v>
      </c>
      <c r="S5" s="1145" t="s">
        <v>69</v>
      </c>
    </row>
    <row r="6" spans="2:19" ht="18" customHeight="1">
      <c r="B6" s="1140"/>
      <c r="C6" s="1142" t="s">
        <v>70</v>
      </c>
      <c r="D6" s="1143" t="s">
        <v>71</v>
      </c>
      <c r="E6" s="1144"/>
      <c r="F6" s="1134" t="s">
        <v>72</v>
      </c>
      <c r="G6" s="1134" t="s">
        <v>73</v>
      </c>
      <c r="H6" s="1134" t="s">
        <v>70</v>
      </c>
      <c r="I6" s="1134" t="s">
        <v>72</v>
      </c>
      <c r="J6" s="1134" t="s">
        <v>73</v>
      </c>
      <c r="K6" s="1146" t="s">
        <v>70</v>
      </c>
      <c r="L6" s="1132" t="s">
        <v>74</v>
      </c>
      <c r="M6" s="1133"/>
      <c r="N6" s="1134" t="s">
        <v>70</v>
      </c>
      <c r="O6" s="1134" t="s">
        <v>75</v>
      </c>
      <c r="P6" s="1134" t="s">
        <v>76</v>
      </c>
      <c r="Q6" s="1134"/>
      <c r="R6" s="1134"/>
      <c r="S6" s="1134"/>
    </row>
    <row r="7" spans="2:19" ht="45" customHeight="1">
      <c r="B7" s="1141"/>
      <c r="C7" s="1135"/>
      <c r="D7" s="500" t="s">
        <v>77</v>
      </c>
      <c r="E7" s="500" t="s">
        <v>78</v>
      </c>
      <c r="F7" s="1135"/>
      <c r="G7" s="1135"/>
      <c r="H7" s="1135"/>
      <c r="I7" s="1135"/>
      <c r="J7" s="1135"/>
      <c r="K7" s="1147"/>
      <c r="L7" s="501" t="s">
        <v>79</v>
      </c>
      <c r="M7" s="502" t="s">
        <v>80</v>
      </c>
      <c r="N7" s="1135"/>
      <c r="O7" s="1135"/>
      <c r="P7" s="1135"/>
      <c r="Q7" s="1135"/>
      <c r="R7" s="1135"/>
      <c r="S7" s="1135"/>
    </row>
    <row r="8" spans="2:19" s="503" customFormat="1" ht="10.5" customHeight="1">
      <c r="B8" s="504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6"/>
    </row>
    <row r="9" spans="2:19" ht="12">
      <c r="B9" s="507" t="s">
        <v>81</v>
      </c>
      <c r="C9" s="508">
        <v>1710</v>
      </c>
      <c r="D9" s="508">
        <v>1521</v>
      </c>
      <c r="E9" s="508">
        <v>4938</v>
      </c>
      <c r="F9" s="508">
        <v>55</v>
      </c>
      <c r="G9" s="508"/>
      <c r="H9" s="508">
        <v>528</v>
      </c>
      <c r="I9" s="508">
        <v>4</v>
      </c>
      <c r="J9" s="508"/>
      <c r="K9" s="508">
        <v>289</v>
      </c>
      <c r="L9" s="508">
        <v>607</v>
      </c>
      <c r="M9" s="508">
        <v>4</v>
      </c>
      <c r="N9" s="508">
        <v>391</v>
      </c>
      <c r="O9" s="508">
        <v>82</v>
      </c>
      <c r="P9" s="508">
        <v>43</v>
      </c>
      <c r="Q9" s="508">
        <v>586</v>
      </c>
      <c r="R9" s="508">
        <v>3578</v>
      </c>
      <c r="S9" s="509">
        <f>SUM(C9:R9)</f>
        <v>14336</v>
      </c>
    </row>
    <row r="10" spans="2:19" ht="12">
      <c r="B10" s="510" t="s">
        <v>82</v>
      </c>
      <c r="C10" s="508">
        <v>1897</v>
      </c>
      <c r="D10" s="508">
        <v>2208</v>
      </c>
      <c r="E10" s="508">
        <v>5419</v>
      </c>
      <c r="F10" s="508">
        <v>87</v>
      </c>
      <c r="G10" s="508"/>
      <c r="H10" s="508">
        <v>593</v>
      </c>
      <c r="I10" s="508">
        <v>4</v>
      </c>
      <c r="J10" s="508"/>
      <c r="K10" s="508">
        <v>263</v>
      </c>
      <c r="L10" s="508">
        <v>795</v>
      </c>
      <c r="M10" s="508">
        <v>3</v>
      </c>
      <c r="N10" s="508">
        <v>440</v>
      </c>
      <c r="O10" s="508">
        <v>133</v>
      </c>
      <c r="P10" s="508">
        <v>77</v>
      </c>
      <c r="Q10" s="508">
        <v>582</v>
      </c>
      <c r="R10" s="508">
        <v>5932</v>
      </c>
      <c r="S10" s="509">
        <f>SUM(C10:R10)</f>
        <v>18433</v>
      </c>
    </row>
    <row r="11" spans="2:20" s="511" customFormat="1" ht="12">
      <c r="B11" s="510" t="s">
        <v>83</v>
      </c>
      <c r="C11" s="512">
        <f>SUM(C13:C71)</f>
        <v>2044</v>
      </c>
      <c r="D11" s="512">
        <v>2873</v>
      </c>
      <c r="E11" s="512">
        <f>SUM(E13:E71)</f>
        <v>5751</v>
      </c>
      <c r="F11" s="512">
        <f>SUM(F13:F71)</f>
        <v>11</v>
      </c>
      <c r="G11" s="512">
        <f>SUM(G13:G71)</f>
        <v>82</v>
      </c>
      <c r="H11" s="512">
        <f>SUM(H13:H71)</f>
        <v>668</v>
      </c>
      <c r="I11" s="512">
        <f>SUM(I13:I71)</f>
        <v>4</v>
      </c>
      <c r="J11" s="513"/>
      <c r="K11" s="512">
        <f aca="true" t="shared" si="0" ref="K11:R11">SUM(K13:K71)</f>
        <v>237</v>
      </c>
      <c r="L11" s="512">
        <f t="shared" si="0"/>
        <v>881</v>
      </c>
      <c r="M11" s="512">
        <f t="shared" si="0"/>
        <v>2</v>
      </c>
      <c r="N11" s="512">
        <f t="shared" si="0"/>
        <v>441</v>
      </c>
      <c r="O11" s="512">
        <f t="shared" si="0"/>
        <v>132</v>
      </c>
      <c r="P11" s="512">
        <f t="shared" si="0"/>
        <v>99</v>
      </c>
      <c r="Q11" s="512">
        <f t="shared" si="0"/>
        <v>570</v>
      </c>
      <c r="R11" s="512">
        <f t="shared" si="0"/>
        <v>7116</v>
      </c>
      <c r="S11" s="512">
        <f>SUM(C11:R11)</f>
        <v>20911</v>
      </c>
      <c r="T11" s="514"/>
    </row>
    <row r="12" spans="2:19" s="503" customFormat="1" ht="12">
      <c r="B12" s="504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15"/>
    </row>
    <row r="13" spans="2:19" ht="12">
      <c r="B13" s="516" t="s">
        <v>1422</v>
      </c>
      <c r="C13" s="508">
        <v>357</v>
      </c>
      <c r="D13" s="508">
        <v>777</v>
      </c>
      <c r="E13" s="508">
        <v>1364</v>
      </c>
      <c r="F13" s="508">
        <v>4</v>
      </c>
      <c r="G13" s="508">
        <v>18</v>
      </c>
      <c r="H13" s="508">
        <v>122</v>
      </c>
      <c r="I13" s="508">
        <v>0</v>
      </c>
      <c r="J13" s="508">
        <v>0</v>
      </c>
      <c r="K13" s="508">
        <v>101</v>
      </c>
      <c r="L13" s="508">
        <v>224</v>
      </c>
      <c r="M13" s="508">
        <v>0</v>
      </c>
      <c r="N13" s="508">
        <v>110</v>
      </c>
      <c r="O13" s="508">
        <v>52</v>
      </c>
      <c r="P13" s="508">
        <v>20</v>
      </c>
      <c r="Q13" s="508">
        <v>179</v>
      </c>
      <c r="R13" s="508">
        <v>1587</v>
      </c>
      <c r="S13" s="509">
        <f aca="true" t="shared" si="1" ref="S13:S23">SUM(C13:R13)</f>
        <v>4915</v>
      </c>
    </row>
    <row r="14" spans="2:19" ht="12">
      <c r="B14" s="516" t="s">
        <v>1492</v>
      </c>
      <c r="C14" s="508">
        <v>143</v>
      </c>
      <c r="D14" s="508">
        <v>237</v>
      </c>
      <c r="E14" s="508">
        <v>356</v>
      </c>
      <c r="F14" s="508">
        <v>0</v>
      </c>
      <c r="G14" s="508">
        <v>3</v>
      </c>
      <c r="H14" s="508">
        <v>48</v>
      </c>
      <c r="I14" s="508">
        <v>0</v>
      </c>
      <c r="J14" s="508">
        <v>0</v>
      </c>
      <c r="K14" s="508">
        <v>12</v>
      </c>
      <c r="L14" s="508">
        <v>75</v>
      </c>
      <c r="M14" s="508">
        <v>0</v>
      </c>
      <c r="N14" s="508">
        <v>26</v>
      </c>
      <c r="O14" s="508">
        <v>12</v>
      </c>
      <c r="P14" s="508">
        <v>12</v>
      </c>
      <c r="Q14" s="508">
        <v>36</v>
      </c>
      <c r="R14" s="508">
        <v>490</v>
      </c>
      <c r="S14" s="509">
        <f t="shared" si="1"/>
        <v>1450</v>
      </c>
    </row>
    <row r="15" spans="2:19" ht="12">
      <c r="B15" s="516" t="s">
        <v>1424</v>
      </c>
      <c r="C15" s="508">
        <v>203</v>
      </c>
      <c r="D15" s="508">
        <v>249</v>
      </c>
      <c r="E15" s="508">
        <v>270</v>
      </c>
      <c r="F15" s="508">
        <v>1</v>
      </c>
      <c r="G15" s="508">
        <v>14</v>
      </c>
      <c r="H15" s="508">
        <v>106</v>
      </c>
      <c r="I15" s="508">
        <v>0</v>
      </c>
      <c r="J15" s="508">
        <v>0</v>
      </c>
      <c r="K15" s="508">
        <v>16</v>
      </c>
      <c r="L15" s="508">
        <v>107</v>
      </c>
      <c r="M15" s="508">
        <v>1</v>
      </c>
      <c r="N15" s="508">
        <v>32</v>
      </c>
      <c r="O15" s="508">
        <v>14</v>
      </c>
      <c r="P15" s="508">
        <v>12</v>
      </c>
      <c r="Q15" s="508">
        <v>30</v>
      </c>
      <c r="R15" s="508">
        <v>389</v>
      </c>
      <c r="S15" s="509">
        <f t="shared" si="1"/>
        <v>1444</v>
      </c>
    </row>
    <row r="16" spans="2:19" ht="12">
      <c r="B16" s="516" t="s">
        <v>1425</v>
      </c>
      <c r="C16" s="508">
        <v>269</v>
      </c>
      <c r="D16" s="508">
        <v>324</v>
      </c>
      <c r="E16" s="508">
        <v>638</v>
      </c>
      <c r="F16" s="508">
        <v>2</v>
      </c>
      <c r="G16" s="508">
        <v>22</v>
      </c>
      <c r="H16" s="508">
        <v>71</v>
      </c>
      <c r="I16" s="508">
        <v>0</v>
      </c>
      <c r="J16" s="508">
        <v>0</v>
      </c>
      <c r="K16" s="508">
        <v>29</v>
      </c>
      <c r="L16" s="508">
        <v>81</v>
      </c>
      <c r="M16" s="508">
        <v>1</v>
      </c>
      <c r="N16" s="508">
        <v>32</v>
      </c>
      <c r="O16" s="508">
        <v>7</v>
      </c>
      <c r="P16" s="508">
        <v>13</v>
      </c>
      <c r="Q16" s="508">
        <v>30</v>
      </c>
      <c r="R16" s="508">
        <v>459</v>
      </c>
      <c r="S16" s="509">
        <f t="shared" si="1"/>
        <v>1978</v>
      </c>
    </row>
    <row r="17" spans="2:19" ht="12">
      <c r="B17" s="516" t="s">
        <v>1518</v>
      </c>
      <c r="C17" s="508">
        <v>128</v>
      </c>
      <c r="D17" s="508">
        <v>108</v>
      </c>
      <c r="E17" s="508">
        <v>148</v>
      </c>
      <c r="F17" s="508">
        <v>1</v>
      </c>
      <c r="G17" s="508">
        <v>8</v>
      </c>
      <c r="H17" s="508">
        <v>27</v>
      </c>
      <c r="I17" s="508">
        <v>0</v>
      </c>
      <c r="J17" s="508">
        <v>0</v>
      </c>
      <c r="K17" s="508">
        <v>10</v>
      </c>
      <c r="L17" s="508">
        <v>31</v>
      </c>
      <c r="M17" s="508">
        <v>0</v>
      </c>
      <c r="N17" s="508">
        <v>12</v>
      </c>
      <c r="O17" s="508">
        <v>5</v>
      </c>
      <c r="P17" s="508">
        <v>7</v>
      </c>
      <c r="Q17" s="508">
        <v>11</v>
      </c>
      <c r="R17" s="508">
        <v>146</v>
      </c>
      <c r="S17" s="509">
        <f t="shared" si="1"/>
        <v>642</v>
      </c>
    </row>
    <row r="18" spans="2:19" ht="12">
      <c r="B18" s="516" t="s">
        <v>1427</v>
      </c>
      <c r="C18" s="508">
        <v>68</v>
      </c>
      <c r="D18" s="508">
        <v>87</v>
      </c>
      <c r="E18" s="508">
        <v>189</v>
      </c>
      <c r="F18" s="508">
        <v>1</v>
      </c>
      <c r="G18" s="508">
        <v>5</v>
      </c>
      <c r="H18" s="508">
        <v>19</v>
      </c>
      <c r="I18" s="508">
        <v>0</v>
      </c>
      <c r="J18" s="508">
        <v>0</v>
      </c>
      <c r="K18" s="508">
        <v>5</v>
      </c>
      <c r="L18" s="508">
        <v>17</v>
      </c>
      <c r="M18" s="508">
        <v>0</v>
      </c>
      <c r="N18" s="508">
        <v>10</v>
      </c>
      <c r="O18" s="508">
        <v>2</v>
      </c>
      <c r="P18" s="508">
        <v>5</v>
      </c>
      <c r="Q18" s="508">
        <v>33</v>
      </c>
      <c r="R18" s="508">
        <v>251</v>
      </c>
      <c r="S18" s="509">
        <f t="shared" si="1"/>
        <v>692</v>
      </c>
    </row>
    <row r="19" spans="2:19" ht="12">
      <c r="B19" s="516" t="s">
        <v>84</v>
      </c>
      <c r="C19" s="508">
        <v>44</v>
      </c>
      <c r="D19" s="508">
        <v>64</v>
      </c>
      <c r="E19" s="508">
        <v>129</v>
      </c>
      <c r="F19" s="508">
        <v>0</v>
      </c>
      <c r="G19" s="508">
        <v>1</v>
      </c>
      <c r="H19" s="508">
        <v>38</v>
      </c>
      <c r="I19" s="508">
        <v>4</v>
      </c>
      <c r="J19" s="508">
        <v>0</v>
      </c>
      <c r="K19" s="508">
        <v>12</v>
      </c>
      <c r="L19" s="508">
        <v>35</v>
      </c>
      <c r="M19" s="508">
        <v>0</v>
      </c>
      <c r="N19" s="508">
        <v>19</v>
      </c>
      <c r="O19" s="508">
        <v>3</v>
      </c>
      <c r="P19" s="508">
        <v>1</v>
      </c>
      <c r="Q19" s="508">
        <v>28</v>
      </c>
      <c r="R19" s="508">
        <v>137</v>
      </c>
      <c r="S19" s="509">
        <f t="shared" si="1"/>
        <v>515</v>
      </c>
    </row>
    <row r="20" spans="2:19" ht="12">
      <c r="B20" s="516" t="s">
        <v>1429</v>
      </c>
      <c r="C20" s="508">
        <v>49</v>
      </c>
      <c r="D20" s="508">
        <v>55</v>
      </c>
      <c r="E20" s="508">
        <v>185</v>
      </c>
      <c r="F20" s="508">
        <v>0</v>
      </c>
      <c r="G20" s="508">
        <v>1</v>
      </c>
      <c r="H20" s="508">
        <v>25</v>
      </c>
      <c r="I20" s="508">
        <v>0</v>
      </c>
      <c r="J20" s="508">
        <v>0</v>
      </c>
      <c r="K20" s="508">
        <v>3</v>
      </c>
      <c r="L20" s="508">
        <v>14</v>
      </c>
      <c r="M20" s="508">
        <v>0</v>
      </c>
      <c r="N20" s="508">
        <v>13</v>
      </c>
      <c r="O20" s="508">
        <v>5</v>
      </c>
      <c r="P20" s="508">
        <v>2</v>
      </c>
      <c r="Q20" s="508">
        <v>16</v>
      </c>
      <c r="R20" s="508">
        <v>323</v>
      </c>
      <c r="S20" s="509">
        <f t="shared" si="1"/>
        <v>691</v>
      </c>
    </row>
    <row r="21" spans="2:19" ht="12">
      <c r="B21" s="516" t="s">
        <v>1430</v>
      </c>
      <c r="C21" s="508">
        <v>73</v>
      </c>
      <c r="D21" s="508">
        <v>76</v>
      </c>
      <c r="E21" s="508">
        <v>135</v>
      </c>
      <c r="F21" s="508">
        <v>0</v>
      </c>
      <c r="G21" s="508">
        <v>0</v>
      </c>
      <c r="H21" s="508">
        <v>30</v>
      </c>
      <c r="I21" s="508">
        <v>0</v>
      </c>
      <c r="J21" s="508">
        <v>0</v>
      </c>
      <c r="K21" s="508">
        <v>5</v>
      </c>
      <c r="L21" s="508">
        <v>23</v>
      </c>
      <c r="M21" s="508">
        <v>0</v>
      </c>
      <c r="N21" s="508">
        <v>10</v>
      </c>
      <c r="O21" s="508">
        <v>3</v>
      </c>
      <c r="P21" s="508">
        <v>4</v>
      </c>
      <c r="Q21" s="508">
        <v>7</v>
      </c>
      <c r="R21" s="508">
        <v>160</v>
      </c>
      <c r="S21" s="509">
        <f t="shared" si="1"/>
        <v>526</v>
      </c>
    </row>
    <row r="22" spans="2:19" ht="12">
      <c r="B22" s="516" t="s">
        <v>1431</v>
      </c>
      <c r="C22" s="508">
        <v>28</v>
      </c>
      <c r="D22" s="508">
        <v>67</v>
      </c>
      <c r="E22" s="508">
        <v>187</v>
      </c>
      <c r="F22" s="508">
        <v>0</v>
      </c>
      <c r="G22" s="508">
        <v>0</v>
      </c>
      <c r="H22" s="508">
        <v>24</v>
      </c>
      <c r="I22" s="508">
        <v>0</v>
      </c>
      <c r="J22" s="508">
        <v>0</v>
      </c>
      <c r="K22" s="508">
        <v>2</v>
      </c>
      <c r="L22" s="508">
        <v>26</v>
      </c>
      <c r="M22" s="508">
        <v>0</v>
      </c>
      <c r="N22" s="508">
        <v>9</v>
      </c>
      <c r="O22" s="508">
        <v>5</v>
      </c>
      <c r="P22" s="508">
        <v>1</v>
      </c>
      <c r="Q22" s="508">
        <v>19</v>
      </c>
      <c r="R22" s="508">
        <v>244</v>
      </c>
      <c r="S22" s="509">
        <f t="shared" si="1"/>
        <v>612</v>
      </c>
    </row>
    <row r="23" spans="2:19" ht="12">
      <c r="B23" s="516" t="s">
        <v>656</v>
      </c>
      <c r="C23" s="508">
        <v>34</v>
      </c>
      <c r="D23" s="508">
        <v>68</v>
      </c>
      <c r="E23" s="508">
        <v>280</v>
      </c>
      <c r="F23" s="508">
        <v>2</v>
      </c>
      <c r="G23" s="508">
        <v>0</v>
      </c>
      <c r="H23" s="508">
        <v>1</v>
      </c>
      <c r="I23" s="508">
        <v>0</v>
      </c>
      <c r="J23" s="508">
        <v>0</v>
      </c>
      <c r="K23" s="508">
        <v>3</v>
      </c>
      <c r="L23" s="508">
        <v>16</v>
      </c>
      <c r="M23" s="508">
        <v>0</v>
      </c>
      <c r="N23" s="508">
        <v>8</v>
      </c>
      <c r="O23" s="508">
        <v>1</v>
      </c>
      <c r="P23" s="508">
        <v>2</v>
      </c>
      <c r="Q23" s="508">
        <v>9</v>
      </c>
      <c r="R23" s="508">
        <v>452</v>
      </c>
      <c r="S23" s="509">
        <f t="shared" si="1"/>
        <v>876</v>
      </c>
    </row>
    <row r="24" spans="2:19" ht="12">
      <c r="B24" s="516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9"/>
    </row>
    <row r="25" spans="2:19" ht="12">
      <c r="B25" s="516" t="s">
        <v>1523</v>
      </c>
      <c r="C25" s="508">
        <v>8</v>
      </c>
      <c r="D25" s="508">
        <v>15</v>
      </c>
      <c r="E25" s="508">
        <v>64</v>
      </c>
      <c r="F25" s="508">
        <v>0</v>
      </c>
      <c r="G25" s="508">
        <v>1</v>
      </c>
      <c r="H25" s="508">
        <v>0</v>
      </c>
      <c r="I25" s="508">
        <v>0</v>
      </c>
      <c r="J25" s="508">
        <v>0</v>
      </c>
      <c r="K25" s="508">
        <v>0</v>
      </c>
      <c r="L25" s="508">
        <v>0</v>
      </c>
      <c r="M25" s="508">
        <v>0</v>
      </c>
      <c r="N25" s="508">
        <v>3</v>
      </c>
      <c r="O25" s="508">
        <v>1</v>
      </c>
      <c r="P25" s="508">
        <v>4</v>
      </c>
      <c r="Q25" s="508">
        <v>5</v>
      </c>
      <c r="R25" s="508">
        <v>52</v>
      </c>
      <c r="S25" s="509">
        <f>SUM(C25:R25)</f>
        <v>153</v>
      </c>
    </row>
    <row r="26" spans="2:19" ht="12">
      <c r="B26" s="516" t="s">
        <v>1525</v>
      </c>
      <c r="C26" s="508">
        <v>11</v>
      </c>
      <c r="D26" s="508">
        <v>14</v>
      </c>
      <c r="E26" s="508">
        <v>76</v>
      </c>
      <c r="F26" s="508">
        <v>0</v>
      </c>
      <c r="G26" s="508">
        <v>0</v>
      </c>
      <c r="H26" s="508">
        <v>0</v>
      </c>
      <c r="I26" s="508">
        <v>0</v>
      </c>
      <c r="J26" s="508">
        <v>0</v>
      </c>
      <c r="K26" s="508">
        <v>0</v>
      </c>
      <c r="L26" s="508">
        <v>6</v>
      </c>
      <c r="M26" s="508">
        <v>0</v>
      </c>
      <c r="N26" s="508">
        <v>2</v>
      </c>
      <c r="O26" s="508">
        <v>1</v>
      </c>
      <c r="P26" s="508">
        <v>0</v>
      </c>
      <c r="Q26" s="508">
        <v>12</v>
      </c>
      <c r="R26" s="508">
        <v>143</v>
      </c>
      <c r="S26" s="509">
        <f>SUM(C26:R26)</f>
        <v>265</v>
      </c>
    </row>
    <row r="27" spans="2:19" ht="12">
      <c r="B27" s="516" t="s">
        <v>1432</v>
      </c>
      <c r="C27" s="508">
        <v>11</v>
      </c>
      <c r="D27" s="508">
        <v>13</v>
      </c>
      <c r="E27" s="508">
        <v>92</v>
      </c>
      <c r="F27" s="508">
        <v>0</v>
      </c>
      <c r="G27" s="508">
        <v>0</v>
      </c>
      <c r="H27" s="508">
        <v>0</v>
      </c>
      <c r="I27" s="508">
        <v>0</v>
      </c>
      <c r="J27" s="508">
        <v>0</v>
      </c>
      <c r="K27" s="508">
        <v>0</v>
      </c>
      <c r="L27" s="508">
        <v>2</v>
      </c>
      <c r="M27" s="508">
        <v>0</v>
      </c>
      <c r="N27" s="508">
        <v>4</v>
      </c>
      <c r="O27" s="508">
        <v>0</v>
      </c>
      <c r="P27" s="508">
        <v>0</v>
      </c>
      <c r="Q27" s="508">
        <v>1</v>
      </c>
      <c r="R27" s="508">
        <v>111</v>
      </c>
      <c r="S27" s="509">
        <f>SUM(C27:R27)</f>
        <v>234</v>
      </c>
    </row>
    <row r="28" spans="2:19" ht="12">
      <c r="B28" s="516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9"/>
    </row>
    <row r="29" spans="2:19" ht="12">
      <c r="B29" s="516" t="s">
        <v>85</v>
      </c>
      <c r="C29" s="508">
        <v>21</v>
      </c>
      <c r="D29" s="508">
        <v>24</v>
      </c>
      <c r="E29" s="508">
        <v>33</v>
      </c>
      <c r="F29" s="508">
        <v>0</v>
      </c>
      <c r="G29" s="508">
        <v>0</v>
      </c>
      <c r="H29" s="508">
        <v>12</v>
      </c>
      <c r="I29" s="508">
        <v>0</v>
      </c>
      <c r="J29" s="508">
        <v>0</v>
      </c>
      <c r="K29" s="508">
        <v>0</v>
      </c>
      <c r="L29" s="508">
        <v>6</v>
      </c>
      <c r="M29" s="508">
        <v>0</v>
      </c>
      <c r="N29" s="508">
        <v>4</v>
      </c>
      <c r="O29" s="508">
        <v>0</v>
      </c>
      <c r="P29" s="508">
        <v>0</v>
      </c>
      <c r="Q29" s="508">
        <v>3</v>
      </c>
      <c r="R29" s="508">
        <v>218</v>
      </c>
      <c r="S29" s="509">
        <f>SUM(C29:R29)</f>
        <v>321</v>
      </c>
    </row>
    <row r="30" spans="2:19" ht="12">
      <c r="B30" s="516" t="s">
        <v>1435</v>
      </c>
      <c r="C30" s="508">
        <v>10</v>
      </c>
      <c r="D30" s="508">
        <v>19</v>
      </c>
      <c r="E30" s="508">
        <v>36</v>
      </c>
      <c r="F30" s="508">
        <v>0</v>
      </c>
      <c r="G30" s="508">
        <v>0</v>
      </c>
      <c r="H30" s="508">
        <v>3</v>
      </c>
      <c r="I30" s="508">
        <v>0</v>
      </c>
      <c r="J30" s="508">
        <v>0</v>
      </c>
      <c r="K30" s="508">
        <v>1</v>
      </c>
      <c r="L30" s="508">
        <v>8</v>
      </c>
      <c r="M30" s="508">
        <v>0</v>
      </c>
      <c r="N30" s="508">
        <v>1</v>
      </c>
      <c r="O30" s="508">
        <v>0</v>
      </c>
      <c r="P30" s="508">
        <v>0</v>
      </c>
      <c r="Q30" s="508">
        <v>5</v>
      </c>
      <c r="R30" s="508">
        <v>91</v>
      </c>
      <c r="S30" s="509">
        <f>SUM(C30:R30)</f>
        <v>174</v>
      </c>
    </row>
    <row r="31" spans="2:19" ht="12">
      <c r="B31" s="516" t="s">
        <v>86</v>
      </c>
      <c r="C31" s="508">
        <v>23</v>
      </c>
      <c r="D31" s="508">
        <v>21</v>
      </c>
      <c r="E31" s="508">
        <v>43</v>
      </c>
      <c r="F31" s="508">
        <v>0</v>
      </c>
      <c r="G31" s="508">
        <v>0</v>
      </c>
      <c r="H31" s="508">
        <v>15</v>
      </c>
      <c r="I31" s="508">
        <v>0</v>
      </c>
      <c r="J31" s="508">
        <v>0</v>
      </c>
      <c r="K31" s="508">
        <v>2</v>
      </c>
      <c r="L31" s="508">
        <v>4</v>
      </c>
      <c r="M31" s="508">
        <v>0</v>
      </c>
      <c r="N31" s="508">
        <v>1</v>
      </c>
      <c r="O31" s="508">
        <v>0</v>
      </c>
      <c r="P31" s="508">
        <v>1</v>
      </c>
      <c r="Q31" s="508">
        <v>4</v>
      </c>
      <c r="R31" s="508">
        <v>51</v>
      </c>
      <c r="S31" s="509">
        <f>SUM(C31:R31)</f>
        <v>165</v>
      </c>
    </row>
    <row r="32" spans="2:19" ht="12">
      <c r="B32" s="516" t="s">
        <v>1439</v>
      </c>
      <c r="C32" s="508">
        <v>8</v>
      </c>
      <c r="D32" s="508">
        <v>36</v>
      </c>
      <c r="E32" s="508">
        <v>92</v>
      </c>
      <c r="F32" s="508">
        <v>0</v>
      </c>
      <c r="G32" s="508">
        <v>0</v>
      </c>
      <c r="H32" s="508">
        <v>28</v>
      </c>
      <c r="I32" s="508">
        <v>0</v>
      </c>
      <c r="J32" s="508">
        <v>0</v>
      </c>
      <c r="K32" s="508">
        <v>1</v>
      </c>
      <c r="L32" s="508">
        <v>11</v>
      </c>
      <c r="M32" s="508">
        <v>0</v>
      </c>
      <c r="N32" s="508">
        <v>3</v>
      </c>
      <c r="O32" s="508">
        <v>3</v>
      </c>
      <c r="P32" s="508">
        <v>0</v>
      </c>
      <c r="Q32" s="508">
        <v>11</v>
      </c>
      <c r="R32" s="508">
        <v>113</v>
      </c>
      <c r="S32" s="509">
        <f>SUM(C32:R32)</f>
        <v>306</v>
      </c>
    </row>
    <row r="33" spans="2:19" ht="12">
      <c r="B33" s="516" t="s">
        <v>1436</v>
      </c>
      <c r="C33" s="508">
        <v>0</v>
      </c>
      <c r="D33" s="508">
        <v>2</v>
      </c>
      <c r="E33" s="508">
        <v>15</v>
      </c>
      <c r="F33" s="508">
        <v>0</v>
      </c>
      <c r="G33" s="508">
        <v>0</v>
      </c>
      <c r="H33" s="508">
        <v>1</v>
      </c>
      <c r="I33" s="508">
        <v>0</v>
      </c>
      <c r="J33" s="508">
        <v>0</v>
      </c>
      <c r="K33" s="508">
        <v>0</v>
      </c>
      <c r="L33" s="508">
        <v>1</v>
      </c>
      <c r="M33" s="508">
        <v>0</v>
      </c>
      <c r="N33" s="508">
        <v>0</v>
      </c>
      <c r="O33" s="508">
        <v>0</v>
      </c>
      <c r="P33" s="508">
        <v>0</v>
      </c>
      <c r="Q33" s="508">
        <v>0</v>
      </c>
      <c r="R33" s="508">
        <v>96</v>
      </c>
      <c r="S33" s="509">
        <f>SUM(C33:R33)</f>
        <v>115</v>
      </c>
    </row>
    <row r="34" spans="2:19" ht="12">
      <c r="B34" s="516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9"/>
    </row>
    <row r="35" spans="2:19" ht="12">
      <c r="B35" s="516" t="s">
        <v>649</v>
      </c>
      <c r="C35" s="508">
        <v>14</v>
      </c>
      <c r="D35" s="508">
        <v>20</v>
      </c>
      <c r="E35" s="508">
        <v>48</v>
      </c>
      <c r="F35" s="508">
        <v>0</v>
      </c>
      <c r="G35" s="508">
        <v>0</v>
      </c>
      <c r="H35" s="508">
        <v>0</v>
      </c>
      <c r="I35" s="508">
        <v>0</v>
      </c>
      <c r="J35" s="508">
        <v>0</v>
      </c>
      <c r="K35" s="508">
        <v>0</v>
      </c>
      <c r="L35" s="508">
        <v>7</v>
      </c>
      <c r="M35" s="508">
        <v>0</v>
      </c>
      <c r="N35" s="508">
        <v>5</v>
      </c>
      <c r="O35" s="508">
        <v>0</v>
      </c>
      <c r="P35" s="508">
        <v>0</v>
      </c>
      <c r="Q35" s="508">
        <v>1</v>
      </c>
      <c r="R35" s="508">
        <v>31</v>
      </c>
      <c r="S35" s="509">
        <f>SUM(C35:R35)</f>
        <v>126</v>
      </c>
    </row>
    <row r="36" spans="2:19" ht="12">
      <c r="B36" s="516" t="s">
        <v>1442</v>
      </c>
      <c r="C36" s="508">
        <v>28</v>
      </c>
      <c r="D36" s="508">
        <v>27</v>
      </c>
      <c r="E36" s="508">
        <v>125</v>
      </c>
      <c r="F36" s="508">
        <v>0</v>
      </c>
      <c r="G36" s="508">
        <v>0</v>
      </c>
      <c r="H36" s="508">
        <v>19</v>
      </c>
      <c r="I36" s="508">
        <v>0</v>
      </c>
      <c r="J36" s="508">
        <v>0</v>
      </c>
      <c r="K36" s="508">
        <v>1</v>
      </c>
      <c r="L36" s="508">
        <v>10</v>
      </c>
      <c r="M36" s="508">
        <v>0</v>
      </c>
      <c r="N36" s="508">
        <v>6</v>
      </c>
      <c r="O36" s="508">
        <v>1</v>
      </c>
      <c r="P36" s="508">
        <v>0</v>
      </c>
      <c r="Q36" s="508">
        <v>16</v>
      </c>
      <c r="R36" s="508">
        <v>110</v>
      </c>
      <c r="S36" s="509">
        <f>SUM(C36:R36)</f>
        <v>343</v>
      </c>
    </row>
    <row r="37" spans="2:19" ht="12">
      <c r="B37" s="516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9"/>
    </row>
    <row r="38" spans="2:19" ht="12">
      <c r="B38" s="516" t="s">
        <v>797</v>
      </c>
      <c r="C38" s="508">
        <v>28</v>
      </c>
      <c r="D38" s="508">
        <v>16</v>
      </c>
      <c r="E38" s="508">
        <v>24</v>
      </c>
      <c r="F38" s="508">
        <v>0</v>
      </c>
      <c r="G38" s="508">
        <v>0</v>
      </c>
      <c r="H38" s="508">
        <v>2</v>
      </c>
      <c r="I38" s="508">
        <v>0</v>
      </c>
      <c r="J38" s="508">
        <v>0</v>
      </c>
      <c r="K38" s="508">
        <v>0</v>
      </c>
      <c r="L38" s="508">
        <v>0</v>
      </c>
      <c r="M38" s="508">
        <v>0</v>
      </c>
      <c r="N38" s="508">
        <v>2</v>
      </c>
      <c r="O38" s="508">
        <v>0</v>
      </c>
      <c r="P38" s="508">
        <v>0</v>
      </c>
      <c r="Q38" s="508">
        <v>5</v>
      </c>
      <c r="R38" s="508">
        <v>19</v>
      </c>
      <c r="S38" s="509">
        <f>SUM(C38:R38)</f>
        <v>96</v>
      </c>
    </row>
    <row r="39" spans="2:19" ht="12">
      <c r="B39" s="516" t="s">
        <v>1447</v>
      </c>
      <c r="C39" s="508">
        <v>18</v>
      </c>
      <c r="D39" s="508">
        <v>22</v>
      </c>
      <c r="E39" s="508">
        <v>22</v>
      </c>
      <c r="F39" s="508">
        <v>0</v>
      </c>
      <c r="G39" s="508">
        <v>2</v>
      </c>
      <c r="H39" s="508">
        <v>6</v>
      </c>
      <c r="I39" s="508">
        <v>0</v>
      </c>
      <c r="J39" s="508">
        <v>0</v>
      </c>
      <c r="K39" s="508">
        <v>1</v>
      </c>
      <c r="L39" s="508">
        <v>5</v>
      </c>
      <c r="M39" s="508">
        <v>0</v>
      </c>
      <c r="N39" s="508">
        <v>4</v>
      </c>
      <c r="O39" s="508">
        <v>0</v>
      </c>
      <c r="P39" s="508">
        <v>0</v>
      </c>
      <c r="Q39" s="508">
        <v>3</v>
      </c>
      <c r="R39" s="508">
        <v>12</v>
      </c>
      <c r="S39" s="509">
        <f>SUM(C39:R39)</f>
        <v>95</v>
      </c>
    </row>
    <row r="40" spans="2:19" ht="12">
      <c r="B40" s="516" t="s">
        <v>799</v>
      </c>
      <c r="C40" s="508">
        <v>21</v>
      </c>
      <c r="D40" s="508">
        <v>7</v>
      </c>
      <c r="E40" s="508">
        <v>25</v>
      </c>
      <c r="F40" s="508">
        <v>0</v>
      </c>
      <c r="G40" s="508">
        <v>0</v>
      </c>
      <c r="H40" s="508">
        <v>4</v>
      </c>
      <c r="I40" s="508">
        <v>0</v>
      </c>
      <c r="J40" s="508">
        <v>0</v>
      </c>
      <c r="K40" s="508">
        <v>3</v>
      </c>
      <c r="L40" s="508">
        <v>4</v>
      </c>
      <c r="M40" s="508">
        <v>0</v>
      </c>
      <c r="N40" s="508">
        <v>2</v>
      </c>
      <c r="O40" s="508">
        <v>0</v>
      </c>
      <c r="P40" s="508">
        <v>2</v>
      </c>
      <c r="Q40" s="508">
        <v>2</v>
      </c>
      <c r="R40" s="508">
        <v>10</v>
      </c>
      <c r="S40" s="509">
        <f>SUM(C40:R40)</f>
        <v>80</v>
      </c>
    </row>
    <row r="41" spans="2:19" ht="12">
      <c r="B41" s="516" t="s">
        <v>987</v>
      </c>
      <c r="C41" s="508">
        <v>21</v>
      </c>
      <c r="D41" s="508">
        <v>5</v>
      </c>
      <c r="E41" s="508">
        <v>35</v>
      </c>
      <c r="F41" s="508">
        <v>0</v>
      </c>
      <c r="G41" s="508">
        <v>2</v>
      </c>
      <c r="H41" s="508">
        <v>3</v>
      </c>
      <c r="I41" s="508">
        <v>0</v>
      </c>
      <c r="J41" s="508">
        <v>0</v>
      </c>
      <c r="K41" s="508">
        <v>1</v>
      </c>
      <c r="L41" s="508">
        <v>4</v>
      </c>
      <c r="M41" s="508">
        <v>0</v>
      </c>
      <c r="N41" s="508">
        <v>2</v>
      </c>
      <c r="O41" s="508">
        <v>3</v>
      </c>
      <c r="P41" s="508">
        <v>0</v>
      </c>
      <c r="Q41" s="508">
        <v>1</v>
      </c>
      <c r="R41" s="508">
        <v>22</v>
      </c>
      <c r="S41" s="509">
        <v>100</v>
      </c>
    </row>
    <row r="42" spans="2:19" ht="12">
      <c r="B42" s="516" t="s">
        <v>650</v>
      </c>
      <c r="C42" s="508">
        <v>27</v>
      </c>
      <c r="D42" s="508">
        <v>11</v>
      </c>
      <c r="E42" s="508">
        <v>13</v>
      </c>
      <c r="F42" s="508">
        <v>0</v>
      </c>
      <c r="G42" s="508">
        <v>0</v>
      </c>
      <c r="H42" s="508">
        <v>3</v>
      </c>
      <c r="I42" s="508">
        <v>0</v>
      </c>
      <c r="J42" s="508">
        <v>0</v>
      </c>
      <c r="K42" s="508">
        <v>0</v>
      </c>
      <c r="L42" s="508">
        <v>0</v>
      </c>
      <c r="M42" s="508">
        <v>0</v>
      </c>
      <c r="N42" s="508">
        <v>1</v>
      </c>
      <c r="O42" s="508">
        <v>0</v>
      </c>
      <c r="P42" s="508">
        <v>0</v>
      </c>
      <c r="Q42" s="508">
        <v>0</v>
      </c>
      <c r="R42" s="508">
        <v>5</v>
      </c>
      <c r="S42" s="509">
        <f>SUM(C42:R42)</f>
        <v>60</v>
      </c>
    </row>
    <row r="43" spans="2:19" ht="12">
      <c r="B43" s="516" t="s">
        <v>651</v>
      </c>
      <c r="C43" s="508">
        <v>10</v>
      </c>
      <c r="D43" s="508">
        <v>4</v>
      </c>
      <c r="E43" s="508">
        <v>9</v>
      </c>
      <c r="F43" s="508">
        <v>0</v>
      </c>
      <c r="G43" s="508">
        <v>1</v>
      </c>
      <c r="H43" s="508">
        <v>1</v>
      </c>
      <c r="I43" s="508">
        <v>0</v>
      </c>
      <c r="J43" s="508">
        <v>0</v>
      </c>
      <c r="K43" s="508">
        <v>0</v>
      </c>
      <c r="L43" s="508">
        <v>0</v>
      </c>
      <c r="M43" s="508">
        <v>0</v>
      </c>
      <c r="N43" s="508">
        <v>2</v>
      </c>
      <c r="O43" s="508">
        <v>0</v>
      </c>
      <c r="P43" s="508">
        <v>0</v>
      </c>
      <c r="Q43" s="508">
        <v>1</v>
      </c>
      <c r="R43" s="508">
        <v>11</v>
      </c>
      <c r="S43" s="509">
        <f>SUM(C43:R43)</f>
        <v>39</v>
      </c>
    </row>
    <row r="44" spans="2:19" ht="12">
      <c r="B44" s="516" t="s">
        <v>652</v>
      </c>
      <c r="C44" s="508">
        <v>6</v>
      </c>
      <c r="D44" s="508">
        <v>5</v>
      </c>
      <c r="E44" s="508">
        <v>20</v>
      </c>
      <c r="F44" s="508">
        <v>0</v>
      </c>
      <c r="G44" s="508">
        <v>0</v>
      </c>
      <c r="H44" s="508">
        <v>0</v>
      </c>
      <c r="I44" s="508">
        <v>0</v>
      </c>
      <c r="J44" s="508">
        <v>0</v>
      </c>
      <c r="K44" s="508">
        <v>0</v>
      </c>
      <c r="L44" s="508">
        <v>1</v>
      </c>
      <c r="M44" s="508">
        <v>0</v>
      </c>
      <c r="N44" s="508">
        <v>1</v>
      </c>
      <c r="O44" s="508">
        <v>0</v>
      </c>
      <c r="P44" s="508">
        <v>0</v>
      </c>
      <c r="Q44" s="508">
        <v>1</v>
      </c>
      <c r="R44" s="508">
        <v>9</v>
      </c>
      <c r="S44" s="509">
        <f>SUM(C44:R44)</f>
        <v>43</v>
      </c>
    </row>
    <row r="45" spans="2:19" ht="12">
      <c r="B45" s="516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9"/>
    </row>
    <row r="46" spans="2:19" ht="12">
      <c r="B46" s="516" t="s">
        <v>663</v>
      </c>
      <c r="C46" s="508">
        <v>39</v>
      </c>
      <c r="D46" s="508">
        <v>65</v>
      </c>
      <c r="E46" s="508">
        <v>160</v>
      </c>
      <c r="F46" s="508">
        <v>0</v>
      </c>
      <c r="G46" s="508">
        <v>0</v>
      </c>
      <c r="H46" s="508">
        <v>0</v>
      </c>
      <c r="I46" s="508">
        <v>0</v>
      </c>
      <c r="J46" s="508">
        <v>0</v>
      </c>
      <c r="K46" s="508">
        <v>7</v>
      </c>
      <c r="L46" s="508">
        <v>12</v>
      </c>
      <c r="M46" s="508">
        <v>0</v>
      </c>
      <c r="N46" s="508">
        <v>7</v>
      </c>
      <c r="O46" s="508">
        <v>2</v>
      </c>
      <c r="P46" s="508">
        <v>2</v>
      </c>
      <c r="Q46" s="508">
        <v>21</v>
      </c>
      <c r="R46" s="508">
        <v>199</v>
      </c>
      <c r="S46" s="509">
        <f>SUM(C46:R46)</f>
        <v>514</v>
      </c>
    </row>
    <row r="47" spans="2:19" ht="12">
      <c r="B47" s="516" t="s">
        <v>1451</v>
      </c>
      <c r="C47" s="508">
        <v>12</v>
      </c>
      <c r="D47" s="508">
        <v>26</v>
      </c>
      <c r="E47" s="508">
        <v>47</v>
      </c>
      <c r="F47" s="508">
        <v>0</v>
      </c>
      <c r="G47" s="508">
        <v>0</v>
      </c>
      <c r="H47" s="508">
        <v>12</v>
      </c>
      <c r="I47" s="508">
        <v>0</v>
      </c>
      <c r="J47" s="508">
        <v>0</v>
      </c>
      <c r="K47" s="508">
        <v>1</v>
      </c>
      <c r="L47" s="508">
        <v>11</v>
      </c>
      <c r="M47" s="508">
        <v>0</v>
      </c>
      <c r="N47" s="508">
        <v>3</v>
      </c>
      <c r="O47" s="508">
        <v>1</v>
      </c>
      <c r="P47" s="508">
        <v>0</v>
      </c>
      <c r="Q47" s="508">
        <v>7</v>
      </c>
      <c r="R47" s="508">
        <v>88</v>
      </c>
      <c r="S47" s="509">
        <f>SUM(C47:R47)</f>
        <v>208</v>
      </c>
    </row>
    <row r="48" spans="2:19" ht="12">
      <c r="B48" s="516" t="s">
        <v>665</v>
      </c>
      <c r="C48" s="508">
        <v>32</v>
      </c>
      <c r="D48" s="508">
        <v>45</v>
      </c>
      <c r="E48" s="508">
        <v>60</v>
      </c>
      <c r="F48" s="508">
        <v>0</v>
      </c>
      <c r="G48" s="508">
        <v>0</v>
      </c>
      <c r="H48" s="508">
        <v>1</v>
      </c>
      <c r="I48" s="508">
        <v>0</v>
      </c>
      <c r="J48" s="508">
        <v>0</v>
      </c>
      <c r="K48" s="508">
        <v>2</v>
      </c>
      <c r="L48" s="508">
        <v>10</v>
      </c>
      <c r="M48" s="508">
        <v>0</v>
      </c>
      <c r="N48" s="508">
        <v>2</v>
      </c>
      <c r="O48" s="508">
        <v>1</v>
      </c>
      <c r="P48" s="508">
        <v>1</v>
      </c>
      <c r="Q48" s="508">
        <v>5</v>
      </c>
      <c r="R48" s="508">
        <v>96</v>
      </c>
      <c r="S48" s="509">
        <f>SUM(C48:R48)</f>
        <v>255</v>
      </c>
    </row>
    <row r="49" spans="2:19" ht="12">
      <c r="B49" s="516" t="s">
        <v>87</v>
      </c>
      <c r="C49" s="508">
        <v>25</v>
      </c>
      <c r="D49" s="508">
        <v>27</v>
      </c>
      <c r="E49" s="508">
        <v>88</v>
      </c>
      <c r="F49" s="508">
        <v>0</v>
      </c>
      <c r="G49" s="508">
        <v>0</v>
      </c>
      <c r="H49" s="508">
        <v>5</v>
      </c>
      <c r="I49" s="508">
        <v>0</v>
      </c>
      <c r="J49" s="508">
        <v>0</v>
      </c>
      <c r="K49" s="508">
        <v>2</v>
      </c>
      <c r="L49" s="508">
        <v>6</v>
      </c>
      <c r="M49" s="508">
        <v>0</v>
      </c>
      <c r="N49" s="508">
        <v>6</v>
      </c>
      <c r="O49" s="508">
        <v>0</v>
      </c>
      <c r="P49" s="508">
        <v>0</v>
      </c>
      <c r="Q49" s="508">
        <v>10</v>
      </c>
      <c r="R49" s="508">
        <v>152</v>
      </c>
      <c r="S49" s="509">
        <f>SUM(C49:R49)</f>
        <v>321</v>
      </c>
    </row>
    <row r="50" spans="2:19" ht="12">
      <c r="B50" s="516" t="s">
        <v>1453</v>
      </c>
      <c r="C50" s="508">
        <v>4</v>
      </c>
      <c r="D50" s="508">
        <v>11</v>
      </c>
      <c r="E50" s="508">
        <v>45</v>
      </c>
      <c r="F50" s="508">
        <v>0</v>
      </c>
      <c r="G50" s="508">
        <v>0</v>
      </c>
      <c r="H50" s="508">
        <v>0</v>
      </c>
      <c r="I50" s="508">
        <v>0</v>
      </c>
      <c r="J50" s="508">
        <v>0</v>
      </c>
      <c r="K50" s="508">
        <v>1</v>
      </c>
      <c r="L50" s="508">
        <v>2</v>
      </c>
      <c r="M50" s="508">
        <v>0</v>
      </c>
      <c r="N50" s="508">
        <v>2</v>
      </c>
      <c r="O50" s="508">
        <v>0</v>
      </c>
      <c r="P50" s="508">
        <v>0</v>
      </c>
      <c r="Q50" s="508">
        <v>0</v>
      </c>
      <c r="R50" s="508">
        <v>35</v>
      </c>
      <c r="S50" s="509">
        <f>SUM(C50:R50)</f>
        <v>100</v>
      </c>
    </row>
    <row r="51" spans="2:19" ht="12">
      <c r="B51" s="516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9"/>
    </row>
    <row r="52" spans="2:19" ht="12">
      <c r="B52" s="516" t="s">
        <v>1455</v>
      </c>
      <c r="C52" s="508">
        <v>23</v>
      </c>
      <c r="D52" s="508">
        <v>24</v>
      </c>
      <c r="E52" s="508">
        <v>50</v>
      </c>
      <c r="F52" s="508">
        <v>0</v>
      </c>
      <c r="G52" s="508">
        <v>0</v>
      </c>
      <c r="H52" s="508">
        <v>1</v>
      </c>
      <c r="I52" s="508">
        <v>0</v>
      </c>
      <c r="J52" s="508">
        <v>0</v>
      </c>
      <c r="K52" s="508">
        <v>0</v>
      </c>
      <c r="L52" s="508">
        <v>9</v>
      </c>
      <c r="M52" s="508">
        <v>0</v>
      </c>
      <c r="N52" s="508">
        <v>9</v>
      </c>
      <c r="O52" s="508">
        <v>0</v>
      </c>
      <c r="P52" s="508">
        <v>2</v>
      </c>
      <c r="Q52" s="508">
        <v>9</v>
      </c>
      <c r="R52" s="508">
        <v>115</v>
      </c>
      <c r="S52" s="509">
        <f>SUM(C52:R52)</f>
        <v>242</v>
      </c>
    </row>
    <row r="53" spans="2:19" ht="12">
      <c r="B53" s="516" t="s">
        <v>1458</v>
      </c>
      <c r="C53" s="508">
        <v>32</v>
      </c>
      <c r="D53" s="508">
        <v>11</v>
      </c>
      <c r="E53" s="508">
        <v>29</v>
      </c>
      <c r="F53" s="508">
        <v>0</v>
      </c>
      <c r="G53" s="508">
        <v>3</v>
      </c>
      <c r="H53" s="508">
        <v>6</v>
      </c>
      <c r="I53" s="508">
        <v>0</v>
      </c>
      <c r="J53" s="508">
        <v>0</v>
      </c>
      <c r="K53" s="508">
        <v>2</v>
      </c>
      <c r="L53" s="508">
        <v>4</v>
      </c>
      <c r="M53" s="508">
        <v>0</v>
      </c>
      <c r="N53" s="508">
        <v>5</v>
      </c>
      <c r="O53" s="508">
        <v>1</v>
      </c>
      <c r="P53" s="508">
        <v>0</v>
      </c>
      <c r="Q53" s="508">
        <v>2</v>
      </c>
      <c r="R53" s="508">
        <v>27</v>
      </c>
      <c r="S53" s="509">
        <f>SUM(C53:R53)</f>
        <v>122</v>
      </c>
    </row>
    <row r="54" spans="2:19" ht="12">
      <c r="B54" s="516" t="s">
        <v>1456</v>
      </c>
      <c r="C54" s="508">
        <v>14</v>
      </c>
      <c r="D54" s="508">
        <v>11</v>
      </c>
      <c r="E54" s="508">
        <v>50</v>
      </c>
      <c r="F54" s="508">
        <v>0</v>
      </c>
      <c r="G54" s="508">
        <v>0</v>
      </c>
      <c r="H54" s="508">
        <v>1</v>
      </c>
      <c r="I54" s="508">
        <v>0</v>
      </c>
      <c r="J54" s="508">
        <v>0</v>
      </c>
      <c r="K54" s="508">
        <v>0</v>
      </c>
      <c r="L54" s="508">
        <v>1</v>
      </c>
      <c r="M54" s="508">
        <v>0</v>
      </c>
      <c r="N54" s="508">
        <v>5</v>
      </c>
      <c r="O54" s="508">
        <v>1</v>
      </c>
      <c r="P54" s="508">
        <v>1</v>
      </c>
      <c r="Q54" s="508">
        <v>2</v>
      </c>
      <c r="R54" s="508">
        <v>60</v>
      </c>
      <c r="S54" s="509">
        <f>SUM(C54:R54)</f>
        <v>146</v>
      </c>
    </row>
    <row r="55" spans="2:19" ht="12">
      <c r="B55" s="516" t="s">
        <v>668</v>
      </c>
      <c r="C55" s="508">
        <v>7</v>
      </c>
      <c r="D55" s="508">
        <v>2</v>
      </c>
      <c r="E55" s="508">
        <v>5</v>
      </c>
      <c r="F55" s="508">
        <v>0</v>
      </c>
      <c r="G55" s="508">
        <v>0</v>
      </c>
      <c r="H55" s="508">
        <v>0</v>
      </c>
      <c r="I55" s="508">
        <v>0</v>
      </c>
      <c r="J55" s="508">
        <v>0</v>
      </c>
      <c r="K55" s="508">
        <v>0</v>
      </c>
      <c r="L55" s="508">
        <v>0</v>
      </c>
      <c r="M55" s="508">
        <v>0</v>
      </c>
      <c r="N55" s="508">
        <v>0</v>
      </c>
      <c r="O55" s="508">
        <v>0</v>
      </c>
      <c r="P55" s="508">
        <v>0</v>
      </c>
      <c r="Q55" s="508">
        <v>1</v>
      </c>
      <c r="R55" s="508">
        <v>7</v>
      </c>
      <c r="S55" s="509">
        <f>SUM(C55:R55)</f>
        <v>22</v>
      </c>
    </row>
    <row r="56" spans="2:19" ht="12">
      <c r="B56" s="516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9"/>
    </row>
    <row r="57" spans="2:19" ht="12">
      <c r="B57" s="516" t="s">
        <v>700</v>
      </c>
      <c r="C57" s="508">
        <v>7</v>
      </c>
      <c r="D57" s="508">
        <v>13</v>
      </c>
      <c r="E57" s="508">
        <v>37</v>
      </c>
      <c r="F57" s="508">
        <v>0</v>
      </c>
      <c r="G57" s="508">
        <v>0</v>
      </c>
      <c r="H57" s="508">
        <v>2</v>
      </c>
      <c r="I57" s="508">
        <v>0</v>
      </c>
      <c r="J57" s="508">
        <v>0</v>
      </c>
      <c r="K57" s="508">
        <v>2</v>
      </c>
      <c r="L57" s="508">
        <v>8</v>
      </c>
      <c r="M57" s="508">
        <v>0</v>
      </c>
      <c r="N57" s="508">
        <v>5</v>
      </c>
      <c r="O57" s="508">
        <v>1</v>
      </c>
      <c r="P57" s="508">
        <v>0</v>
      </c>
      <c r="Q57" s="508">
        <v>2</v>
      </c>
      <c r="R57" s="508">
        <v>34</v>
      </c>
      <c r="S57" s="509">
        <f aca="true" t="shared" si="2" ref="S57:S63">SUM(C57:R57)</f>
        <v>111</v>
      </c>
    </row>
    <row r="58" spans="2:19" ht="12">
      <c r="B58" s="516" t="s">
        <v>1463</v>
      </c>
      <c r="C58" s="508">
        <v>11</v>
      </c>
      <c r="D58" s="508">
        <v>20</v>
      </c>
      <c r="E58" s="508">
        <v>39</v>
      </c>
      <c r="F58" s="508">
        <v>0</v>
      </c>
      <c r="G58" s="508">
        <v>0</v>
      </c>
      <c r="H58" s="508">
        <v>0</v>
      </c>
      <c r="I58" s="508">
        <v>0</v>
      </c>
      <c r="J58" s="508">
        <v>0</v>
      </c>
      <c r="K58" s="508">
        <v>0</v>
      </c>
      <c r="L58" s="508">
        <v>9</v>
      </c>
      <c r="M58" s="508">
        <v>0</v>
      </c>
      <c r="N58" s="508">
        <v>7</v>
      </c>
      <c r="O58" s="508">
        <v>0</v>
      </c>
      <c r="P58" s="508">
        <v>0</v>
      </c>
      <c r="Q58" s="508">
        <v>6</v>
      </c>
      <c r="R58" s="508">
        <v>79</v>
      </c>
      <c r="S58" s="509">
        <f t="shared" si="2"/>
        <v>171</v>
      </c>
    </row>
    <row r="59" spans="2:19" ht="12">
      <c r="B59" s="516" t="s">
        <v>88</v>
      </c>
      <c r="C59" s="508">
        <v>15</v>
      </c>
      <c r="D59" s="508">
        <v>39</v>
      </c>
      <c r="E59" s="508">
        <v>82</v>
      </c>
      <c r="F59" s="508">
        <v>0</v>
      </c>
      <c r="G59" s="508">
        <v>0</v>
      </c>
      <c r="H59" s="508">
        <v>0</v>
      </c>
      <c r="I59" s="508">
        <v>0</v>
      </c>
      <c r="J59" s="508">
        <v>0</v>
      </c>
      <c r="K59" s="508">
        <v>0</v>
      </c>
      <c r="L59" s="508">
        <v>13</v>
      </c>
      <c r="M59" s="508">
        <v>0</v>
      </c>
      <c r="N59" s="508">
        <v>20</v>
      </c>
      <c r="O59" s="508">
        <v>3</v>
      </c>
      <c r="P59" s="508">
        <v>1</v>
      </c>
      <c r="Q59" s="508">
        <v>4</v>
      </c>
      <c r="R59" s="508">
        <v>81</v>
      </c>
      <c r="S59" s="509">
        <f t="shared" si="2"/>
        <v>258</v>
      </c>
    </row>
    <row r="60" spans="2:19" ht="12">
      <c r="B60" s="516" t="s">
        <v>1464</v>
      </c>
      <c r="C60" s="508">
        <v>28</v>
      </c>
      <c r="D60" s="508">
        <v>25</v>
      </c>
      <c r="E60" s="508">
        <v>26</v>
      </c>
      <c r="F60" s="508">
        <v>0</v>
      </c>
      <c r="G60" s="508">
        <v>0</v>
      </c>
      <c r="H60" s="508">
        <v>1</v>
      </c>
      <c r="I60" s="508">
        <v>0</v>
      </c>
      <c r="J60" s="508">
        <v>0</v>
      </c>
      <c r="K60" s="508">
        <v>3</v>
      </c>
      <c r="L60" s="508">
        <v>3</v>
      </c>
      <c r="M60" s="508">
        <v>0</v>
      </c>
      <c r="N60" s="508">
        <v>4</v>
      </c>
      <c r="O60" s="508">
        <v>0</v>
      </c>
      <c r="P60" s="508">
        <v>0</v>
      </c>
      <c r="Q60" s="508">
        <v>9</v>
      </c>
      <c r="R60" s="508">
        <v>26</v>
      </c>
      <c r="S60" s="509">
        <f t="shared" si="2"/>
        <v>125</v>
      </c>
    </row>
    <row r="61" spans="2:19" ht="12">
      <c r="B61" s="516" t="s">
        <v>1459</v>
      </c>
      <c r="C61" s="508">
        <v>33</v>
      </c>
      <c r="D61" s="508">
        <v>34</v>
      </c>
      <c r="E61" s="508">
        <v>3</v>
      </c>
      <c r="F61" s="508">
        <v>0</v>
      </c>
      <c r="G61" s="508">
        <v>0</v>
      </c>
      <c r="H61" s="508">
        <v>5</v>
      </c>
      <c r="I61" s="508">
        <v>0</v>
      </c>
      <c r="J61" s="508">
        <v>0</v>
      </c>
      <c r="K61" s="508">
        <v>1</v>
      </c>
      <c r="L61" s="508">
        <v>4</v>
      </c>
      <c r="M61" s="508">
        <v>0</v>
      </c>
      <c r="N61" s="508">
        <v>3</v>
      </c>
      <c r="O61" s="508">
        <v>0</v>
      </c>
      <c r="P61" s="508">
        <v>4</v>
      </c>
      <c r="Q61" s="508">
        <v>1</v>
      </c>
      <c r="R61" s="508">
        <v>26</v>
      </c>
      <c r="S61" s="509">
        <f t="shared" si="2"/>
        <v>114</v>
      </c>
    </row>
    <row r="62" spans="2:19" ht="12">
      <c r="B62" s="516" t="s">
        <v>1460</v>
      </c>
      <c r="C62" s="508">
        <v>13</v>
      </c>
      <c r="D62" s="508">
        <v>15</v>
      </c>
      <c r="E62" s="508">
        <v>32</v>
      </c>
      <c r="F62" s="508">
        <v>0</v>
      </c>
      <c r="G62" s="508">
        <v>0</v>
      </c>
      <c r="H62" s="508">
        <v>0</v>
      </c>
      <c r="I62" s="508">
        <v>0</v>
      </c>
      <c r="J62" s="508">
        <v>0</v>
      </c>
      <c r="K62" s="508">
        <v>0</v>
      </c>
      <c r="L62" s="508">
        <v>2</v>
      </c>
      <c r="M62" s="508">
        <v>0</v>
      </c>
      <c r="N62" s="508">
        <v>5</v>
      </c>
      <c r="O62" s="508">
        <v>0</v>
      </c>
      <c r="P62" s="508">
        <v>0</v>
      </c>
      <c r="Q62" s="508">
        <v>0</v>
      </c>
      <c r="R62" s="508">
        <v>42</v>
      </c>
      <c r="S62" s="509">
        <f t="shared" si="2"/>
        <v>109</v>
      </c>
    </row>
    <row r="63" spans="2:19" ht="12">
      <c r="B63" s="516" t="s">
        <v>1462</v>
      </c>
      <c r="C63" s="508">
        <v>4</v>
      </c>
      <c r="D63" s="508">
        <v>16</v>
      </c>
      <c r="E63" s="508">
        <v>41</v>
      </c>
      <c r="F63" s="508">
        <v>0</v>
      </c>
      <c r="G63" s="508">
        <v>0</v>
      </c>
      <c r="H63" s="508">
        <v>0</v>
      </c>
      <c r="I63" s="508">
        <v>0</v>
      </c>
      <c r="J63" s="508">
        <v>0</v>
      </c>
      <c r="K63" s="508">
        <v>0</v>
      </c>
      <c r="L63" s="508">
        <v>3</v>
      </c>
      <c r="M63" s="508">
        <v>0</v>
      </c>
      <c r="N63" s="517">
        <v>6</v>
      </c>
      <c r="O63" s="508">
        <v>0</v>
      </c>
      <c r="P63" s="508">
        <v>1</v>
      </c>
      <c r="Q63" s="508">
        <v>2</v>
      </c>
      <c r="R63" s="508">
        <v>36</v>
      </c>
      <c r="S63" s="509">
        <f t="shared" si="2"/>
        <v>109</v>
      </c>
    </row>
    <row r="64" spans="2:19" ht="12">
      <c r="B64" s="516"/>
      <c r="C64" s="518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O64" s="517"/>
      <c r="P64" s="517"/>
      <c r="Q64" s="517"/>
      <c r="R64" s="517"/>
      <c r="S64" s="509"/>
    </row>
    <row r="65" spans="2:19" ht="12">
      <c r="B65" s="516" t="s">
        <v>994</v>
      </c>
      <c r="C65" s="518">
        <v>25</v>
      </c>
      <c r="D65" s="517">
        <v>39</v>
      </c>
      <c r="E65" s="517">
        <v>24</v>
      </c>
      <c r="F65" s="517">
        <v>0</v>
      </c>
      <c r="G65" s="517">
        <v>0</v>
      </c>
      <c r="H65" s="517">
        <v>20</v>
      </c>
      <c r="I65" s="508">
        <v>0</v>
      </c>
      <c r="J65" s="508">
        <v>0</v>
      </c>
      <c r="K65" s="517">
        <v>5</v>
      </c>
      <c r="L65" s="517">
        <v>23</v>
      </c>
      <c r="M65" s="517">
        <v>0</v>
      </c>
      <c r="N65" s="517">
        <v>6</v>
      </c>
      <c r="O65" s="517">
        <v>0</v>
      </c>
      <c r="P65" s="517">
        <v>0</v>
      </c>
      <c r="Q65" s="517">
        <v>4</v>
      </c>
      <c r="R65" s="517">
        <v>37</v>
      </c>
      <c r="S65" s="509">
        <f>SUM(C65:R65)</f>
        <v>183</v>
      </c>
    </row>
    <row r="66" spans="2:19" ht="12">
      <c r="B66" s="516" t="s">
        <v>1467</v>
      </c>
      <c r="C66" s="518">
        <v>7</v>
      </c>
      <c r="D66" s="517">
        <v>24</v>
      </c>
      <c r="E66" s="517">
        <v>22</v>
      </c>
      <c r="F66" s="517">
        <v>0</v>
      </c>
      <c r="G66" s="517">
        <v>0</v>
      </c>
      <c r="H66" s="517">
        <v>0</v>
      </c>
      <c r="I66" s="508">
        <v>0</v>
      </c>
      <c r="J66" s="508">
        <v>0</v>
      </c>
      <c r="K66" s="517">
        <v>1</v>
      </c>
      <c r="L66" s="517">
        <v>9</v>
      </c>
      <c r="M66" s="517">
        <v>0</v>
      </c>
      <c r="N66" s="517">
        <v>5</v>
      </c>
      <c r="O66" s="517">
        <v>2</v>
      </c>
      <c r="P66" s="517">
        <v>0</v>
      </c>
      <c r="Q66" s="517">
        <v>6</v>
      </c>
      <c r="R66" s="517">
        <v>70</v>
      </c>
      <c r="S66" s="509">
        <f>SUM(C66:R66)</f>
        <v>146</v>
      </c>
    </row>
    <row r="67" spans="2:19" ht="12">
      <c r="B67" s="516"/>
      <c r="C67" s="518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09"/>
    </row>
    <row r="68" spans="2:19" ht="12">
      <c r="B68" s="516" t="s">
        <v>89</v>
      </c>
      <c r="C68" s="518">
        <v>3</v>
      </c>
      <c r="D68" s="517">
        <v>5</v>
      </c>
      <c r="E68" s="517">
        <v>40</v>
      </c>
      <c r="F68" s="517">
        <v>0</v>
      </c>
      <c r="G68" s="517">
        <v>0</v>
      </c>
      <c r="H68" s="517">
        <v>1</v>
      </c>
      <c r="I68" s="508">
        <v>0</v>
      </c>
      <c r="J68" s="508">
        <v>0</v>
      </c>
      <c r="K68" s="517">
        <v>0</v>
      </c>
      <c r="L68" s="517">
        <v>5</v>
      </c>
      <c r="M68" s="517">
        <v>0</v>
      </c>
      <c r="N68" s="517">
        <v>3</v>
      </c>
      <c r="O68" s="517">
        <v>1</v>
      </c>
      <c r="P68" s="517">
        <v>0</v>
      </c>
      <c r="Q68" s="517">
        <v>1</v>
      </c>
      <c r="R68" s="517">
        <v>22</v>
      </c>
      <c r="S68" s="509">
        <f>SUM(C68:R68)</f>
        <v>81</v>
      </c>
    </row>
    <row r="69" spans="2:19" ht="12">
      <c r="B69" s="516" t="s">
        <v>90</v>
      </c>
      <c r="C69" s="518">
        <v>11</v>
      </c>
      <c r="D69" s="517">
        <v>12</v>
      </c>
      <c r="E69" s="517">
        <v>35</v>
      </c>
      <c r="F69" s="517">
        <v>0</v>
      </c>
      <c r="G69" s="517">
        <v>0</v>
      </c>
      <c r="H69" s="517">
        <v>2</v>
      </c>
      <c r="I69" s="508">
        <v>0</v>
      </c>
      <c r="J69" s="508">
        <v>0</v>
      </c>
      <c r="K69" s="517">
        <v>0</v>
      </c>
      <c r="L69" s="517">
        <v>4</v>
      </c>
      <c r="M69" s="517">
        <v>0</v>
      </c>
      <c r="N69" s="517">
        <v>5</v>
      </c>
      <c r="O69" s="517">
        <v>0</v>
      </c>
      <c r="P69" s="517">
        <v>0</v>
      </c>
      <c r="Q69" s="517">
        <v>3</v>
      </c>
      <c r="R69" s="517">
        <v>44</v>
      </c>
      <c r="S69" s="509">
        <f>SUM(C69:R69)</f>
        <v>116</v>
      </c>
    </row>
    <row r="70" spans="2:19" ht="12">
      <c r="B70" s="516" t="s">
        <v>646</v>
      </c>
      <c r="C70" s="518">
        <v>27</v>
      </c>
      <c r="D70" s="517">
        <v>21</v>
      </c>
      <c r="E70" s="517">
        <v>92</v>
      </c>
      <c r="F70" s="517">
        <v>0</v>
      </c>
      <c r="G70" s="517">
        <v>0</v>
      </c>
      <c r="H70" s="517">
        <v>3</v>
      </c>
      <c r="I70" s="508">
        <v>0</v>
      </c>
      <c r="J70" s="508">
        <v>0</v>
      </c>
      <c r="K70" s="517">
        <v>2</v>
      </c>
      <c r="L70" s="517">
        <v>17</v>
      </c>
      <c r="M70" s="517">
        <v>0</v>
      </c>
      <c r="N70" s="517">
        <v>8</v>
      </c>
      <c r="O70" s="517">
        <v>1</v>
      </c>
      <c r="P70" s="517">
        <v>0</v>
      </c>
      <c r="Q70" s="517">
        <v>5</v>
      </c>
      <c r="R70" s="517">
        <v>71</v>
      </c>
      <c r="S70" s="509">
        <f>SUM(C70:R70)</f>
        <v>247</v>
      </c>
    </row>
    <row r="71" spans="2:19" ht="12">
      <c r="B71" s="519" t="s">
        <v>991</v>
      </c>
      <c r="C71" s="520">
        <v>11</v>
      </c>
      <c r="D71" s="521">
        <v>14</v>
      </c>
      <c r="E71" s="521">
        <v>91</v>
      </c>
      <c r="F71" s="521">
        <v>0</v>
      </c>
      <c r="G71" s="521">
        <v>1</v>
      </c>
      <c r="H71" s="521">
        <v>0</v>
      </c>
      <c r="I71" s="521">
        <v>0</v>
      </c>
      <c r="J71" s="521">
        <v>0</v>
      </c>
      <c r="K71" s="521">
        <v>0</v>
      </c>
      <c r="L71" s="521">
        <v>8</v>
      </c>
      <c r="M71" s="521">
        <v>0</v>
      </c>
      <c r="N71" s="521">
        <v>1</v>
      </c>
      <c r="O71" s="521">
        <v>0</v>
      </c>
      <c r="P71" s="521">
        <v>1</v>
      </c>
      <c r="Q71" s="521">
        <v>1</v>
      </c>
      <c r="R71" s="521">
        <v>27</v>
      </c>
      <c r="S71" s="522">
        <f>SUM(C71:R71)</f>
        <v>155</v>
      </c>
    </row>
    <row r="72" ht="12">
      <c r="B72" s="523"/>
    </row>
    <row r="73" ht="12">
      <c r="B73" s="524" t="s">
        <v>91</v>
      </c>
    </row>
    <row r="74" ht="12">
      <c r="B74" s="523"/>
    </row>
    <row r="75" ht="12">
      <c r="B75" s="523"/>
    </row>
    <row r="76" ht="12">
      <c r="B76" s="523"/>
    </row>
    <row r="77" ht="12">
      <c r="B77" s="523"/>
    </row>
    <row r="78" ht="12">
      <c r="B78" s="523"/>
    </row>
    <row r="79" ht="12">
      <c r="B79" s="499"/>
    </row>
    <row r="80" ht="12">
      <c r="B80" s="499"/>
    </row>
    <row r="81" ht="12">
      <c r="B81" s="499"/>
    </row>
    <row r="82" ht="12">
      <c r="B82" s="499"/>
    </row>
    <row r="83" ht="12">
      <c r="B83" s="499"/>
    </row>
  </sheetData>
  <mergeCells count="20">
    <mergeCell ref="S5:S7"/>
    <mergeCell ref="H6:H7"/>
    <mergeCell ref="I6:I7"/>
    <mergeCell ref="J6:J7"/>
    <mergeCell ref="Q5:Q7"/>
    <mergeCell ref="R5:R7"/>
    <mergeCell ref="N5:P5"/>
    <mergeCell ref="N6:N7"/>
    <mergeCell ref="K5:M5"/>
    <mergeCell ref="K6:K7"/>
    <mergeCell ref="G6:G7"/>
    <mergeCell ref="B5:B7"/>
    <mergeCell ref="C6:C7"/>
    <mergeCell ref="D6:E6"/>
    <mergeCell ref="F6:F7"/>
    <mergeCell ref="C5:G5"/>
    <mergeCell ref="L6:M6"/>
    <mergeCell ref="O6:O7"/>
    <mergeCell ref="P6:P7"/>
    <mergeCell ref="H5:J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94"/>
  <sheetViews>
    <sheetView workbookViewId="0" topLeftCell="A1">
      <selection activeCell="A1" sqref="A1"/>
    </sheetView>
  </sheetViews>
  <sheetFormatPr defaultColWidth="9.00390625" defaultRowHeight="13.5"/>
  <cols>
    <col min="1" max="1" width="2.625" style="525" customWidth="1"/>
    <col min="2" max="2" width="26.625" style="529" customWidth="1"/>
    <col min="3" max="3" width="9.00390625" style="527" customWidth="1"/>
    <col min="4" max="4" width="14.375" style="528" customWidth="1"/>
    <col min="5" max="5" width="15.375" style="525" bestFit="1" customWidth="1"/>
    <col min="6" max="6" width="9.00390625" style="525" customWidth="1"/>
    <col min="7" max="7" width="12.50390625" style="528" bestFit="1" customWidth="1"/>
    <col min="8" max="8" width="15.375" style="525" bestFit="1" customWidth="1"/>
    <col min="9" max="16384" width="9.00390625" style="525" customWidth="1"/>
  </cols>
  <sheetData>
    <row r="2" ht="14.25">
      <c r="B2" s="526" t="s">
        <v>194</v>
      </c>
    </row>
    <row r="3" ht="12.75" thickBot="1"/>
    <row r="4" spans="2:9" ht="14.25" customHeight="1" thickTop="1">
      <c r="B4" s="1161" t="s">
        <v>94</v>
      </c>
      <c r="C4" s="1163" t="s">
        <v>95</v>
      </c>
      <c r="D4" s="1156" t="s">
        <v>96</v>
      </c>
      <c r="E4" s="1157"/>
      <c r="F4" s="1158"/>
      <c r="G4" s="1156" t="s">
        <v>97</v>
      </c>
      <c r="H4" s="1157"/>
      <c r="I4" s="1158"/>
    </row>
    <row r="5" spans="2:9" ht="12" customHeight="1">
      <c r="B5" s="1162"/>
      <c r="C5" s="1164"/>
      <c r="D5" s="530" t="s">
        <v>98</v>
      </c>
      <c r="E5" s="531" t="s">
        <v>99</v>
      </c>
      <c r="F5" s="532" t="s">
        <v>100</v>
      </c>
      <c r="G5" s="530" t="s">
        <v>98</v>
      </c>
      <c r="H5" s="531" t="s">
        <v>99</v>
      </c>
      <c r="I5" s="532" t="s">
        <v>100</v>
      </c>
    </row>
    <row r="6" spans="2:9" s="528" customFormat="1" ht="12">
      <c r="B6" s="533"/>
      <c r="C6" s="534"/>
      <c r="D6" s="535"/>
      <c r="E6" s="536" t="s">
        <v>101</v>
      </c>
      <c r="F6" s="537" t="s">
        <v>93</v>
      </c>
      <c r="G6" s="535"/>
      <c r="H6" s="536" t="s">
        <v>101</v>
      </c>
      <c r="I6" s="538" t="s">
        <v>93</v>
      </c>
    </row>
    <row r="7" spans="2:9" s="539" customFormat="1" ht="11.25">
      <c r="B7" s="540" t="s">
        <v>102</v>
      </c>
      <c r="C7" s="541"/>
      <c r="D7" s="542">
        <v>0</v>
      </c>
      <c r="E7" s="543">
        <v>6794157339</v>
      </c>
      <c r="F7" s="544">
        <v>100</v>
      </c>
      <c r="G7" s="542">
        <v>0</v>
      </c>
      <c r="H7" s="543">
        <v>6086241950</v>
      </c>
      <c r="I7" s="545">
        <v>0</v>
      </c>
    </row>
    <row r="8" spans="2:9" s="539" customFormat="1" ht="11.25">
      <c r="B8" s="540"/>
      <c r="C8" s="541"/>
      <c r="D8" s="542"/>
      <c r="E8" s="546"/>
      <c r="F8" s="547"/>
      <c r="G8" s="542"/>
      <c r="H8" s="546"/>
      <c r="I8" s="548"/>
    </row>
    <row r="9" spans="2:9" ht="12" customHeight="1">
      <c r="B9" s="549" t="s">
        <v>103</v>
      </c>
      <c r="C9" s="550" t="s">
        <v>104</v>
      </c>
      <c r="D9" s="551">
        <v>6265</v>
      </c>
      <c r="E9" s="551">
        <v>1161771784</v>
      </c>
      <c r="F9" s="552">
        <v>17.1</v>
      </c>
      <c r="G9" s="551">
        <v>6537</v>
      </c>
      <c r="H9" s="551">
        <v>1311411858</v>
      </c>
      <c r="I9" s="553">
        <v>21.6</v>
      </c>
    </row>
    <row r="10" spans="2:9" ht="12" customHeight="1">
      <c r="B10" s="549" t="s">
        <v>105</v>
      </c>
      <c r="C10" s="550" t="s">
        <v>106</v>
      </c>
      <c r="D10" s="551">
        <v>7500444</v>
      </c>
      <c r="E10" s="551">
        <v>1722145649</v>
      </c>
      <c r="F10" s="552">
        <v>25.3</v>
      </c>
      <c r="G10" s="551">
        <v>6143608</v>
      </c>
      <c r="H10" s="551">
        <v>1459355444</v>
      </c>
      <c r="I10" s="553">
        <v>24</v>
      </c>
    </row>
    <row r="11" spans="2:9" ht="12" customHeight="1">
      <c r="B11" s="549" t="s">
        <v>107</v>
      </c>
      <c r="C11" s="550" t="s">
        <v>108</v>
      </c>
      <c r="D11" s="551">
        <v>1247831</v>
      </c>
      <c r="E11" s="551">
        <v>156061406</v>
      </c>
      <c r="F11" s="552">
        <v>2.3</v>
      </c>
      <c r="G11" s="551">
        <v>1652732</v>
      </c>
      <c r="H11" s="551">
        <v>182738904</v>
      </c>
      <c r="I11" s="553">
        <v>3</v>
      </c>
    </row>
    <row r="12" spans="2:9" ht="12" customHeight="1">
      <c r="B12" s="549" t="s">
        <v>109</v>
      </c>
      <c r="C12" s="550" t="s">
        <v>110</v>
      </c>
      <c r="D12" s="551">
        <v>59758</v>
      </c>
      <c r="E12" s="551">
        <v>63628314</v>
      </c>
      <c r="F12" s="552">
        <v>0.9</v>
      </c>
      <c r="G12" s="551">
        <v>93411</v>
      </c>
      <c r="H12" s="551">
        <v>108966893</v>
      </c>
      <c r="I12" s="553">
        <v>1.8</v>
      </c>
    </row>
    <row r="13" spans="2:9" ht="12" customHeight="1">
      <c r="B13" s="549" t="s">
        <v>111</v>
      </c>
      <c r="C13" s="550" t="s">
        <v>112</v>
      </c>
      <c r="D13" s="551">
        <v>18758</v>
      </c>
      <c r="E13" s="551">
        <v>36152800</v>
      </c>
      <c r="F13" s="552">
        <v>0.5</v>
      </c>
      <c r="G13" s="551">
        <v>23468</v>
      </c>
      <c r="H13" s="551">
        <v>95058500</v>
      </c>
      <c r="I13" s="553">
        <v>1.6</v>
      </c>
    </row>
    <row r="14" spans="2:9" ht="12" customHeight="1">
      <c r="B14" s="554" t="s">
        <v>604</v>
      </c>
      <c r="C14" s="550"/>
      <c r="D14" s="551">
        <v>0</v>
      </c>
      <c r="E14" s="551">
        <f>SUM(E9:E13)</f>
        <v>3139759953</v>
      </c>
      <c r="F14" s="552">
        <v>46.2</v>
      </c>
      <c r="G14" s="551">
        <v>0</v>
      </c>
      <c r="H14" s="551">
        <f>SUM(H9:H13)</f>
        <v>3157531599</v>
      </c>
      <c r="I14" s="553">
        <v>51.9</v>
      </c>
    </row>
    <row r="15" spans="2:9" ht="12" customHeight="1">
      <c r="B15" s="549"/>
      <c r="C15" s="550"/>
      <c r="D15" s="551"/>
      <c r="E15" s="551"/>
      <c r="F15" s="552"/>
      <c r="G15" s="551"/>
      <c r="H15" s="551"/>
      <c r="I15" s="553"/>
    </row>
    <row r="16" spans="2:9" ht="12" customHeight="1">
      <c r="B16" s="1154" t="s">
        <v>113</v>
      </c>
      <c r="C16" s="550"/>
      <c r="D16" s="555" t="s">
        <v>114</v>
      </c>
      <c r="E16" s="551"/>
      <c r="F16" s="552"/>
      <c r="G16" s="551">
        <v>420</v>
      </c>
      <c r="H16" s="551"/>
      <c r="I16" s="553"/>
    </row>
    <row r="17" spans="2:9" ht="12" customHeight="1">
      <c r="B17" s="1154"/>
      <c r="C17" s="550" t="s">
        <v>115</v>
      </c>
      <c r="D17" s="555" t="s">
        <v>116</v>
      </c>
      <c r="E17" s="551">
        <v>665219667</v>
      </c>
      <c r="F17" s="552">
        <v>9.8</v>
      </c>
      <c r="G17" s="551">
        <v>67787</v>
      </c>
      <c r="H17" s="551">
        <v>557276664</v>
      </c>
      <c r="I17" s="553">
        <v>9.2</v>
      </c>
    </row>
    <row r="18" spans="2:9" ht="12" customHeight="1">
      <c r="B18" s="1154"/>
      <c r="C18" s="550"/>
      <c r="D18" s="555" t="s">
        <v>117</v>
      </c>
      <c r="E18" s="551"/>
      <c r="F18" s="552"/>
      <c r="G18" s="551">
        <v>164681</v>
      </c>
      <c r="H18" s="551"/>
      <c r="I18" s="553"/>
    </row>
    <row r="19" spans="2:9" ht="12" customHeight="1">
      <c r="B19" s="1154" t="s">
        <v>118</v>
      </c>
      <c r="C19" s="1155" t="s">
        <v>119</v>
      </c>
      <c r="D19" s="555" t="s">
        <v>120</v>
      </c>
      <c r="E19" s="1152">
        <v>920517</v>
      </c>
      <c r="F19" s="1159">
        <v>0</v>
      </c>
      <c r="G19" s="551">
        <v>190</v>
      </c>
      <c r="H19" s="1152">
        <v>7820224</v>
      </c>
      <c r="I19" s="1149">
        <v>0.1</v>
      </c>
    </row>
    <row r="20" spans="2:9" ht="12" customHeight="1">
      <c r="B20" s="1154"/>
      <c r="C20" s="1155"/>
      <c r="D20" s="555" t="s">
        <v>121</v>
      </c>
      <c r="E20" s="1152"/>
      <c r="F20" s="1159"/>
      <c r="G20" s="555">
        <v>9658</v>
      </c>
      <c r="H20" s="1152"/>
      <c r="I20" s="1149"/>
    </row>
    <row r="21" spans="2:9" ht="12" customHeight="1">
      <c r="B21" s="549" t="s">
        <v>122</v>
      </c>
      <c r="C21" s="550" t="s">
        <v>123</v>
      </c>
      <c r="D21" s="555">
        <v>7946</v>
      </c>
      <c r="E21" s="551">
        <v>2570609</v>
      </c>
      <c r="F21" s="556">
        <v>0.04</v>
      </c>
      <c r="G21" s="555">
        <v>2812</v>
      </c>
      <c r="H21" s="551">
        <v>3310055</v>
      </c>
      <c r="I21" s="557">
        <v>0.1</v>
      </c>
    </row>
    <row r="22" spans="2:9" ht="12" customHeight="1">
      <c r="B22" s="549" t="s">
        <v>124</v>
      </c>
      <c r="C22" s="550" t="s">
        <v>125</v>
      </c>
      <c r="D22" s="555">
        <v>468</v>
      </c>
      <c r="E22" s="551">
        <v>14856841</v>
      </c>
      <c r="F22" s="552">
        <v>0.2</v>
      </c>
      <c r="G22" s="555">
        <v>0</v>
      </c>
      <c r="H22" s="551">
        <v>0</v>
      </c>
      <c r="I22" s="553">
        <v>0</v>
      </c>
    </row>
    <row r="23" spans="2:9" ht="12" customHeight="1">
      <c r="B23" s="549" t="s">
        <v>126</v>
      </c>
      <c r="C23" s="550" t="s">
        <v>127</v>
      </c>
      <c r="D23" s="551">
        <v>27</v>
      </c>
      <c r="E23" s="1152">
        <v>344700</v>
      </c>
      <c r="F23" s="1159">
        <v>0</v>
      </c>
      <c r="G23" s="551">
        <v>20</v>
      </c>
      <c r="H23" s="1152">
        <v>650000</v>
      </c>
      <c r="I23" s="1150">
        <v>0</v>
      </c>
    </row>
    <row r="24" spans="2:9" ht="12" customHeight="1">
      <c r="B24" s="549" t="s">
        <v>128</v>
      </c>
      <c r="C24" s="550" t="s">
        <v>129</v>
      </c>
      <c r="D24" s="551">
        <v>6</v>
      </c>
      <c r="E24" s="1152"/>
      <c r="F24" s="1159"/>
      <c r="G24" s="551">
        <v>50</v>
      </c>
      <c r="H24" s="1152"/>
      <c r="I24" s="1150"/>
    </row>
    <row r="25" spans="2:9" ht="12" customHeight="1">
      <c r="B25" s="549" t="s">
        <v>130</v>
      </c>
      <c r="C25" s="550" t="s">
        <v>131</v>
      </c>
      <c r="D25" s="551">
        <v>99298</v>
      </c>
      <c r="E25" s="551">
        <v>16483022</v>
      </c>
      <c r="F25" s="552">
        <v>0.2</v>
      </c>
      <c r="G25" s="551">
        <v>142605</v>
      </c>
      <c r="H25" s="551">
        <v>24253131</v>
      </c>
      <c r="I25" s="557">
        <v>0.4</v>
      </c>
    </row>
    <row r="26" spans="2:9" ht="12" customHeight="1">
      <c r="B26" s="549" t="s">
        <v>132</v>
      </c>
      <c r="C26" s="550" t="s">
        <v>133</v>
      </c>
      <c r="D26" s="558">
        <v>1850</v>
      </c>
      <c r="E26" s="551">
        <v>976600</v>
      </c>
      <c r="F26" s="559">
        <v>0</v>
      </c>
      <c r="G26" s="558">
        <v>5277</v>
      </c>
      <c r="H26" s="551">
        <v>1962315</v>
      </c>
      <c r="I26" s="560">
        <v>0.03</v>
      </c>
    </row>
    <row r="27" spans="2:9" ht="12" customHeight="1">
      <c r="B27" s="549" t="s">
        <v>134</v>
      </c>
      <c r="C27" s="550" t="s">
        <v>125</v>
      </c>
      <c r="D27" s="551">
        <v>4640</v>
      </c>
      <c r="E27" s="551">
        <v>2155212</v>
      </c>
      <c r="F27" s="561">
        <v>0.03</v>
      </c>
      <c r="G27" s="551">
        <v>4039</v>
      </c>
      <c r="H27" s="551">
        <v>1819633</v>
      </c>
      <c r="I27" s="560">
        <v>0.03</v>
      </c>
    </row>
    <row r="28" spans="2:9" ht="12" customHeight="1">
      <c r="B28" s="549" t="s">
        <v>135</v>
      </c>
      <c r="C28" s="550" t="s">
        <v>136</v>
      </c>
      <c r="D28" s="551">
        <v>1055179</v>
      </c>
      <c r="E28" s="551">
        <v>801119087</v>
      </c>
      <c r="F28" s="559">
        <v>11.8</v>
      </c>
      <c r="G28" s="551">
        <v>368329</v>
      </c>
      <c r="H28" s="551">
        <v>296754809</v>
      </c>
      <c r="I28" s="562">
        <v>4.9</v>
      </c>
    </row>
    <row r="29" spans="2:9" ht="12" customHeight="1">
      <c r="B29" s="549" t="s">
        <v>137</v>
      </c>
      <c r="C29" s="550" t="s">
        <v>138</v>
      </c>
      <c r="D29" s="551">
        <v>2082590</v>
      </c>
      <c r="E29" s="551">
        <v>267592699</v>
      </c>
      <c r="F29" s="559">
        <v>3.9</v>
      </c>
      <c r="G29" s="551">
        <v>1082465</v>
      </c>
      <c r="H29" s="551">
        <v>261624825</v>
      </c>
      <c r="I29" s="562">
        <v>4.3</v>
      </c>
    </row>
    <row r="30" spans="2:9" ht="12" customHeight="1">
      <c r="B30" s="549" t="s">
        <v>139</v>
      </c>
      <c r="C30" s="550" t="s">
        <v>140</v>
      </c>
      <c r="D30" s="551">
        <v>237000</v>
      </c>
      <c r="E30" s="551">
        <v>41779540</v>
      </c>
      <c r="F30" s="559">
        <v>0.6</v>
      </c>
      <c r="G30" s="551">
        <v>207000</v>
      </c>
      <c r="H30" s="551">
        <v>36778102</v>
      </c>
      <c r="I30" s="562">
        <v>0.6</v>
      </c>
    </row>
    <row r="31" spans="2:9" ht="12" customHeight="1">
      <c r="B31" s="549" t="s">
        <v>141</v>
      </c>
      <c r="C31" s="550" t="s">
        <v>142</v>
      </c>
      <c r="D31" s="551">
        <v>6726211</v>
      </c>
      <c r="E31" s="551">
        <v>429120180</v>
      </c>
      <c r="F31" s="559">
        <v>6.3</v>
      </c>
      <c r="G31" s="551">
        <v>1978830</v>
      </c>
      <c r="H31" s="551">
        <v>146681246</v>
      </c>
      <c r="I31" s="562">
        <v>2.4</v>
      </c>
    </row>
    <row r="32" spans="2:9" ht="12" customHeight="1">
      <c r="B32" s="549" t="s">
        <v>143</v>
      </c>
      <c r="C32" s="550" t="s">
        <v>142</v>
      </c>
      <c r="D32" s="551">
        <v>7390256</v>
      </c>
      <c r="E32" s="551">
        <v>681200978</v>
      </c>
      <c r="F32" s="559">
        <v>10</v>
      </c>
      <c r="G32" s="551">
        <v>10922000</v>
      </c>
      <c r="H32" s="551">
        <v>1229372769</v>
      </c>
      <c r="I32" s="562">
        <v>20.2</v>
      </c>
    </row>
    <row r="33" spans="2:9" ht="12" customHeight="1">
      <c r="B33" s="549" t="s">
        <v>144</v>
      </c>
      <c r="C33" s="550" t="s">
        <v>142</v>
      </c>
      <c r="D33" s="551">
        <v>1680850</v>
      </c>
      <c r="E33" s="551">
        <v>174006276</v>
      </c>
      <c r="F33" s="559">
        <v>2.6</v>
      </c>
      <c r="G33" s="551">
        <v>286500</v>
      </c>
      <c r="H33" s="551">
        <v>37506205</v>
      </c>
      <c r="I33" s="562">
        <v>0.6</v>
      </c>
    </row>
    <row r="34" spans="2:9" ht="12" customHeight="1">
      <c r="B34" s="549" t="s">
        <v>145</v>
      </c>
      <c r="C34" s="550" t="s">
        <v>142</v>
      </c>
      <c r="D34" s="551">
        <v>3494150</v>
      </c>
      <c r="E34" s="551">
        <v>171253712</v>
      </c>
      <c r="F34" s="559">
        <v>2.5</v>
      </c>
      <c r="G34" s="551">
        <v>0</v>
      </c>
      <c r="H34" s="551">
        <v>0</v>
      </c>
      <c r="I34" s="562">
        <v>0</v>
      </c>
    </row>
    <row r="35" spans="2:9" ht="12" customHeight="1">
      <c r="B35" s="549" t="s">
        <v>146</v>
      </c>
      <c r="C35" s="550" t="s">
        <v>142</v>
      </c>
      <c r="D35" s="551">
        <v>300000</v>
      </c>
      <c r="E35" s="551">
        <v>16680000</v>
      </c>
      <c r="F35" s="559">
        <v>0.2</v>
      </c>
      <c r="G35" s="551">
        <v>100000</v>
      </c>
      <c r="H35" s="551">
        <v>5770000</v>
      </c>
      <c r="I35" s="562">
        <v>0.1</v>
      </c>
    </row>
    <row r="36" spans="2:9" ht="12" customHeight="1">
      <c r="B36" s="549" t="s">
        <v>147</v>
      </c>
      <c r="C36" s="550" t="s">
        <v>142</v>
      </c>
      <c r="D36" s="551">
        <v>70000</v>
      </c>
      <c r="E36" s="551">
        <v>4438000</v>
      </c>
      <c r="F36" s="559">
        <v>0.1</v>
      </c>
      <c r="G36" s="551">
        <v>0</v>
      </c>
      <c r="H36" s="551">
        <v>0</v>
      </c>
      <c r="I36" s="562">
        <v>0</v>
      </c>
    </row>
    <row r="37" spans="2:9" ht="12" customHeight="1">
      <c r="B37" s="549" t="s">
        <v>148</v>
      </c>
      <c r="C37" s="550"/>
      <c r="D37" s="551">
        <v>0</v>
      </c>
      <c r="E37" s="551">
        <v>60840</v>
      </c>
      <c r="F37" s="561">
        <v>0.13</v>
      </c>
      <c r="G37" s="551">
        <v>0</v>
      </c>
      <c r="H37" s="551">
        <v>5314110</v>
      </c>
      <c r="I37" s="560">
        <v>0.04</v>
      </c>
    </row>
    <row r="38" spans="2:9" ht="12" customHeight="1">
      <c r="B38" s="554" t="s">
        <v>604</v>
      </c>
      <c r="C38" s="550"/>
      <c r="D38" s="551">
        <v>0</v>
      </c>
      <c r="E38" s="551">
        <f>SUM(E16:E37)</f>
        <v>3290778480</v>
      </c>
      <c r="F38" s="552">
        <v>48.4</v>
      </c>
      <c r="G38" s="551">
        <v>0</v>
      </c>
      <c r="H38" s="551">
        <f>SUM(H16:H37)</f>
        <v>2616894088</v>
      </c>
      <c r="I38" s="553">
        <v>43</v>
      </c>
    </row>
    <row r="39" spans="2:9" ht="12" customHeight="1">
      <c r="B39" s="549"/>
      <c r="C39" s="550"/>
      <c r="D39" s="551"/>
      <c r="E39" s="551"/>
      <c r="F39" s="552"/>
      <c r="G39" s="551"/>
      <c r="H39" s="551"/>
      <c r="I39" s="553"/>
    </row>
    <row r="40" spans="2:9" ht="12" customHeight="1">
      <c r="B40" s="549" t="s">
        <v>149</v>
      </c>
      <c r="C40" s="550" t="s">
        <v>136</v>
      </c>
      <c r="D40" s="551">
        <v>30000</v>
      </c>
      <c r="E40" s="551">
        <v>2589000</v>
      </c>
      <c r="F40" s="561">
        <v>0.04</v>
      </c>
      <c r="G40" s="551">
        <v>12000</v>
      </c>
      <c r="H40" s="551">
        <v>74400</v>
      </c>
      <c r="I40" s="562">
        <v>0</v>
      </c>
    </row>
    <row r="41" spans="2:9" ht="12" customHeight="1">
      <c r="B41" s="549" t="s">
        <v>150</v>
      </c>
      <c r="C41" s="550" t="s">
        <v>138</v>
      </c>
      <c r="D41" s="551">
        <v>100000</v>
      </c>
      <c r="E41" s="551">
        <v>1000000</v>
      </c>
      <c r="F41" s="559">
        <v>0</v>
      </c>
      <c r="G41" s="551">
        <v>0</v>
      </c>
      <c r="H41" s="551">
        <v>0</v>
      </c>
      <c r="I41" s="562">
        <v>0</v>
      </c>
    </row>
    <row r="42" spans="2:9" ht="12" customHeight="1">
      <c r="B42" s="1154" t="s">
        <v>151</v>
      </c>
      <c r="C42" s="1155" t="s">
        <v>152</v>
      </c>
      <c r="D42" s="555" t="s">
        <v>153</v>
      </c>
      <c r="E42" s="1152">
        <v>4258775</v>
      </c>
      <c r="F42" s="1160">
        <v>0.06</v>
      </c>
      <c r="G42" s="1152">
        <v>0</v>
      </c>
      <c r="H42" s="1152">
        <v>0</v>
      </c>
      <c r="I42" s="1148">
        <v>0</v>
      </c>
    </row>
    <row r="43" spans="2:9" ht="12" customHeight="1">
      <c r="B43" s="1154"/>
      <c r="C43" s="1155"/>
      <c r="D43" s="555" t="s">
        <v>154</v>
      </c>
      <c r="E43" s="1152"/>
      <c r="F43" s="1160"/>
      <c r="G43" s="1152"/>
      <c r="H43" s="1152"/>
      <c r="I43" s="1148"/>
    </row>
    <row r="44" spans="2:9" ht="12" customHeight="1">
      <c r="B44" s="549" t="s">
        <v>155</v>
      </c>
      <c r="C44" s="550" t="s">
        <v>156</v>
      </c>
      <c r="D44" s="551">
        <v>0</v>
      </c>
      <c r="E44" s="551">
        <v>0</v>
      </c>
      <c r="F44" s="559">
        <v>0</v>
      </c>
      <c r="G44" s="551">
        <v>401960</v>
      </c>
      <c r="H44" s="551">
        <v>5555500</v>
      </c>
      <c r="I44" s="562">
        <v>0.1</v>
      </c>
    </row>
    <row r="45" spans="2:9" ht="12" customHeight="1">
      <c r="B45" s="554" t="s">
        <v>604</v>
      </c>
      <c r="C45" s="550"/>
      <c r="D45" s="551">
        <v>0</v>
      </c>
      <c r="E45" s="551">
        <f>SUM(E40:E44)</f>
        <v>7847775</v>
      </c>
      <c r="F45" s="564">
        <v>0.1</v>
      </c>
      <c r="G45" s="551">
        <v>0</v>
      </c>
      <c r="H45" s="551">
        <f>SUM(H40:H44)</f>
        <v>5629900</v>
      </c>
      <c r="I45" s="562">
        <v>0.1</v>
      </c>
    </row>
    <row r="46" spans="2:9" ht="12" customHeight="1">
      <c r="B46" s="549"/>
      <c r="C46" s="550"/>
      <c r="D46" s="551"/>
      <c r="E46" s="551"/>
      <c r="F46" s="552"/>
      <c r="G46" s="551"/>
      <c r="H46" s="551"/>
      <c r="I46" s="553"/>
    </row>
    <row r="47" spans="2:9" ht="12" customHeight="1">
      <c r="B47" s="549" t="s">
        <v>157</v>
      </c>
      <c r="C47" s="550" t="s">
        <v>158</v>
      </c>
      <c r="D47" s="551">
        <v>3737</v>
      </c>
      <c r="E47" s="551">
        <v>28720088</v>
      </c>
      <c r="F47" s="559">
        <v>0.4</v>
      </c>
      <c r="G47" s="551">
        <v>4396</v>
      </c>
      <c r="H47" s="551">
        <v>32775978</v>
      </c>
      <c r="I47" s="562">
        <v>0.5</v>
      </c>
    </row>
    <row r="48" spans="2:9" ht="12" customHeight="1">
      <c r="B48" s="549" t="s">
        <v>159</v>
      </c>
      <c r="C48" s="550" t="s">
        <v>110</v>
      </c>
      <c r="D48" s="551">
        <v>173186</v>
      </c>
      <c r="E48" s="551">
        <v>10557105</v>
      </c>
      <c r="F48" s="559">
        <v>0.2</v>
      </c>
      <c r="G48" s="551">
        <v>164074</v>
      </c>
      <c r="H48" s="551">
        <v>10664810</v>
      </c>
      <c r="I48" s="562">
        <v>0.2</v>
      </c>
    </row>
    <row r="49" spans="2:9" ht="12" customHeight="1">
      <c r="B49" s="549" t="s">
        <v>160</v>
      </c>
      <c r="C49" s="550" t="s">
        <v>161</v>
      </c>
      <c r="D49" s="551">
        <v>461410</v>
      </c>
      <c r="E49" s="551">
        <v>73741657</v>
      </c>
      <c r="F49" s="559">
        <v>1.1</v>
      </c>
      <c r="G49" s="551">
        <v>287727</v>
      </c>
      <c r="H49" s="551">
        <v>47536338</v>
      </c>
      <c r="I49" s="562">
        <v>0.8</v>
      </c>
    </row>
    <row r="50" spans="2:9" ht="12" customHeight="1">
      <c r="B50" s="549" t="s">
        <v>162</v>
      </c>
      <c r="C50" s="550" t="s">
        <v>129</v>
      </c>
      <c r="D50" s="551">
        <v>30000</v>
      </c>
      <c r="E50" s="551">
        <v>1010100</v>
      </c>
      <c r="F50" s="559">
        <v>0</v>
      </c>
      <c r="G50" s="551">
        <v>2000</v>
      </c>
      <c r="H50" s="551">
        <v>207500</v>
      </c>
      <c r="I50" s="562">
        <v>0</v>
      </c>
    </row>
    <row r="51" spans="2:9" ht="12" customHeight="1">
      <c r="B51" s="549" t="s">
        <v>163</v>
      </c>
      <c r="C51" s="550" t="s">
        <v>127</v>
      </c>
      <c r="D51" s="551">
        <v>94</v>
      </c>
      <c r="E51" s="551">
        <v>288380</v>
      </c>
      <c r="F51" s="559">
        <v>0</v>
      </c>
      <c r="G51" s="551">
        <v>7</v>
      </c>
      <c r="H51" s="551">
        <v>82400</v>
      </c>
      <c r="I51" s="562">
        <v>0</v>
      </c>
    </row>
    <row r="52" spans="2:9" ht="12" customHeight="1">
      <c r="B52" s="549" t="s">
        <v>148</v>
      </c>
      <c r="C52" s="550"/>
      <c r="D52" s="551">
        <v>0</v>
      </c>
      <c r="E52" s="551">
        <v>850970</v>
      </c>
      <c r="F52" s="563">
        <v>0.01</v>
      </c>
      <c r="G52" s="551">
        <v>0</v>
      </c>
      <c r="H52" s="551">
        <v>9719099</v>
      </c>
      <c r="I52" s="560">
        <v>0.01</v>
      </c>
    </row>
    <row r="53" spans="2:9" ht="12" customHeight="1">
      <c r="B53" s="554" t="s">
        <v>604</v>
      </c>
      <c r="C53" s="550"/>
      <c r="D53" s="551">
        <v>0</v>
      </c>
      <c r="E53" s="551">
        <v>115168306</v>
      </c>
      <c r="F53" s="559">
        <v>1.7</v>
      </c>
      <c r="G53" s="551">
        <v>0</v>
      </c>
      <c r="H53" s="551">
        <v>101806125</v>
      </c>
      <c r="I53" s="562">
        <v>1.7</v>
      </c>
    </row>
    <row r="54" spans="2:9" ht="12">
      <c r="B54" s="549"/>
      <c r="C54" s="550"/>
      <c r="D54" s="551"/>
      <c r="E54" s="551"/>
      <c r="F54" s="552"/>
      <c r="G54" s="551"/>
      <c r="H54" s="551"/>
      <c r="I54" s="553"/>
    </row>
    <row r="55" spans="2:9" ht="12" customHeight="1">
      <c r="B55" s="549" t="s">
        <v>164</v>
      </c>
      <c r="C55" s="550" t="s">
        <v>165</v>
      </c>
      <c r="D55" s="551">
        <v>6970</v>
      </c>
      <c r="E55" s="551">
        <v>9929540</v>
      </c>
      <c r="F55" s="559">
        <v>0.1</v>
      </c>
      <c r="G55" s="551">
        <v>2178</v>
      </c>
      <c r="H55" s="551">
        <v>3308382</v>
      </c>
      <c r="I55" s="562">
        <v>0.1</v>
      </c>
    </row>
    <row r="56" spans="2:9" ht="12" customHeight="1">
      <c r="B56" s="549" t="s">
        <v>166</v>
      </c>
      <c r="C56" s="550" t="s">
        <v>167</v>
      </c>
      <c r="D56" s="551">
        <v>37427</v>
      </c>
      <c r="E56" s="551">
        <v>51558250</v>
      </c>
      <c r="F56" s="559">
        <v>0.8</v>
      </c>
      <c r="G56" s="551">
        <v>11442</v>
      </c>
      <c r="H56" s="551">
        <v>21122900</v>
      </c>
      <c r="I56" s="562">
        <v>0.3</v>
      </c>
    </row>
    <row r="57" spans="2:9" ht="12" customHeight="1">
      <c r="B57" s="549" t="s">
        <v>168</v>
      </c>
      <c r="C57" s="550" t="s">
        <v>142</v>
      </c>
      <c r="D57" s="551">
        <v>467</v>
      </c>
      <c r="E57" s="551">
        <v>1182500</v>
      </c>
      <c r="F57" s="559">
        <v>0</v>
      </c>
      <c r="G57" s="551">
        <v>0</v>
      </c>
      <c r="H57" s="551">
        <v>0</v>
      </c>
      <c r="I57" s="562">
        <v>0</v>
      </c>
    </row>
    <row r="58" spans="2:9" ht="12" customHeight="1">
      <c r="B58" s="549" t="s">
        <v>169</v>
      </c>
      <c r="C58" s="550" t="s">
        <v>142</v>
      </c>
      <c r="D58" s="565">
        <v>3274</v>
      </c>
      <c r="E58" s="551">
        <v>3271300</v>
      </c>
      <c r="F58" s="561">
        <v>0.05</v>
      </c>
      <c r="G58" s="565">
        <v>2000</v>
      </c>
      <c r="H58" s="551">
        <v>1900000</v>
      </c>
      <c r="I58" s="562">
        <v>0</v>
      </c>
    </row>
    <row r="59" spans="2:9" ht="12" customHeight="1">
      <c r="B59" s="549" t="s">
        <v>170</v>
      </c>
      <c r="C59" s="550" t="s">
        <v>142</v>
      </c>
      <c r="D59" s="565">
        <v>7896</v>
      </c>
      <c r="E59" s="551">
        <v>13795855</v>
      </c>
      <c r="F59" s="559">
        <v>0.2</v>
      </c>
      <c r="G59" s="559">
        <v>0</v>
      </c>
      <c r="H59" s="551">
        <v>0</v>
      </c>
      <c r="I59" s="562">
        <v>0</v>
      </c>
    </row>
    <row r="60" spans="2:9" ht="12" customHeight="1">
      <c r="B60" s="549" t="s">
        <v>171</v>
      </c>
      <c r="C60" s="550" t="s">
        <v>142</v>
      </c>
      <c r="D60" s="565">
        <v>155</v>
      </c>
      <c r="E60" s="551">
        <v>416600</v>
      </c>
      <c r="F60" s="559">
        <v>0</v>
      </c>
      <c r="G60" s="559">
        <v>0</v>
      </c>
      <c r="H60" s="551">
        <v>0</v>
      </c>
      <c r="I60" s="562">
        <v>0</v>
      </c>
    </row>
    <row r="61" spans="2:9" ht="12" customHeight="1">
      <c r="B61" s="549" t="s">
        <v>172</v>
      </c>
      <c r="C61" s="550" t="s">
        <v>142</v>
      </c>
      <c r="D61" s="565">
        <v>105</v>
      </c>
      <c r="E61" s="565">
        <v>301875</v>
      </c>
      <c r="F61" s="559">
        <v>0</v>
      </c>
      <c r="G61" s="559">
        <v>0</v>
      </c>
      <c r="H61" s="551">
        <v>0</v>
      </c>
      <c r="I61" s="562">
        <v>0</v>
      </c>
    </row>
    <row r="62" spans="2:9" ht="12">
      <c r="B62" s="549" t="s">
        <v>173</v>
      </c>
      <c r="C62" s="550" t="s">
        <v>174</v>
      </c>
      <c r="D62" s="551">
        <v>765</v>
      </c>
      <c r="E62" s="551">
        <v>3060000</v>
      </c>
      <c r="F62" s="561">
        <v>0.05</v>
      </c>
      <c r="G62" s="551">
        <v>750</v>
      </c>
      <c r="H62" s="551">
        <v>3225000</v>
      </c>
      <c r="I62" s="562">
        <v>0.1</v>
      </c>
    </row>
    <row r="63" spans="2:9" ht="12">
      <c r="B63" s="549" t="s">
        <v>175</v>
      </c>
      <c r="C63" s="550" t="s">
        <v>176</v>
      </c>
      <c r="D63" s="551">
        <v>606</v>
      </c>
      <c r="E63" s="551">
        <v>975570</v>
      </c>
      <c r="F63" s="559">
        <v>0</v>
      </c>
      <c r="G63" s="551">
        <v>2032</v>
      </c>
      <c r="H63" s="551">
        <v>3911600</v>
      </c>
      <c r="I63" s="562">
        <v>0.1</v>
      </c>
    </row>
    <row r="64" spans="2:9" ht="12">
      <c r="B64" s="549" t="s">
        <v>177</v>
      </c>
      <c r="C64" s="550" t="s">
        <v>142</v>
      </c>
      <c r="D64" s="551">
        <v>857</v>
      </c>
      <c r="E64" s="551">
        <v>1729550</v>
      </c>
      <c r="F64" s="559">
        <v>0</v>
      </c>
      <c r="G64" s="551">
        <v>3026</v>
      </c>
      <c r="H64" s="551">
        <v>6797300</v>
      </c>
      <c r="I64" s="562">
        <v>0.1</v>
      </c>
    </row>
    <row r="65" spans="2:9" ht="12">
      <c r="B65" s="549" t="s">
        <v>178</v>
      </c>
      <c r="C65" s="550" t="s">
        <v>179</v>
      </c>
      <c r="D65" s="551">
        <v>192908</v>
      </c>
      <c r="E65" s="551">
        <v>36714962</v>
      </c>
      <c r="F65" s="564">
        <v>0.5</v>
      </c>
      <c r="G65" s="551">
        <v>34145</v>
      </c>
      <c r="H65" s="551">
        <v>23560005</v>
      </c>
      <c r="I65" s="562">
        <v>0.4</v>
      </c>
    </row>
    <row r="66" spans="2:9" ht="12">
      <c r="B66" s="549" t="s">
        <v>148</v>
      </c>
      <c r="C66" s="550"/>
      <c r="D66" s="551">
        <v>0</v>
      </c>
      <c r="E66" s="551">
        <v>61368488</v>
      </c>
      <c r="F66" s="564">
        <v>1</v>
      </c>
      <c r="G66" s="551">
        <v>0</v>
      </c>
      <c r="H66" s="551">
        <v>27493640</v>
      </c>
      <c r="I66" s="562">
        <v>0.4</v>
      </c>
    </row>
    <row r="67" spans="2:9" ht="12">
      <c r="B67" s="566" t="s">
        <v>604</v>
      </c>
      <c r="C67" s="550"/>
      <c r="D67" s="39">
        <v>0</v>
      </c>
      <c r="E67" s="39">
        <v>184304508</v>
      </c>
      <c r="F67" s="559">
        <v>2.7</v>
      </c>
      <c r="G67" s="39">
        <v>0</v>
      </c>
      <c r="H67" s="39">
        <f>SUM(H55:H66)</f>
        <v>91318827</v>
      </c>
      <c r="I67" s="562">
        <v>1.5</v>
      </c>
    </row>
    <row r="68" spans="2:9" ht="12" customHeight="1">
      <c r="B68" s="549"/>
      <c r="C68" s="550"/>
      <c r="D68" s="39"/>
      <c r="E68" s="39"/>
      <c r="F68" s="567"/>
      <c r="G68" s="39"/>
      <c r="H68" s="39"/>
      <c r="I68" s="568"/>
    </row>
    <row r="69" spans="2:9" ht="12" customHeight="1">
      <c r="B69" s="549" t="s">
        <v>180</v>
      </c>
      <c r="C69" s="550" t="s">
        <v>156</v>
      </c>
      <c r="D69" s="551">
        <v>486700</v>
      </c>
      <c r="E69" s="1152">
        <v>48435800</v>
      </c>
      <c r="F69" s="1165">
        <v>0.7</v>
      </c>
      <c r="G69" s="551">
        <v>844468</v>
      </c>
      <c r="H69" s="1152">
        <v>108943120</v>
      </c>
      <c r="I69" s="1148">
        <v>1.8</v>
      </c>
    </row>
    <row r="70" spans="2:9" ht="12" customHeight="1">
      <c r="B70" s="549" t="s">
        <v>181</v>
      </c>
      <c r="C70" s="550" t="s">
        <v>182</v>
      </c>
      <c r="D70" s="551">
        <v>3810</v>
      </c>
      <c r="E70" s="1152"/>
      <c r="F70" s="1165"/>
      <c r="G70" s="551">
        <v>0</v>
      </c>
      <c r="H70" s="1152"/>
      <c r="I70" s="1148"/>
    </row>
    <row r="71" spans="2:9" ht="12" customHeight="1">
      <c r="B71" s="549" t="s">
        <v>183</v>
      </c>
      <c r="C71" s="550" t="s">
        <v>184</v>
      </c>
      <c r="D71" s="551">
        <v>1030</v>
      </c>
      <c r="E71" s="551">
        <v>435200</v>
      </c>
      <c r="F71" s="559">
        <v>0</v>
      </c>
      <c r="G71" s="551">
        <v>1000</v>
      </c>
      <c r="H71" s="551">
        <v>404000</v>
      </c>
      <c r="I71" s="562">
        <v>0</v>
      </c>
    </row>
    <row r="72" spans="2:9" ht="12" customHeight="1">
      <c r="B72" s="1154" t="s">
        <v>185</v>
      </c>
      <c r="C72" s="550" t="s">
        <v>182</v>
      </c>
      <c r="D72" s="565">
        <v>556</v>
      </c>
      <c r="E72" s="1153">
        <v>561708</v>
      </c>
      <c r="F72" s="1165">
        <v>0</v>
      </c>
      <c r="G72" s="565">
        <v>1056</v>
      </c>
      <c r="H72" s="1153">
        <v>519469</v>
      </c>
      <c r="I72" s="1148">
        <v>0</v>
      </c>
    </row>
    <row r="73" spans="2:9" ht="12" customHeight="1">
      <c r="B73" s="1154"/>
      <c r="C73" s="550" t="s">
        <v>186</v>
      </c>
      <c r="D73" s="565">
        <v>53556</v>
      </c>
      <c r="E73" s="1153"/>
      <c r="F73" s="1165"/>
      <c r="G73" s="565">
        <v>29043</v>
      </c>
      <c r="H73" s="1153"/>
      <c r="I73" s="1148"/>
    </row>
    <row r="74" spans="2:9" ht="12" customHeight="1">
      <c r="B74" s="1154" t="s">
        <v>187</v>
      </c>
      <c r="C74" s="550" t="s">
        <v>182</v>
      </c>
      <c r="D74" s="565">
        <v>210</v>
      </c>
      <c r="E74" s="1153">
        <v>407855</v>
      </c>
      <c r="F74" s="1165">
        <v>0</v>
      </c>
      <c r="G74" s="565">
        <v>1002</v>
      </c>
      <c r="H74" s="1153">
        <v>835655</v>
      </c>
      <c r="I74" s="1148">
        <v>0</v>
      </c>
    </row>
    <row r="75" spans="2:9" ht="12" customHeight="1">
      <c r="B75" s="1154"/>
      <c r="C75" s="550" t="s">
        <v>186</v>
      </c>
      <c r="D75" s="565">
        <v>3469</v>
      </c>
      <c r="E75" s="1153"/>
      <c r="F75" s="1165"/>
      <c r="G75" s="565">
        <v>1604</v>
      </c>
      <c r="H75" s="1153"/>
      <c r="I75" s="1148"/>
    </row>
    <row r="76" spans="2:9" ht="12" customHeight="1">
      <c r="B76" s="1154" t="s">
        <v>188</v>
      </c>
      <c r="C76" s="1155" t="s">
        <v>189</v>
      </c>
      <c r="D76" s="565">
        <v>300</v>
      </c>
      <c r="E76" s="1153">
        <v>3229144</v>
      </c>
      <c r="F76" s="1151">
        <v>0.05</v>
      </c>
      <c r="G76" s="565">
        <v>240</v>
      </c>
      <c r="H76" s="1153">
        <v>144000</v>
      </c>
      <c r="I76" s="1148">
        <v>0</v>
      </c>
    </row>
    <row r="77" spans="2:9" ht="12" customHeight="1">
      <c r="B77" s="1154"/>
      <c r="C77" s="1155"/>
      <c r="D77" s="569" t="s">
        <v>190</v>
      </c>
      <c r="E77" s="1153"/>
      <c r="F77" s="1151"/>
      <c r="G77" s="551">
        <v>0</v>
      </c>
      <c r="H77" s="1153"/>
      <c r="I77" s="1148"/>
    </row>
    <row r="78" spans="2:9" ht="12" customHeight="1">
      <c r="B78" s="549" t="s">
        <v>191</v>
      </c>
      <c r="C78" s="550" t="s">
        <v>192</v>
      </c>
      <c r="D78" s="551">
        <v>4898</v>
      </c>
      <c r="E78" s="551">
        <v>3172210</v>
      </c>
      <c r="F78" s="563">
        <v>0.05</v>
      </c>
      <c r="G78" s="551">
        <v>3501</v>
      </c>
      <c r="H78" s="551">
        <v>2381835</v>
      </c>
      <c r="I78" s="570">
        <v>0.04</v>
      </c>
    </row>
    <row r="79" spans="2:9" ht="12" customHeight="1">
      <c r="B79" s="549" t="s">
        <v>148</v>
      </c>
      <c r="C79" s="550"/>
      <c r="D79" s="551">
        <v>0</v>
      </c>
      <c r="E79" s="551">
        <v>56400</v>
      </c>
      <c r="F79" s="559">
        <v>0</v>
      </c>
      <c r="G79" s="551">
        <v>0</v>
      </c>
      <c r="H79" s="551">
        <v>553332</v>
      </c>
      <c r="I79" s="562">
        <v>0</v>
      </c>
    </row>
    <row r="80" spans="2:9" s="528" customFormat="1" ht="12" customHeight="1">
      <c r="B80" s="554" t="s">
        <v>604</v>
      </c>
      <c r="C80" s="550"/>
      <c r="D80" s="551">
        <v>0</v>
      </c>
      <c r="E80" s="39">
        <f>SUM(E69:E79)</f>
        <v>56298317</v>
      </c>
      <c r="F80" s="559">
        <v>0.8</v>
      </c>
      <c r="G80" s="551">
        <v>0</v>
      </c>
      <c r="H80" s="39">
        <f>SUM(H69:H79)</f>
        <v>113781411</v>
      </c>
      <c r="I80" s="562">
        <v>1.9</v>
      </c>
    </row>
    <row r="81" spans="2:9" s="539" customFormat="1" ht="12" customHeight="1">
      <c r="B81" s="571"/>
      <c r="C81" s="572"/>
      <c r="D81" s="573"/>
      <c r="E81" s="574"/>
      <c r="F81" s="575"/>
      <c r="G81" s="573"/>
      <c r="H81" s="574"/>
      <c r="I81" s="576"/>
    </row>
    <row r="82" spans="2:9" ht="12">
      <c r="B82" s="529" t="s">
        <v>193</v>
      </c>
      <c r="D82" s="552"/>
      <c r="E82" s="552"/>
      <c r="F82" s="552"/>
      <c r="G82" s="552"/>
      <c r="H82" s="552"/>
      <c r="I82" s="552"/>
    </row>
    <row r="83" spans="4:9" ht="12">
      <c r="D83" s="552"/>
      <c r="E83" s="552"/>
      <c r="F83" s="552"/>
      <c r="G83" s="552"/>
      <c r="H83" s="552"/>
      <c r="I83" s="552"/>
    </row>
    <row r="84" spans="4:9" ht="12">
      <c r="D84" s="552"/>
      <c r="E84" s="552"/>
      <c r="F84" s="552"/>
      <c r="G84" s="552"/>
      <c r="H84" s="552"/>
      <c r="I84" s="552"/>
    </row>
    <row r="85" spans="4:9" ht="12">
      <c r="D85" s="552"/>
      <c r="E85" s="577"/>
      <c r="F85" s="577"/>
      <c r="G85" s="552"/>
      <c r="H85" s="577"/>
      <c r="I85" s="577"/>
    </row>
    <row r="86" spans="4:9" ht="12">
      <c r="D86" s="552"/>
      <c r="E86" s="577"/>
      <c r="F86" s="577"/>
      <c r="G86" s="552"/>
      <c r="H86" s="577"/>
      <c r="I86" s="577"/>
    </row>
    <row r="87" spans="4:9" ht="12">
      <c r="D87" s="552"/>
      <c r="E87" s="577"/>
      <c r="F87" s="577"/>
      <c r="G87" s="552"/>
      <c r="H87" s="577"/>
      <c r="I87" s="577"/>
    </row>
    <row r="88" spans="4:9" ht="12">
      <c r="D88" s="552"/>
      <c r="E88" s="577"/>
      <c r="F88" s="577"/>
      <c r="G88" s="552"/>
      <c r="H88" s="577"/>
      <c r="I88" s="577"/>
    </row>
    <row r="89" spans="4:9" ht="12">
      <c r="D89" s="552"/>
      <c r="E89" s="577"/>
      <c r="F89" s="577"/>
      <c r="G89" s="552"/>
      <c r="H89" s="577"/>
      <c r="I89" s="577"/>
    </row>
    <row r="90" spans="4:9" ht="12">
      <c r="D90" s="552"/>
      <c r="E90" s="577"/>
      <c r="F90" s="577"/>
      <c r="G90" s="552"/>
      <c r="H90" s="577"/>
      <c r="I90" s="577"/>
    </row>
    <row r="91" spans="4:9" ht="12">
      <c r="D91" s="552"/>
      <c r="E91" s="577"/>
      <c r="F91" s="577"/>
      <c r="G91" s="552"/>
      <c r="H91" s="577"/>
      <c r="I91" s="577"/>
    </row>
    <row r="92" spans="4:9" ht="12">
      <c r="D92" s="552"/>
      <c r="E92" s="577"/>
      <c r="F92" s="577"/>
      <c r="G92" s="552"/>
      <c r="H92" s="577"/>
      <c r="I92" s="577"/>
    </row>
    <row r="93" spans="4:9" ht="12">
      <c r="D93" s="552"/>
      <c r="E93" s="577"/>
      <c r="F93" s="577"/>
      <c r="G93" s="552"/>
      <c r="H93" s="577"/>
      <c r="I93" s="577"/>
    </row>
    <row r="94" spans="4:9" ht="12">
      <c r="D94" s="552"/>
      <c r="E94" s="577"/>
      <c r="F94" s="577"/>
      <c r="G94" s="552"/>
      <c r="H94" s="577"/>
      <c r="I94" s="577"/>
    </row>
  </sheetData>
  <mergeCells count="42">
    <mergeCell ref="D4:F4"/>
    <mergeCell ref="B4:B5"/>
    <mergeCell ref="C4:C5"/>
    <mergeCell ref="B74:B75"/>
    <mergeCell ref="F69:F70"/>
    <mergeCell ref="F72:F73"/>
    <mergeCell ref="F74:F75"/>
    <mergeCell ref="G4:I4"/>
    <mergeCell ref="B16:B18"/>
    <mergeCell ref="B19:B20"/>
    <mergeCell ref="B72:B73"/>
    <mergeCell ref="C19:C20"/>
    <mergeCell ref="B42:B43"/>
    <mergeCell ref="C42:C43"/>
    <mergeCell ref="F19:F20"/>
    <mergeCell ref="F23:F24"/>
    <mergeCell ref="F42:F43"/>
    <mergeCell ref="B76:B77"/>
    <mergeCell ref="C76:C77"/>
    <mergeCell ref="E19:E20"/>
    <mergeCell ref="E23:E24"/>
    <mergeCell ref="E42:E43"/>
    <mergeCell ref="E69:E70"/>
    <mergeCell ref="E72:E73"/>
    <mergeCell ref="E74:E75"/>
    <mergeCell ref="E76:E77"/>
    <mergeCell ref="F76:F77"/>
    <mergeCell ref="G42:G43"/>
    <mergeCell ref="H19:H20"/>
    <mergeCell ref="H23:H24"/>
    <mergeCell ref="H42:H43"/>
    <mergeCell ref="H69:H70"/>
    <mergeCell ref="H72:H73"/>
    <mergeCell ref="H74:H75"/>
    <mergeCell ref="H76:H77"/>
    <mergeCell ref="I72:I73"/>
    <mergeCell ref="I74:I75"/>
    <mergeCell ref="I76:I77"/>
    <mergeCell ref="I19:I20"/>
    <mergeCell ref="I23:I24"/>
    <mergeCell ref="I42:I43"/>
    <mergeCell ref="I69:I70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A1" sqref="A1"/>
    </sheetView>
  </sheetViews>
  <sheetFormatPr defaultColWidth="9.00390625" defaultRowHeight="13.5"/>
  <cols>
    <col min="1" max="1" width="2.625" style="578" customWidth="1"/>
    <col min="2" max="2" width="25.75390625" style="578" customWidth="1"/>
    <col min="3" max="3" width="6.125" style="578" bestFit="1" customWidth="1"/>
    <col min="4" max="4" width="10.625" style="578" customWidth="1"/>
    <col min="5" max="5" width="7.00390625" style="578" customWidth="1"/>
    <col min="6" max="6" width="6.625" style="578" customWidth="1"/>
    <col min="7" max="7" width="23.00390625" style="578" customWidth="1"/>
    <col min="8" max="8" width="7.50390625" style="578" customWidth="1"/>
    <col min="9" max="9" width="10.75390625" style="578" customWidth="1"/>
    <col min="10" max="10" width="8.375" style="578" customWidth="1"/>
    <col min="11" max="11" width="7.125" style="578" customWidth="1"/>
    <col min="12" max="16384" width="9.00390625" style="578" customWidth="1"/>
  </cols>
  <sheetData>
    <row r="1" ht="12" customHeight="1"/>
    <row r="2" spans="2:11" ht="14.25">
      <c r="B2" s="579" t="s">
        <v>214</v>
      </c>
      <c r="G2" s="580"/>
      <c r="H2" s="580"/>
      <c r="J2" s="580"/>
      <c r="K2" s="580"/>
    </row>
    <row r="3" spans="3:11" ht="12.75" thickBot="1">
      <c r="C3" s="581"/>
      <c r="D3" s="582"/>
      <c r="E3" s="582"/>
      <c r="F3" s="581"/>
      <c r="G3" s="582"/>
      <c r="H3" s="582"/>
      <c r="J3" s="581" t="s">
        <v>195</v>
      </c>
      <c r="K3" s="582"/>
    </row>
    <row r="4" spans="2:11" s="583" customFormat="1" ht="12.75" customHeight="1" thickTop="1">
      <c r="B4" s="1166" t="s">
        <v>196</v>
      </c>
      <c r="C4" s="1170" t="s">
        <v>197</v>
      </c>
      <c r="D4" s="1172" t="s">
        <v>198</v>
      </c>
      <c r="E4" s="1172" t="s">
        <v>199</v>
      </c>
      <c r="F4" s="1174" t="s">
        <v>604</v>
      </c>
      <c r="G4" s="1166" t="s">
        <v>196</v>
      </c>
      <c r="H4" s="1170" t="s">
        <v>197</v>
      </c>
      <c r="I4" s="1172" t="s">
        <v>198</v>
      </c>
      <c r="J4" s="1172" t="s">
        <v>199</v>
      </c>
      <c r="K4" s="1168" t="s">
        <v>604</v>
      </c>
    </row>
    <row r="5" spans="2:11" s="584" customFormat="1" ht="17.25" customHeight="1">
      <c r="B5" s="1173"/>
      <c r="C5" s="1171"/>
      <c r="D5" s="1171"/>
      <c r="E5" s="1171"/>
      <c r="F5" s="1175"/>
      <c r="G5" s="1167"/>
      <c r="H5" s="1171"/>
      <c r="I5" s="1171"/>
      <c r="J5" s="1171"/>
      <c r="K5" s="1169"/>
    </row>
    <row r="6" spans="2:11" s="584" customFormat="1" ht="5.25" customHeight="1">
      <c r="B6" s="585"/>
      <c r="C6" s="586"/>
      <c r="D6" s="586"/>
      <c r="E6" s="586"/>
      <c r="F6" s="587"/>
      <c r="G6" s="588"/>
      <c r="H6" s="590"/>
      <c r="I6" s="586"/>
      <c r="J6" s="586"/>
      <c r="K6" s="591"/>
    </row>
    <row r="7" spans="2:11" s="592" customFormat="1" ht="12.75" customHeight="1">
      <c r="B7" s="593" t="s">
        <v>200</v>
      </c>
      <c r="C7" s="594">
        <v>2</v>
      </c>
      <c r="D7" s="594">
        <v>72</v>
      </c>
      <c r="E7" s="594">
        <v>6</v>
      </c>
      <c r="F7" s="595">
        <f>SUM(C7:E7)</f>
        <v>80</v>
      </c>
      <c r="G7" s="596" t="s">
        <v>201</v>
      </c>
      <c r="H7" s="594">
        <v>229</v>
      </c>
      <c r="I7" s="594">
        <v>0</v>
      </c>
      <c r="J7" s="594">
        <v>0</v>
      </c>
      <c r="K7" s="597">
        <f>SUM(H7:J7)</f>
        <v>229</v>
      </c>
    </row>
    <row r="8" spans="2:11" s="592" customFormat="1" ht="12.75" customHeight="1">
      <c r="B8" s="593" t="s">
        <v>202</v>
      </c>
      <c r="C8" s="594">
        <v>0</v>
      </c>
      <c r="D8" s="594">
        <v>1</v>
      </c>
      <c r="E8" s="594">
        <v>1</v>
      </c>
      <c r="F8" s="595">
        <v>1</v>
      </c>
      <c r="G8" s="596" t="s">
        <v>203</v>
      </c>
      <c r="H8" s="594">
        <v>0</v>
      </c>
      <c r="I8" s="594">
        <v>1</v>
      </c>
      <c r="J8" s="594">
        <v>0</v>
      </c>
      <c r="K8" s="597">
        <f>SUM(H8:J8)</f>
        <v>1</v>
      </c>
    </row>
    <row r="9" spans="2:11" s="592" customFormat="1" ht="12.75" customHeight="1">
      <c r="B9" s="593" t="s">
        <v>204</v>
      </c>
      <c r="C9" s="594">
        <v>2</v>
      </c>
      <c r="D9" s="594">
        <v>64</v>
      </c>
      <c r="E9" s="594">
        <v>4</v>
      </c>
      <c r="F9" s="595">
        <f>SUM(C9:E9)</f>
        <v>70</v>
      </c>
      <c r="G9" s="596" t="s">
        <v>205</v>
      </c>
      <c r="H9" s="594">
        <v>0</v>
      </c>
      <c r="I9" s="594">
        <v>0</v>
      </c>
      <c r="J9" s="594">
        <v>1</v>
      </c>
      <c r="K9" s="597">
        <f>SUM(H9:J9)</f>
        <v>1</v>
      </c>
    </row>
    <row r="10" spans="2:11" s="592" customFormat="1" ht="12.75" customHeight="1">
      <c r="B10" s="593" t="s">
        <v>206</v>
      </c>
      <c r="C10" s="594">
        <v>5</v>
      </c>
      <c r="D10" s="594">
        <v>10</v>
      </c>
      <c r="E10" s="594">
        <v>0</v>
      </c>
      <c r="F10" s="595">
        <f>SUM(C10:E10)</f>
        <v>15</v>
      </c>
      <c r="G10" s="596" t="s">
        <v>207</v>
      </c>
      <c r="H10" s="594">
        <v>0</v>
      </c>
      <c r="I10" s="594">
        <v>1</v>
      </c>
      <c r="J10" s="594">
        <v>0</v>
      </c>
      <c r="K10" s="597">
        <f>SUM(H10:J10)</f>
        <v>1</v>
      </c>
    </row>
    <row r="11" spans="2:11" s="592" customFormat="1" ht="12.75" customHeight="1">
      <c r="B11" s="593" t="s">
        <v>208</v>
      </c>
      <c r="C11" s="594">
        <v>6</v>
      </c>
      <c r="D11" s="594">
        <v>7</v>
      </c>
      <c r="E11" s="594">
        <v>5</v>
      </c>
      <c r="F11" s="595">
        <f>SUM(C11:E11)</f>
        <v>18</v>
      </c>
      <c r="G11" s="596" t="s">
        <v>209</v>
      </c>
      <c r="H11" s="594">
        <v>0</v>
      </c>
      <c r="I11" s="594">
        <v>13</v>
      </c>
      <c r="J11" s="594">
        <v>0</v>
      </c>
      <c r="K11" s="597">
        <f>SUM(H11:J11)</f>
        <v>13</v>
      </c>
    </row>
    <row r="12" spans="2:11" s="592" customFormat="1" ht="12.75" customHeight="1">
      <c r="B12" s="593" t="s">
        <v>210</v>
      </c>
      <c r="C12" s="594">
        <v>1</v>
      </c>
      <c r="D12" s="594">
        <v>2</v>
      </c>
      <c r="E12" s="594">
        <v>2</v>
      </c>
      <c r="F12" s="595">
        <f>SUM(C12:E12)</f>
        <v>5</v>
      </c>
      <c r="G12" s="596"/>
      <c r="H12" s="594"/>
      <c r="I12" s="594"/>
      <c r="J12" s="594"/>
      <c r="K12" s="597"/>
    </row>
    <row r="13" spans="2:11" s="592" customFormat="1" ht="12.75" customHeight="1">
      <c r="B13" s="593" t="s">
        <v>211</v>
      </c>
      <c r="C13" s="594">
        <v>1</v>
      </c>
      <c r="D13" s="594">
        <v>8</v>
      </c>
      <c r="E13" s="594">
        <v>0</v>
      </c>
      <c r="F13" s="595">
        <f>SUM(C13:E13)</f>
        <v>9</v>
      </c>
      <c r="G13" s="598" t="s">
        <v>604</v>
      </c>
      <c r="H13" s="599">
        <f>SUM(C7:C13,H7:H11)</f>
        <v>246</v>
      </c>
      <c r="I13" s="600">
        <v>178</v>
      </c>
      <c r="J13" s="600">
        <f>SUM(E7:E13,J7:J11)</f>
        <v>19</v>
      </c>
      <c r="K13" s="601">
        <f>SUM(F7:F13,K7:K11)</f>
        <v>443</v>
      </c>
    </row>
    <row r="14" spans="2:11" s="592" customFormat="1" ht="6" customHeight="1">
      <c r="B14" s="602"/>
      <c r="C14" s="603"/>
      <c r="D14" s="603"/>
      <c r="E14" s="603"/>
      <c r="F14" s="604"/>
      <c r="G14" s="605"/>
      <c r="H14" s="603"/>
      <c r="I14" s="603"/>
      <c r="J14" s="603"/>
      <c r="K14" s="606"/>
    </row>
    <row r="15" spans="2:4" ht="12">
      <c r="B15" s="578" t="s">
        <v>212</v>
      </c>
      <c r="D15" s="578" t="s">
        <v>213</v>
      </c>
    </row>
  </sheetData>
  <mergeCells count="10">
    <mergeCell ref="B4:B5"/>
    <mergeCell ref="F4:F5"/>
    <mergeCell ref="C4:C5"/>
    <mergeCell ref="D4:D5"/>
    <mergeCell ref="E4:E5"/>
    <mergeCell ref="G4:G5"/>
    <mergeCell ref="K4:K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9.00390625" defaultRowHeight="13.5"/>
  <cols>
    <col min="1" max="1" width="3.375" style="66" customWidth="1"/>
    <col min="2" max="2" width="1.75390625" style="66" customWidth="1"/>
    <col min="3" max="3" width="20.375" style="66" bestFit="1" customWidth="1"/>
    <col min="4" max="7" width="8.75390625" style="66" bestFit="1" customWidth="1"/>
    <col min="8" max="8" width="2.875" style="66" customWidth="1"/>
    <col min="9" max="9" width="14.75390625" style="66" customWidth="1"/>
    <col min="10" max="12" width="8.50390625" style="66" bestFit="1" customWidth="1"/>
    <col min="13" max="13" width="8.50390625" style="66" customWidth="1"/>
    <col min="14" max="16384" width="9.00390625" style="66" customWidth="1"/>
  </cols>
  <sheetData>
    <row r="2" ht="14.25">
      <c r="B2" s="67" t="s">
        <v>258</v>
      </c>
    </row>
    <row r="3" spans="2:13" s="100" customFormat="1" ht="12.75" thickBo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07" t="s">
        <v>215</v>
      </c>
    </row>
    <row r="4" spans="2:13" s="100" customFormat="1" ht="39.75" customHeight="1" thickTop="1">
      <c r="B4" s="1183" t="s">
        <v>216</v>
      </c>
      <c r="C4" s="1184"/>
      <c r="D4" s="608" t="s">
        <v>217</v>
      </c>
      <c r="E4" s="608" t="s">
        <v>218</v>
      </c>
      <c r="F4" s="608" t="s">
        <v>219</v>
      </c>
      <c r="G4" s="609" t="s">
        <v>220</v>
      </c>
      <c r="H4" s="1185" t="s">
        <v>221</v>
      </c>
      <c r="I4" s="1184"/>
      <c r="J4" s="608" t="s">
        <v>217</v>
      </c>
      <c r="K4" s="608" t="s">
        <v>218</v>
      </c>
      <c r="L4" s="608" t="s">
        <v>219</v>
      </c>
      <c r="M4" s="608" t="s">
        <v>220</v>
      </c>
    </row>
    <row r="5" spans="1:16" s="76" customFormat="1" ht="7.5" customHeight="1">
      <c r="A5" s="108"/>
      <c r="B5" s="610"/>
      <c r="C5" s="109"/>
      <c r="D5" s="611"/>
      <c r="E5" s="611"/>
      <c r="F5" s="251"/>
      <c r="G5" s="612"/>
      <c r="H5" s="1177"/>
      <c r="I5" s="1178"/>
      <c r="J5" s="613"/>
      <c r="K5" s="613"/>
      <c r="L5" s="39"/>
      <c r="M5" s="63"/>
      <c r="O5" s="66"/>
      <c r="P5" s="66"/>
    </row>
    <row r="6" spans="1:13" ht="12" customHeight="1">
      <c r="A6" s="100"/>
      <c r="B6" s="950" t="s">
        <v>1569</v>
      </c>
      <c r="C6" s="1178"/>
      <c r="D6" s="39">
        <v>7811</v>
      </c>
      <c r="E6" s="39">
        <f>SUM(E7:E22)</f>
        <v>8330</v>
      </c>
      <c r="F6" s="39">
        <f>SUM(F7:F22)</f>
        <v>8843</v>
      </c>
      <c r="G6" s="614">
        <f>SUM(G7:G22)</f>
        <v>8776</v>
      </c>
      <c r="H6" s="100"/>
      <c r="I6" s="114" t="s">
        <v>222</v>
      </c>
      <c r="J6" s="613">
        <v>2</v>
      </c>
      <c r="K6" s="613">
        <v>2</v>
      </c>
      <c r="L6" s="39">
        <v>2</v>
      </c>
      <c r="M6" s="63">
        <v>2</v>
      </c>
    </row>
    <row r="7" spans="1:13" ht="12">
      <c r="A7" s="100"/>
      <c r="B7" s="615"/>
      <c r="C7" s="616" t="s">
        <v>223</v>
      </c>
      <c r="D7" s="613">
        <v>1927</v>
      </c>
      <c r="E7" s="613">
        <v>2094</v>
      </c>
      <c r="F7" s="617">
        <v>2181</v>
      </c>
      <c r="G7" s="614">
        <v>2144</v>
      </c>
      <c r="I7" s="114" t="s">
        <v>148</v>
      </c>
      <c r="J7" s="613">
        <v>35</v>
      </c>
      <c r="K7" s="613">
        <v>37</v>
      </c>
      <c r="L7" s="39">
        <v>37</v>
      </c>
      <c r="M7" s="63">
        <v>46</v>
      </c>
    </row>
    <row r="8" spans="1:13" ht="12">
      <c r="A8" s="100"/>
      <c r="B8" s="618"/>
      <c r="C8" s="616" t="s">
        <v>224</v>
      </c>
      <c r="D8" s="613">
        <v>2267</v>
      </c>
      <c r="E8" s="613">
        <v>2606</v>
      </c>
      <c r="F8" s="617">
        <v>2564</v>
      </c>
      <c r="G8" s="614">
        <v>2332</v>
      </c>
      <c r="I8" s="114"/>
      <c r="J8" s="613"/>
      <c r="K8" s="613"/>
      <c r="L8" s="39"/>
      <c r="M8" s="63"/>
    </row>
    <row r="9" spans="1:13" ht="13.5">
      <c r="A9" s="100"/>
      <c r="B9" s="619"/>
      <c r="C9" s="616" t="s">
        <v>225</v>
      </c>
      <c r="D9" s="613">
        <v>1172</v>
      </c>
      <c r="E9" s="613">
        <v>1192</v>
      </c>
      <c r="F9" s="617">
        <v>1222</v>
      </c>
      <c r="G9" s="614">
        <v>1365</v>
      </c>
      <c r="H9" s="1181" t="s">
        <v>1566</v>
      </c>
      <c r="I9" s="1182"/>
      <c r="J9" s="613">
        <v>542</v>
      </c>
      <c r="K9" s="613">
        <v>636</v>
      </c>
      <c r="L9" s="39">
        <v>625</v>
      </c>
      <c r="M9" s="63">
        <v>794</v>
      </c>
    </row>
    <row r="10" spans="1:13" ht="12" customHeight="1">
      <c r="A10" s="100"/>
      <c r="B10" s="619"/>
      <c r="C10" s="616" t="s">
        <v>226</v>
      </c>
      <c r="D10" s="613">
        <v>107</v>
      </c>
      <c r="E10" s="613">
        <v>107</v>
      </c>
      <c r="F10" s="617">
        <v>132</v>
      </c>
      <c r="G10" s="614">
        <v>110</v>
      </c>
      <c r="H10" s="1181"/>
      <c r="I10" s="1182"/>
      <c r="J10" s="613"/>
      <c r="K10" s="613"/>
      <c r="L10" s="39"/>
      <c r="M10" s="63"/>
    </row>
    <row r="11" spans="1:13" ht="12" customHeight="1">
      <c r="A11" s="100"/>
      <c r="B11" s="619"/>
      <c r="C11" s="616" t="s">
        <v>227</v>
      </c>
      <c r="D11" s="613">
        <v>146</v>
      </c>
      <c r="E11" s="613">
        <v>137</v>
      </c>
      <c r="F11" s="617">
        <v>150</v>
      </c>
      <c r="G11" s="614">
        <v>135</v>
      </c>
      <c r="H11" s="1181" t="s">
        <v>228</v>
      </c>
      <c r="I11" s="1182"/>
      <c r="J11" s="80">
        <v>6177</v>
      </c>
      <c r="K11" s="60">
        <f>SUM(K12:K13)</f>
        <v>6604</v>
      </c>
      <c r="L11" s="60">
        <f>SUM(L12:L13)</f>
        <v>6544</v>
      </c>
      <c r="M11" s="61">
        <f>SUM(M12:M13)</f>
        <v>6962</v>
      </c>
    </row>
    <row r="12" spans="1:13" ht="12" customHeight="1">
      <c r="A12" s="100"/>
      <c r="B12" s="619"/>
      <c r="C12" s="616" t="s">
        <v>229</v>
      </c>
      <c r="D12" s="613">
        <v>375</v>
      </c>
      <c r="E12" s="613">
        <v>376</v>
      </c>
      <c r="F12" s="617">
        <v>434</v>
      </c>
      <c r="G12" s="614">
        <v>368</v>
      </c>
      <c r="H12" s="100"/>
      <c r="I12" s="114" t="s">
        <v>230</v>
      </c>
      <c r="J12" s="613">
        <v>3050</v>
      </c>
      <c r="K12" s="613">
        <v>3553</v>
      </c>
      <c r="L12" s="39">
        <v>3567</v>
      </c>
      <c r="M12" s="61">
        <v>3698</v>
      </c>
    </row>
    <row r="13" spans="1:13" ht="12">
      <c r="A13" s="100"/>
      <c r="B13" s="619"/>
      <c r="C13" s="616" t="s">
        <v>231</v>
      </c>
      <c r="D13" s="613">
        <v>11</v>
      </c>
      <c r="E13" s="613">
        <v>11</v>
      </c>
      <c r="F13" s="617">
        <v>11</v>
      </c>
      <c r="G13" s="614">
        <v>12</v>
      </c>
      <c r="I13" s="114" t="s">
        <v>232</v>
      </c>
      <c r="J13" s="613">
        <v>2820</v>
      </c>
      <c r="K13" s="613">
        <v>3051</v>
      </c>
      <c r="L13" s="39">
        <v>2977</v>
      </c>
      <c r="M13" s="63">
        <v>3264</v>
      </c>
    </row>
    <row r="14" spans="1:13" ht="12">
      <c r="A14" s="100"/>
      <c r="B14" s="619"/>
      <c r="C14" s="616" t="s">
        <v>233</v>
      </c>
      <c r="D14" s="613">
        <v>5</v>
      </c>
      <c r="E14" s="613">
        <v>5</v>
      </c>
      <c r="F14" s="617">
        <v>5</v>
      </c>
      <c r="G14" s="614">
        <v>21</v>
      </c>
      <c r="I14" s="114"/>
      <c r="J14" s="613"/>
      <c r="K14" s="613"/>
      <c r="L14" s="39"/>
      <c r="M14" s="63"/>
    </row>
    <row r="15" spans="1:13" ht="13.5">
      <c r="A15" s="100"/>
      <c r="B15" s="619"/>
      <c r="C15" s="616" t="s">
        <v>234</v>
      </c>
      <c r="D15" s="613">
        <v>302</v>
      </c>
      <c r="E15" s="613">
        <v>227</v>
      </c>
      <c r="F15" s="617">
        <v>227</v>
      </c>
      <c r="G15" s="614">
        <v>166</v>
      </c>
      <c r="H15" s="1181" t="s">
        <v>235</v>
      </c>
      <c r="I15" s="1182"/>
      <c r="J15" s="613">
        <v>143</v>
      </c>
      <c r="K15" s="613">
        <v>141</v>
      </c>
      <c r="L15" s="39">
        <v>360</v>
      </c>
      <c r="M15" s="63">
        <v>266</v>
      </c>
    </row>
    <row r="16" spans="1:13" ht="12" customHeight="1">
      <c r="A16" s="100"/>
      <c r="B16" s="619"/>
      <c r="C16" s="616" t="s">
        <v>236</v>
      </c>
      <c r="D16" s="613">
        <v>169</v>
      </c>
      <c r="E16" s="613">
        <v>155</v>
      </c>
      <c r="F16" s="617">
        <v>168</v>
      </c>
      <c r="G16" s="614">
        <v>173</v>
      </c>
      <c r="H16" s="1181" t="s">
        <v>237</v>
      </c>
      <c r="I16" s="1182"/>
      <c r="J16" s="613">
        <v>23</v>
      </c>
      <c r="K16" s="613">
        <v>18</v>
      </c>
      <c r="L16" s="39">
        <v>29</v>
      </c>
      <c r="M16" s="61">
        <v>32</v>
      </c>
    </row>
    <row r="17" spans="1:13" ht="12" customHeight="1">
      <c r="A17" s="100"/>
      <c r="B17" s="619"/>
      <c r="C17" s="616" t="s">
        <v>238</v>
      </c>
      <c r="D17" s="613">
        <v>259</v>
      </c>
      <c r="E17" s="613">
        <v>503</v>
      </c>
      <c r="F17" s="617">
        <v>787</v>
      </c>
      <c r="G17" s="614">
        <v>782</v>
      </c>
      <c r="H17" s="1177" t="s">
        <v>239</v>
      </c>
      <c r="I17" s="1178"/>
      <c r="J17" s="613">
        <v>798</v>
      </c>
      <c r="K17" s="613">
        <v>772</v>
      </c>
      <c r="L17" s="39">
        <v>624</v>
      </c>
      <c r="M17" s="63">
        <v>635</v>
      </c>
    </row>
    <row r="18" spans="1:13" ht="12">
      <c r="A18" s="100"/>
      <c r="B18" s="619"/>
      <c r="C18" s="616" t="s">
        <v>240</v>
      </c>
      <c r="D18" s="621">
        <v>528</v>
      </c>
      <c r="E18" s="621">
        <v>608</v>
      </c>
      <c r="F18" s="622">
        <v>650</v>
      </c>
      <c r="G18" s="614">
        <v>661</v>
      </c>
      <c r="H18" s="121"/>
      <c r="I18" s="114" t="s">
        <v>241</v>
      </c>
      <c r="J18" s="613">
        <v>0</v>
      </c>
      <c r="K18" s="613">
        <v>0</v>
      </c>
      <c r="L18" s="39">
        <v>0</v>
      </c>
      <c r="M18" s="63">
        <v>0</v>
      </c>
    </row>
    <row r="19" spans="1:13" ht="12">
      <c r="A19" s="100"/>
      <c r="B19" s="619"/>
      <c r="C19" s="616" t="s">
        <v>242</v>
      </c>
      <c r="D19" s="621">
        <v>239</v>
      </c>
      <c r="E19" s="621">
        <v>224</v>
      </c>
      <c r="F19" s="622">
        <v>231</v>
      </c>
      <c r="G19" s="614">
        <v>401</v>
      </c>
      <c r="H19" s="121"/>
      <c r="I19" s="114" t="s">
        <v>243</v>
      </c>
      <c r="J19" s="613">
        <v>161</v>
      </c>
      <c r="K19" s="613">
        <v>140</v>
      </c>
      <c r="L19" s="613">
        <v>136</v>
      </c>
      <c r="M19" s="63">
        <v>133</v>
      </c>
    </row>
    <row r="20" spans="1:13" ht="12">
      <c r="A20" s="100"/>
      <c r="B20" s="619"/>
      <c r="C20" s="616" t="s">
        <v>244</v>
      </c>
      <c r="D20" s="613">
        <v>11</v>
      </c>
      <c r="E20" s="613">
        <v>14</v>
      </c>
      <c r="F20" s="617">
        <v>14</v>
      </c>
      <c r="G20" s="614">
        <v>25</v>
      </c>
      <c r="H20" s="1177" t="s">
        <v>245</v>
      </c>
      <c r="I20" s="1178"/>
      <c r="J20" s="613">
        <f>SUM(J21:J23)</f>
        <v>684</v>
      </c>
      <c r="K20" s="613">
        <f>SUM(K21:K23)</f>
        <v>737</v>
      </c>
      <c r="L20" s="613">
        <f>SUM(L21:L23)</f>
        <v>1062</v>
      </c>
      <c r="M20" s="63">
        <f>SUM(M21:M23)</f>
        <v>1150</v>
      </c>
    </row>
    <row r="21" spans="1:13" ht="12">
      <c r="A21" s="100"/>
      <c r="B21" s="619"/>
      <c r="C21" s="616" t="s">
        <v>246</v>
      </c>
      <c r="D21" s="613">
        <v>17</v>
      </c>
      <c r="E21" s="613">
        <v>17</v>
      </c>
      <c r="F21" s="617">
        <v>18</v>
      </c>
      <c r="G21" s="614">
        <v>17</v>
      </c>
      <c r="I21" s="114" t="s">
        <v>247</v>
      </c>
      <c r="J21" s="613">
        <v>655</v>
      </c>
      <c r="K21" s="613">
        <v>699</v>
      </c>
      <c r="L21" s="39">
        <v>1022</v>
      </c>
      <c r="M21" s="61">
        <v>1114</v>
      </c>
    </row>
    <row r="22" spans="1:13" ht="12" customHeight="1">
      <c r="A22" s="100"/>
      <c r="B22" s="619"/>
      <c r="C22" s="616" t="s">
        <v>148</v>
      </c>
      <c r="D22" s="613">
        <v>70</v>
      </c>
      <c r="E22" s="613">
        <v>54</v>
      </c>
      <c r="F22" s="617">
        <v>49</v>
      </c>
      <c r="G22" s="614">
        <v>64</v>
      </c>
      <c r="I22" s="114" t="s">
        <v>248</v>
      </c>
      <c r="J22" s="613">
        <v>28</v>
      </c>
      <c r="K22" s="613">
        <v>32</v>
      </c>
      <c r="L22" s="39">
        <v>40</v>
      </c>
      <c r="M22" s="61">
        <v>36</v>
      </c>
    </row>
    <row r="23" spans="1:13" ht="13.5">
      <c r="A23" s="100"/>
      <c r="B23" s="1186"/>
      <c r="C23" s="1187"/>
      <c r="D23" s="613"/>
      <c r="E23" s="613"/>
      <c r="F23" s="617"/>
      <c r="G23" s="614"/>
      <c r="H23" s="620"/>
      <c r="I23" s="616" t="s">
        <v>249</v>
      </c>
      <c r="J23" s="613">
        <v>1</v>
      </c>
      <c r="K23" s="613">
        <v>6</v>
      </c>
      <c r="L23" s="397">
        <v>0</v>
      </c>
      <c r="M23" s="61">
        <v>0</v>
      </c>
    </row>
    <row r="24" spans="1:13" ht="13.5">
      <c r="A24" s="100"/>
      <c r="B24" s="950" t="s">
        <v>250</v>
      </c>
      <c r="C24" s="1182"/>
      <c r="D24" s="613">
        <v>674</v>
      </c>
      <c r="E24" s="613">
        <v>649</v>
      </c>
      <c r="F24" s="617">
        <v>333</v>
      </c>
      <c r="G24" s="614">
        <v>659</v>
      </c>
      <c r="H24" s="1181" t="s">
        <v>251</v>
      </c>
      <c r="I24" s="1182"/>
      <c r="J24" s="621">
        <v>1066</v>
      </c>
      <c r="K24" s="621">
        <v>1136</v>
      </c>
      <c r="L24" s="39">
        <v>1236</v>
      </c>
      <c r="M24" s="61">
        <v>1284</v>
      </c>
    </row>
    <row r="25" spans="1:13" ht="12" customHeight="1">
      <c r="A25" s="100"/>
      <c r="B25" s="104"/>
      <c r="C25" s="114"/>
      <c r="D25" s="613"/>
      <c r="E25" s="613"/>
      <c r="F25" s="617"/>
      <c r="G25" s="614"/>
      <c r="I25" s="114" t="s">
        <v>252</v>
      </c>
      <c r="J25" s="621">
        <v>81</v>
      </c>
      <c r="K25" s="621">
        <v>80</v>
      </c>
      <c r="L25" s="39">
        <v>90</v>
      </c>
      <c r="M25" s="61">
        <v>84</v>
      </c>
    </row>
    <row r="26" spans="1:13" ht="12" customHeight="1">
      <c r="A26" s="100"/>
      <c r="B26" s="950" t="s">
        <v>253</v>
      </c>
      <c r="C26" s="1182"/>
      <c r="D26" s="613">
        <v>35</v>
      </c>
      <c r="E26" s="613">
        <v>38</v>
      </c>
      <c r="F26" s="39">
        <v>34</v>
      </c>
      <c r="G26" s="614">
        <v>58</v>
      </c>
      <c r="H26" s="1181" t="s">
        <v>254</v>
      </c>
      <c r="I26" s="1187"/>
      <c r="J26" s="613">
        <v>845</v>
      </c>
      <c r="K26" s="613">
        <v>835</v>
      </c>
      <c r="L26" s="39">
        <v>805</v>
      </c>
      <c r="M26" s="61">
        <v>1047</v>
      </c>
    </row>
    <row r="27" spans="1:13" ht="12" customHeight="1">
      <c r="A27" s="100"/>
      <c r="B27" s="104"/>
      <c r="C27" s="114"/>
      <c r="D27" s="613"/>
      <c r="E27" s="613"/>
      <c r="F27" s="39"/>
      <c r="G27" s="614"/>
      <c r="H27" s="100"/>
      <c r="I27" s="114"/>
      <c r="J27" s="613"/>
      <c r="K27" s="613"/>
      <c r="L27" s="623"/>
      <c r="M27" s="63"/>
    </row>
    <row r="28" spans="1:13" ht="13.5">
      <c r="A28" s="100"/>
      <c r="B28" s="950" t="s">
        <v>255</v>
      </c>
      <c r="C28" s="1182"/>
      <c r="D28" s="613">
        <v>105</v>
      </c>
      <c r="E28" s="613">
        <v>116</v>
      </c>
      <c r="F28" s="39">
        <v>279</v>
      </c>
      <c r="G28" s="614">
        <v>257</v>
      </c>
      <c r="H28" s="1181" t="s">
        <v>766</v>
      </c>
      <c r="I28" s="1182"/>
      <c r="J28" s="39">
        <v>490</v>
      </c>
      <c r="K28" s="39">
        <v>764</v>
      </c>
      <c r="L28" s="380">
        <v>480</v>
      </c>
      <c r="M28" s="63">
        <v>519</v>
      </c>
    </row>
    <row r="29" spans="1:13" ht="12" customHeight="1">
      <c r="A29" s="100"/>
      <c r="B29" s="104"/>
      <c r="C29" s="114"/>
      <c r="D29" s="613"/>
      <c r="E29" s="613"/>
      <c r="F29" s="39"/>
      <c r="G29" s="614"/>
      <c r="H29" s="620"/>
      <c r="I29" s="114"/>
      <c r="J29" s="251"/>
      <c r="K29" s="251"/>
      <c r="L29" s="624"/>
      <c r="M29" s="252"/>
    </row>
    <row r="30" spans="1:13" ht="13.5">
      <c r="A30" s="100"/>
      <c r="B30" s="950" t="s">
        <v>1551</v>
      </c>
      <c r="C30" s="1182"/>
      <c r="D30" s="613">
        <f>SUM(D31:D32,J6:J7)</f>
        <v>159</v>
      </c>
      <c r="E30" s="613">
        <v>176</v>
      </c>
      <c r="F30" s="613">
        <f>SUM(F31:F32,L6:L7)</f>
        <v>200</v>
      </c>
      <c r="G30" s="613">
        <v>200</v>
      </c>
      <c r="H30" s="1188" t="s">
        <v>679</v>
      </c>
      <c r="I30" s="1189"/>
      <c r="J30" s="250">
        <f>SUM(D6,D24,D26,D28,D30,J9,J11,J15,J16,J17,J20,J24,J26,J28,)</f>
        <v>19552</v>
      </c>
      <c r="K30" s="251">
        <v>30640</v>
      </c>
      <c r="L30" s="251">
        <f>SUM(F6,F24,F26,F28,F30,L9,L11,L15,L16,L17,L20,L24,L26,L28,)</f>
        <v>21454</v>
      </c>
      <c r="M30" s="252">
        <f>SUM(G6,G24,G26,G28,G30,M9,M11,M15,M16,M17,M20,M24,M26,M28,)</f>
        <v>22639</v>
      </c>
    </row>
    <row r="31" spans="1:13" ht="12" customHeight="1">
      <c r="A31" s="100"/>
      <c r="B31" s="97"/>
      <c r="C31" s="114" t="s">
        <v>256</v>
      </c>
      <c r="D31" s="613">
        <v>53</v>
      </c>
      <c r="E31" s="613">
        <v>63</v>
      </c>
      <c r="F31" s="39">
        <v>75</v>
      </c>
      <c r="G31" s="614">
        <v>67</v>
      </c>
      <c r="H31" s="620"/>
      <c r="I31" s="114"/>
      <c r="J31" s="39"/>
      <c r="K31" s="39"/>
      <c r="L31" s="623"/>
      <c r="M31" s="63"/>
    </row>
    <row r="32" spans="1:13" ht="12" customHeight="1">
      <c r="A32" s="100"/>
      <c r="B32" s="97"/>
      <c r="C32" s="114" t="s">
        <v>257</v>
      </c>
      <c r="D32" s="613">
        <v>69</v>
      </c>
      <c r="E32" s="613">
        <v>77</v>
      </c>
      <c r="F32" s="39">
        <v>86</v>
      </c>
      <c r="G32" s="614">
        <v>86</v>
      </c>
      <c r="H32" s="620"/>
      <c r="I32" s="114"/>
      <c r="J32" s="39"/>
      <c r="K32" s="39"/>
      <c r="L32" s="623"/>
      <c r="M32" s="63"/>
    </row>
    <row r="33" spans="1:13" ht="7.5" customHeight="1">
      <c r="A33" s="100"/>
      <c r="B33" s="625"/>
      <c r="C33" s="348"/>
      <c r="D33" s="626"/>
      <c r="E33" s="627"/>
      <c r="F33" s="628"/>
      <c r="G33" s="629"/>
      <c r="H33" s="1179"/>
      <c r="I33" s="1180"/>
      <c r="J33" s="574"/>
      <c r="K33" s="574"/>
      <c r="L33" s="574"/>
      <c r="M33" s="630"/>
    </row>
    <row r="35" spans="8:10" ht="12">
      <c r="H35" s="1176"/>
      <c r="I35" s="1176"/>
      <c r="J35" s="631"/>
    </row>
  </sheetData>
  <mergeCells count="22">
    <mergeCell ref="B23:C23"/>
    <mergeCell ref="H16:I16"/>
    <mergeCell ref="B24:C24"/>
    <mergeCell ref="B30:C30"/>
    <mergeCell ref="H24:I24"/>
    <mergeCell ref="H28:I28"/>
    <mergeCell ref="H30:I30"/>
    <mergeCell ref="B28:C28"/>
    <mergeCell ref="B26:C26"/>
    <mergeCell ref="H26:I26"/>
    <mergeCell ref="B4:C4"/>
    <mergeCell ref="H11:I11"/>
    <mergeCell ref="B6:C6"/>
    <mergeCell ref="H4:I4"/>
    <mergeCell ref="H5:I5"/>
    <mergeCell ref="H10:I10"/>
    <mergeCell ref="H35:I35"/>
    <mergeCell ref="H17:I17"/>
    <mergeCell ref="H33:I33"/>
    <mergeCell ref="H9:I9"/>
    <mergeCell ref="H15:I15"/>
    <mergeCell ref="H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07"/>
  <sheetViews>
    <sheetView workbookViewId="0" topLeftCell="A1">
      <selection activeCell="A1" sqref="A1"/>
    </sheetView>
  </sheetViews>
  <sheetFormatPr defaultColWidth="9.00390625" defaultRowHeight="13.5"/>
  <cols>
    <col min="1" max="1" width="3.625" style="11" customWidth="1"/>
    <col min="2" max="2" width="11.25390625" style="11" customWidth="1"/>
    <col min="3" max="5" width="9.625" style="11" customWidth="1"/>
    <col min="6" max="6" width="9.625" style="44" customWidth="1"/>
    <col min="7" max="9" width="9.625" style="11" customWidth="1"/>
    <col min="10" max="10" width="9.625" style="44" customWidth="1"/>
    <col min="11" max="13" width="9.625" style="11" customWidth="1"/>
    <col min="14" max="14" width="9.625" style="44" customWidth="1"/>
    <col min="15" max="16384" width="9.00390625" style="11" customWidth="1"/>
  </cols>
  <sheetData>
    <row r="2" spans="2:14" ht="16.5" customHeight="1">
      <c r="B2" s="12" t="s">
        <v>1473</v>
      </c>
      <c r="F2" s="11"/>
      <c r="J2" s="11"/>
      <c r="N2" s="11"/>
    </row>
    <row r="3" spans="2:14" ht="16.5" customHeight="1">
      <c r="B3" s="12"/>
      <c r="F3" s="11"/>
      <c r="J3" s="11"/>
      <c r="N3" s="11"/>
    </row>
    <row r="4" spans="2:14" ht="12" customHeight="1" thickBot="1">
      <c r="B4" s="13" t="s">
        <v>1413</v>
      </c>
      <c r="C4" s="13"/>
      <c r="D4" s="14"/>
      <c r="E4" s="14"/>
      <c r="F4" s="15"/>
      <c r="G4" s="13"/>
      <c r="H4" s="14"/>
      <c r="I4" s="14"/>
      <c r="J4" s="15"/>
      <c r="K4" s="13"/>
      <c r="L4" s="14"/>
      <c r="M4" s="14"/>
      <c r="N4" s="15"/>
    </row>
    <row r="5" spans="2:14" ht="15" customHeight="1" thickTop="1">
      <c r="B5" s="969" t="s">
        <v>1414</v>
      </c>
      <c r="C5" s="963" t="s">
        <v>1415</v>
      </c>
      <c r="D5" s="964"/>
      <c r="E5" s="964"/>
      <c r="F5" s="965"/>
      <c r="G5" s="966" t="s">
        <v>1416</v>
      </c>
      <c r="H5" s="967"/>
      <c r="I5" s="967"/>
      <c r="J5" s="968"/>
      <c r="K5" s="966" t="s">
        <v>1417</v>
      </c>
      <c r="L5" s="967"/>
      <c r="M5" s="967"/>
      <c r="N5" s="968"/>
    </row>
    <row r="6" spans="2:14" ht="25.5" customHeight="1">
      <c r="B6" s="970"/>
      <c r="C6" s="16" t="s">
        <v>1418</v>
      </c>
      <c r="D6" s="16" t="s">
        <v>1419</v>
      </c>
      <c r="E6" s="17" t="s">
        <v>1420</v>
      </c>
      <c r="F6" s="18" t="s">
        <v>1421</v>
      </c>
      <c r="G6" s="16" t="s">
        <v>1418</v>
      </c>
      <c r="H6" s="16" t="s">
        <v>1419</v>
      </c>
      <c r="I6" s="17" t="s">
        <v>1420</v>
      </c>
      <c r="J6" s="18" t="s">
        <v>1421</v>
      </c>
      <c r="K6" s="16" t="s">
        <v>1418</v>
      </c>
      <c r="L6" s="16" t="s">
        <v>1419</v>
      </c>
      <c r="M6" s="17" t="s">
        <v>1420</v>
      </c>
      <c r="N6" s="18" t="s">
        <v>1421</v>
      </c>
    </row>
    <row r="7" spans="2:14" s="19" customFormat="1" ht="12" customHeight="1">
      <c r="B7" s="20"/>
      <c r="C7" s="21"/>
      <c r="D7" s="22"/>
      <c r="E7" s="22"/>
      <c r="F7" s="23"/>
      <c r="G7" s="21"/>
      <c r="H7" s="22"/>
      <c r="I7" s="22"/>
      <c r="J7" s="23"/>
      <c r="K7" s="24"/>
      <c r="L7" s="25"/>
      <c r="M7" s="25"/>
      <c r="N7" s="26"/>
    </row>
    <row r="8" spans="2:14" s="27" customFormat="1" ht="12" customHeight="1">
      <c r="B8" s="28" t="s">
        <v>1415</v>
      </c>
      <c r="C8" s="29">
        <f>SUM(C11:C71)</f>
        <v>1345338</v>
      </c>
      <c r="D8" s="29">
        <f>SUM(D11:D71)</f>
        <v>12832</v>
      </c>
      <c r="E8" s="29">
        <v>-17130</v>
      </c>
      <c r="F8" s="29">
        <f>SUM(D8:E8)</f>
        <v>-4298</v>
      </c>
      <c r="G8" s="29">
        <f>SUM(G11:G71)</f>
        <v>644973</v>
      </c>
      <c r="H8" s="29">
        <f>SUM(H11:H71)</f>
        <v>6530</v>
      </c>
      <c r="I8" s="29">
        <v>-100068</v>
      </c>
      <c r="J8" s="29">
        <v>-3538</v>
      </c>
      <c r="K8" s="29">
        <f>SUM(K11:K71)</f>
        <v>700365</v>
      </c>
      <c r="L8" s="29">
        <v>6302</v>
      </c>
      <c r="M8" s="29">
        <v>-7062</v>
      </c>
      <c r="N8" s="30">
        <f>SUM(L8:M8)</f>
        <v>-760</v>
      </c>
    </row>
    <row r="9" spans="2:14" s="27" customFormat="1" ht="12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14" ht="12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2:14" ht="12" customHeight="1">
      <c r="B11" s="31" t="s">
        <v>1422</v>
      </c>
      <c r="C11" s="32">
        <v>188180</v>
      </c>
      <c r="D11" s="32">
        <v>1632</v>
      </c>
      <c r="E11" s="32">
        <v>546</v>
      </c>
      <c r="F11" s="32">
        <f>SUM(D11:E11)</f>
        <v>2178</v>
      </c>
      <c r="G11" s="32">
        <v>90884</v>
      </c>
      <c r="H11" s="32">
        <v>846</v>
      </c>
      <c r="I11" s="32">
        <v>106</v>
      </c>
      <c r="J11" s="32">
        <f>SUM(H11:I11)</f>
        <v>952</v>
      </c>
      <c r="K11" s="32">
        <v>97296</v>
      </c>
      <c r="L11" s="32">
        <v>786</v>
      </c>
      <c r="M11" s="32">
        <v>440</v>
      </c>
      <c r="N11" s="33">
        <f>SUM(L11:M11)</f>
        <v>1226</v>
      </c>
    </row>
    <row r="12" spans="2:14" ht="12" customHeight="1">
      <c r="B12" s="31" t="s">
        <v>1423</v>
      </c>
      <c r="C12" s="32">
        <v>94607</v>
      </c>
      <c r="D12" s="32">
        <v>857</v>
      </c>
      <c r="E12" s="32">
        <v>-1449</v>
      </c>
      <c r="F12" s="32">
        <f>SUM(D12:E12)</f>
        <v>-592</v>
      </c>
      <c r="G12" s="32">
        <v>44779</v>
      </c>
      <c r="H12" s="32">
        <v>435</v>
      </c>
      <c r="I12" s="32">
        <v>-981</v>
      </c>
      <c r="J12" s="32">
        <f>SUM(H12:I12)</f>
        <v>-546</v>
      </c>
      <c r="K12" s="32">
        <v>49828</v>
      </c>
      <c r="L12" s="32">
        <v>422</v>
      </c>
      <c r="M12" s="32">
        <v>-468</v>
      </c>
      <c r="N12" s="33">
        <f>SUM(L12:M12)</f>
        <v>-46</v>
      </c>
    </row>
    <row r="13" spans="2:14" ht="12" customHeight="1">
      <c r="B13" s="31" t="s">
        <v>1424</v>
      </c>
      <c r="C13" s="32">
        <v>86077</v>
      </c>
      <c r="D13" s="32">
        <v>763</v>
      </c>
      <c r="E13" s="32">
        <v>-279</v>
      </c>
      <c r="F13" s="32">
        <f>SUM(D13:E13)</f>
        <v>484</v>
      </c>
      <c r="G13" s="32">
        <v>40152</v>
      </c>
      <c r="H13" s="32">
        <v>383</v>
      </c>
      <c r="I13" s="32">
        <v>194</v>
      </c>
      <c r="J13" s="32">
        <v>189</v>
      </c>
      <c r="K13" s="32">
        <v>45925</v>
      </c>
      <c r="L13" s="32">
        <v>380</v>
      </c>
      <c r="M13" s="32">
        <v>-85</v>
      </c>
      <c r="N13" s="33">
        <f>SUM(L13:M13)</f>
        <v>295</v>
      </c>
    </row>
    <row r="14" spans="2:14" ht="12" customHeight="1">
      <c r="B14" s="31" t="s">
        <v>1425</v>
      </c>
      <c r="C14" s="32">
        <v>96894</v>
      </c>
      <c r="D14" s="32">
        <v>936</v>
      </c>
      <c r="E14" s="32">
        <v>-906</v>
      </c>
      <c r="F14" s="32">
        <f>SUM(D14:E14)</f>
        <v>30</v>
      </c>
      <c r="G14" s="32">
        <v>46214</v>
      </c>
      <c r="H14" s="32">
        <v>475</v>
      </c>
      <c r="I14" s="32">
        <v>-648</v>
      </c>
      <c r="J14" s="32">
        <f>SUM(H14:I14)</f>
        <v>-173</v>
      </c>
      <c r="K14" s="32">
        <v>50680</v>
      </c>
      <c r="L14" s="32">
        <v>461</v>
      </c>
      <c r="M14" s="32">
        <v>-258</v>
      </c>
      <c r="N14" s="33">
        <f>SUM(L14:M14)</f>
        <v>203</v>
      </c>
    </row>
    <row r="15" spans="2:14" ht="12" customHeight="1">
      <c r="B15" s="31" t="s">
        <v>1426</v>
      </c>
      <c r="C15" s="32">
        <v>43263</v>
      </c>
      <c r="D15" s="32">
        <v>553</v>
      </c>
      <c r="E15" s="32">
        <v>-256</v>
      </c>
      <c r="F15" s="32">
        <f>SUM(D15:E15)</f>
        <v>297</v>
      </c>
      <c r="G15" s="32">
        <v>20860</v>
      </c>
      <c r="H15" s="32">
        <v>267</v>
      </c>
      <c r="I15" s="32">
        <v>-191</v>
      </c>
      <c r="J15" s="32">
        <f>SUM(H15:I15)</f>
        <v>76</v>
      </c>
      <c r="K15" s="32">
        <v>22403</v>
      </c>
      <c r="L15" s="32">
        <v>286</v>
      </c>
      <c r="M15" s="32">
        <v>-65</v>
      </c>
      <c r="N15" s="33">
        <f>SUM(L15:M15)</f>
        <v>221</v>
      </c>
    </row>
    <row r="16" spans="2:14" ht="12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2:14" ht="12" customHeight="1">
      <c r="B17" s="31" t="s">
        <v>1427</v>
      </c>
      <c r="C17" s="32">
        <v>40502</v>
      </c>
      <c r="D17" s="32">
        <v>387</v>
      </c>
      <c r="E17" s="32">
        <v>-869</v>
      </c>
      <c r="F17" s="32">
        <f>SUM(D17:E17)</f>
        <v>-482</v>
      </c>
      <c r="G17" s="32">
        <v>19337</v>
      </c>
      <c r="H17" s="32">
        <v>213</v>
      </c>
      <c r="I17" s="32">
        <v>-440</v>
      </c>
      <c r="J17" s="32">
        <f>SUM(H17:I17)</f>
        <v>-227</v>
      </c>
      <c r="K17" s="32">
        <v>21165</v>
      </c>
      <c r="L17" s="32">
        <v>174</v>
      </c>
      <c r="M17" s="32">
        <v>-429</v>
      </c>
      <c r="N17" s="33">
        <f>SUM(L17:M17)</f>
        <v>-255</v>
      </c>
    </row>
    <row r="18" spans="2:14" ht="12" customHeight="1">
      <c r="B18" s="31" t="s">
        <v>1428</v>
      </c>
      <c r="C18" s="32">
        <v>41692</v>
      </c>
      <c r="D18" s="32">
        <v>281</v>
      </c>
      <c r="E18" s="32">
        <v>-494</v>
      </c>
      <c r="F18" s="32">
        <f>SUM(D18:E18)</f>
        <v>-213</v>
      </c>
      <c r="G18" s="32">
        <v>19495</v>
      </c>
      <c r="H18" s="32">
        <v>144</v>
      </c>
      <c r="I18" s="32">
        <v>-254</v>
      </c>
      <c r="J18" s="32">
        <f>SUM(H18:I18)</f>
        <v>-110</v>
      </c>
      <c r="K18" s="32">
        <v>22197</v>
      </c>
      <c r="L18" s="32">
        <v>137</v>
      </c>
      <c r="M18" s="32">
        <v>-240</v>
      </c>
      <c r="N18" s="33">
        <f>SUM(L18:M18)</f>
        <v>-103</v>
      </c>
    </row>
    <row r="19" spans="2:14" ht="12" customHeight="1">
      <c r="B19" s="31" t="s">
        <v>1429</v>
      </c>
      <c r="C19" s="32">
        <v>39823</v>
      </c>
      <c r="D19" s="32">
        <v>400</v>
      </c>
      <c r="E19" s="32">
        <v>-765</v>
      </c>
      <c r="F19" s="32">
        <f>SUM(D19:E19)</f>
        <v>-365</v>
      </c>
      <c r="G19" s="32">
        <v>19018</v>
      </c>
      <c r="H19" s="32">
        <v>193</v>
      </c>
      <c r="I19" s="32">
        <v>-463</v>
      </c>
      <c r="J19" s="32">
        <f>SUM(H19:I19)</f>
        <v>-270</v>
      </c>
      <c r="K19" s="32">
        <v>20805</v>
      </c>
      <c r="L19" s="32">
        <v>207</v>
      </c>
      <c r="M19" s="32">
        <v>-302</v>
      </c>
      <c r="N19" s="33">
        <f>SUM(L19:M19)</f>
        <v>-95</v>
      </c>
    </row>
    <row r="20" spans="2:14" ht="12" customHeight="1">
      <c r="B20" s="31" t="s">
        <v>1430</v>
      </c>
      <c r="C20" s="32">
        <v>35951</v>
      </c>
      <c r="D20" s="32">
        <v>267</v>
      </c>
      <c r="E20" s="32">
        <v>-364</v>
      </c>
      <c r="F20" s="32">
        <f>SUM(D20:E20)</f>
        <v>-97</v>
      </c>
      <c r="G20" s="32">
        <v>17044</v>
      </c>
      <c r="H20" s="32">
        <v>179</v>
      </c>
      <c r="I20" s="32">
        <v>-195</v>
      </c>
      <c r="J20" s="32">
        <f>SUM(H20:I20)</f>
        <v>-16</v>
      </c>
      <c r="K20" s="32">
        <v>18907</v>
      </c>
      <c r="L20" s="32">
        <v>88</v>
      </c>
      <c r="M20" s="32">
        <v>-169</v>
      </c>
      <c r="N20" s="33">
        <f>SUM(L20:M20)</f>
        <v>-81</v>
      </c>
    </row>
    <row r="21" spans="2:14" ht="12" customHeight="1">
      <c r="B21" s="31" t="s">
        <v>1431</v>
      </c>
      <c r="C21" s="32">
        <v>33479</v>
      </c>
      <c r="D21" s="32">
        <v>272</v>
      </c>
      <c r="E21" s="32">
        <v>-314</v>
      </c>
      <c r="F21" s="32">
        <f>SUM(D21:E21)</f>
        <v>-42</v>
      </c>
      <c r="G21" s="32">
        <v>15803</v>
      </c>
      <c r="H21" s="32">
        <v>114</v>
      </c>
      <c r="I21" s="32">
        <v>-191</v>
      </c>
      <c r="J21" s="32">
        <f>SUM(H21:I21)</f>
        <v>-77</v>
      </c>
      <c r="K21" s="32">
        <v>17676</v>
      </c>
      <c r="L21" s="32">
        <v>158</v>
      </c>
      <c r="M21" s="32">
        <v>-123</v>
      </c>
      <c r="N21" s="33">
        <f>SUM(L21:M21)</f>
        <v>35</v>
      </c>
    </row>
    <row r="22" spans="2:14" ht="12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2:14" ht="12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2:14" ht="12" customHeight="1">
      <c r="B24" s="31" t="s">
        <v>1432</v>
      </c>
      <c r="C24" s="32">
        <v>12198</v>
      </c>
      <c r="D24" s="32">
        <v>108</v>
      </c>
      <c r="E24" s="32">
        <v>-149</v>
      </c>
      <c r="F24" s="32">
        <f>SUM(D24:E24)</f>
        <v>-41</v>
      </c>
      <c r="G24" s="32">
        <v>5931</v>
      </c>
      <c r="H24" s="32">
        <v>55</v>
      </c>
      <c r="I24" s="32">
        <v>-77</v>
      </c>
      <c r="J24" s="32">
        <f>SUM(H24:I24)</f>
        <v>-22</v>
      </c>
      <c r="K24" s="32">
        <v>6267</v>
      </c>
      <c r="L24" s="32">
        <v>53</v>
      </c>
      <c r="M24" s="32">
        <v>-72</v>
      </c>
      <c r="N24" s="33">
        <f>SUM(L24:M24)</f>
        <v>-19</v>
      </c>
    </row>
    <row r="25" spans="2:14" ht="12" customHeight="1">
      <c r="B25" s="31" t="s">
        <v>1433</v>
      </c>
      <c r="C25" s="32">
        <v>13150</v>
      </c>
      <c r="D25" s="32">
        <v>95</v>
      </c>
      <c r="E25" s="32">
        <v>-207</v>
      </c>
      <c r="F25" s="32">
        <f>SUM(D25:E25)</f>
        <v>-112</v>
      </c>
      <c r="G25" s="32">
        <v>6334</v>
      </c>
      <c r="H25" s="32">
        <v>52</v>
      </c>
      <c r="I25" s="32">
        <v>102</v>
      </c>
      <c r="J25" s="32">
        <v>-50</v>
      </c>
      <c r="K25" s="32">
        <v>6816</v>
      </c>
      <c r="L25" s="32">
        <v>43</v>
      </c>
      <c r="M25" s="32">
        <v>-105</v>
      </c>
      <c r="N25" s="33">
        <f>SUM(L25:M25)</f>
        <v>-62</v>
      </c>
    </row>
    <row r="26" spans="2:14" ht="12" customHeight="1">
      <c r="B26" s="31" t="s">
        <v>1434</v>
      </c>
      <c r="C26" s="32">
        <v>16350</v>
      </c>
      <c r="D26" s="32">
        <v>131</v>
      </c>
      <c r="E26" s="32">
        <v>-253</v>
      </c>
      <c r="F26" s="32">
        <f>SUM(D26:E26)</f>
        <v>-122</v>
      </c>
      <c r="G26" s="32">
        <v>7808</v>
      </c>
      <c r="H26" s="32">
        <v>62</v>
      </c>
      <c r="I26" s="32">
        <v>-136</v>
      </c>
      <c r="J26" s="32">
        <f>SUM(H26:I26)</f>
        <v>-74</v>
      </c>
      <c r="K26" s="32">
        <v>8542</v>
      </c>
      <c r="L26" s="32">
        <v>69</v>
      </c>
      <c r="M26" s="32">
        <v>-117</v>
      </c>
      <c r="N26" s="33">
        <f>SUM(L26:M26)</f>
        <v>-48</v>
      </c>
    </row>
    <row r="27" spans="2:14" ht="12" customHeight="1">
      <c r="B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2:14" ht="12" customHeight="1">
      <c r="B28" s="35" t="s">
        <v>1435</v>
      </c>
      <c r="C28" s="32">
        <v>7703</v>
      </c>
      <c r="D28" s="32">
        <v>69</v>
      </c>
      <c r="E28" s="32">
        <v>-7</v>
      </c>
      <c r="F28" s="32">
        <f>SUM(D28:E28)</f>
        <v>62</v>
      </c>
      <c r="G28" s="32">
        <v>3746</v>
      </c>
      <c r="H28" s="32">
        <v>35</v>
      </c>
      <c r="I28" s="32">
        <v>-6</v>
      </c>
      <c r="J28" s="32">
        <f>SUM(H28:I28)</f>
        <v>29</v>
      </c>
      <c r="K28" s="32">
        <v>3957</v>
      </c>
      <c r="L28" s="32">
        <v>34</v>
      </c>
      <c r="M28" s="32">
        <v>-1</v>
      </c>
      <c r="N28" s="33">
        <f>SUM(L28:M28)</f>
        <v>33</v>
      </c>
    </row>
    <row r="29" spans="2:14" ht="12" customHeight="1">
      <c r="B29" s="35" t="s">
        <v>1436</v>
      </c>
      <c r="C29" s="36">
        <v>8619</v>
      </c>
      <c r="D29" s="36">
        <v>97</v>
      </c>
      <c r="E29" s="36">
        <v>-203</v>
      </c>
      <c r="F29" s="32">
        <f>SUM(D29:E29)</f>
        <v>-106</v>
      </c>
      <c r="G29" s="36">
        <v>4213</v>
      </c>
      <c r="H29" s="36">
        <v>48</v>
      </c>
      <c r="I29" s="36">
        <v>-122</v>
      </c>
      <c r="J29" s="32">
        <f>SUM(H29:I29)</f>
        <v>-74</v>
      </c>
      <c r="K29" s="36">
        <v>4406</v>
      </c>
      <c r="L29" s="36">
        <v>149</v>
      </c>
      <c r="M29" s="36">
        <v>-81</v>
      </c>
      <c r="N29" s="33">
        <v>-32</v>
      </c>
    </row>
    <row r="30" spans="2:14" ht="12" customHeight="1">
      <c r="B30" s="35" t="s">
        <v>1437</v>
      </c>
      <c r="C30" s="36">
        <v>16251</v>
      </c>
      <c r="D30" s="32">
        <v>183</v>
      </c>
      <c r="E30" s="36">
        <v>-234</v>
      </c>
      <c r="F30" s="32">
        <f>SUM(D30:E30)</f>
        <v>-51</v>
      </c>
      <c r="G30" s="36">
        <v>7856</v>
      </c>
      <c r="H30" s="32">
        <v>79</v>
      </c>
      <c r="I30" s="36">
        <v>-163</v>
      </c>
      <c r="J30" s="32">
        <f>SUM(H30:I30)</f>
        <v>-84</v>
      </c>
      <c r="K30" s="32">
        <v>8395</v>
      </c>
      <c r="L30" s="32">
        <v>104</v>
      </c>
      <c r="M30" s="32">
        <v>-71</v>
      </c>
      <c r="N30" s="33">
        <f>SUM(L30:M30)</f>
        <v>33</v>
      </c>
    </row>
    <row r="31" spans="2:14" ht="12" customHeight="1">
      <c r="B31" s="35" t="s">
        <v>1438</v>
      </c>
      <c r="C31" s="36">
        <v>14894</v>
      </c>
      <c r="D31" s="32">
        <v>177</v>
      </c>
      <c r="E31" s="36">
        <v>-277</v>
      </c>
      <c r="F31" s="32">
        <f>SUM(D31:E31)</f>
        <v>-100</v>
      </c>
      <c r="G31" s="36">
        <v>7284</v>
      </c>
      <c r="H31" s="32">
        <v>76</v>
      </c>
      <c r="I31" s="36">
        <v>-161</v>
      </c>
      <c r="J31" s="32">
        <f>SUM(H31:I31)</f>
        <v>-85</v>
      </c>
      <c r="K31" s="32">
        <v>7610</v>
      </c>
      <c r="L31" s="32">
        <v>101</v>
      </c>
      <c r="M31" s="32">
        <v>-116</v>
      </c>
      <c r="N31" s="33">
        <f>SUM(L31:M31)</f>
        <v>-15</v>
      </c>
    </row>
    <row r="32" spans="2:14" ht="12" customHeight="1">
      <c r="B32" s="35" t="s">
        <v>1439</v>
      </c>
      <c r="C32" s="36">
        <v>26523</v>
      </c>
      <c r="D32" s="32">
        <v>240</v>
      </c>
      <c r="E32" s="36">
        <v>-546</v>
      </c>
      <c r="F32" s="32">
        <f>SUM(D32:E32)</f>
        <v>-306</v>
      </c>
      <c r="G32" s="36">
        <v>12590</v>
      </c>
      <c r="H32" s="32">
        <v>119</v>
      </c>
      <c r="I32" s="36">
        <v>-298</v>
      </c>
      <c r="J32" s="32">
        <f>SUM(H32:I32)</f>
        <v>-179</v>
      </c>
      <c r="K32" s="32">
        <v>13933</v>
      </c>
      <c r="L32" s="32">
        <v>121</v>
      </c>
      <c r="M32" s="32">
        <v>-248</v>
      </c>
      <c r="N32" s="33">
        <f>SUM(L32:M32)</f>
        <v>-127</v>
      </c>
    </row>
    <row r="33" spans="2:14" ht="12" customHeight="1">
      <c r="B33" s="35"/>
      <c r="C33" s="36"/>
      <c r="D33" s="32"/>
      <c r="E33" s="36"/>
      <c r="F33" s="36"/>
      <c r="G33" s="36"/>
      <c r="H33" s="32"/>
      <c r="I33" s="36"/>
      <c r="J33" s="36"/>
      <c r="K33" s="32"/>
      <c r="L33" s="32"/>
      <c r="M33" s="32"/>
      <c r="N33" s="33"/>
    </row>
    <row r="34" spans="2:14" ht="12" customHeight="1">
      <c r="B34" s="35" t="s">
        <v>1440</v>
      </c>
      <c r="C34" s="36">
        <v>40191</v>
      </c>
      <c r="D34" s="32">
        <v>370</v>
      </c>
      <c r="E34" s="36">
        <v>135</v>
      </c>
      <c r="F34" s="32">
        <f>SUM(D34:E34)</f>
        <v>505</v>
      </c>
      <c r="G34" s="36">
        <v>19238</v>
      </c>
      <c r="H34" s="32">
        <v>181</v>
      </c>
      <c r="I34" s="36">
        <v>23</v>
      </c>
      <c r="J34" s="32">
        <f>SUM(H34:I34)</f>
        <v>204</v>
      </c>
      <c r="K34" s="32">
        <v>20953</v>
      </c>
      <c r="L34" s="32">
        <v>189</v>
      </c>
      <c r="M34" s="32">
        <v>112</v>
      </c>
      <c r="N34" s="33">
        <f>SUM(L34:M34)</f>
        <v>301</v>
      </c>
    </row>
    <row r="35" spans="2:14" ht="12" customHeight="1">
      <c r="B35" s="35" t="s">
        <v>1441</v>
      </c>
      <c r="C35" s="36">
        <v>15053</v>
      </c>
      <c r="D35" s="32">
        <v>210</v>
      </c>
      <c r="E35" s="36">
        <v>-345</v>
      </c>
      <c r="F35" s="32">
        <f>SUM(D35:E35)</f>
        <v>-135</v>
      </c>
      <c r="G35" s="36">
        <v>7140</v>
      </c>
      <c r="H35" s="32">
        <v>108</v>
      </c>
      <c r="I35" s="36">
        <v>-179</v>
      </c>
      <c r="J35" s="32">
        <f>SUM(H35:I35)</f>
        <v>-71</v>
      </c>
      <c r="K35" s="32">
        <v>7913</v>
      </c>
      <c r="L35" s="32">
        <v>102</v>
      </c>
      <c r="M35" s="32">
        <v>-166</v>
      </c>
      <c r="N35" s="33">
        <f>SUM(L35:M35)</f>
        <v>-64</v>
      </c>
    </row>
    <row r="36" spans="2:14" ht="12" customHeight="1">
      <c r="B36" s="35" t="s">
        <v>1442</v>
      </c>
      <c r="C36" s="36">
        <v>32502</v>
      </c>
      <c r="D36" s="32">
        <v>346</v>
      </c>
      <c r="E36" s="36">
        <v>-600</v>
      </c>
      <c r="F36" s="32">
        <f>SUM(D36:E36)</f>
        <v>-254</v>
      </c>
      <c r="G36" s="36">
        <v>15778</v>
      </c>
      <c r="H36" s="32">
        <v>168</v>
      </c>
      <c r="I36" s="36">
        <v>-344</v>
      </c>
      <c r="J36" s="32">
        <f>SUM(H36:I36)</f>
        <v>-176</v>
      </c>
      <c r="K36" s="32">
        <v>16724</v>
      </c>
      <c r="L36" s="32">
        <v>178</v>
      </c>
      <c r="M36" s="32">
        <v>-256</v>
      </c>
      <c r="N36" s="33">
        <f>SUM(L36:M36)</f>
        <v>-78</v>
      </c>
    </row>
    <row r="37" spans="2:14" ht="12" customHeight="1">
      <c r="B37" s="31"/>
      <c r="C37" s="36"/>
      <c r="D37" s="32"/>
      <c r="E37" s="36"/>
      <c r="F37" s="36"/>
      <c r="G37" s="36"/>
      <c r="H37" s="32"/>
      <c r="I37" s="36"/>
      <c r="J37" s="36"/>
      <c r="K37" s="32"/>
      <c r="L37" s="32"/>
      <c r="M37" s="32"/>
      <c r="N37" s="33"/>
    </row>
    <row r="38" spans="2:14" ht="12" customHeight="1">
      <c r="B38" s="35" t="s">
        <v>1443</v>
      </c>
      <c r="C38" s="36">
        <v>11952</v>
      </c>
      <c r="D38" s="32">
        <v>149</v>
      </c>
      <c r="E38" s="36">
        <v>-196</v>
      </c>
      <c r="F38" s="32">
        <f aca="true" t="shared" si="0" ref="F38:F44">SUM(D38:E38)</f>
        <v>-47</v>
      </c>
      <c r="G38" s="36">
        <v>5912</v>
      </c>
      <c r="H38" s="32">
        <v>76</v>
      </c>
      <c r="I38" s="36">
        <v>-116</v>
      </c>
      <c r="J38" s="32">
        <f aca="true" t="shared" si="1" ref="J38:J44">SUM(H38:I38)</f>
        <v>-40</v>
      </c>
      <c r="K38" s="32">
        <v>6040</v>
      </c>
      <c r="L38" s="32">
        <v>73</v>
      </c>
      <c r="M38" s="32">
        <v>-80</v>
      </c>
      <c r="N38" s="33">
        <f aca="true" t="shared" si="2" ref="N38:N44">SUM(L38:M38)</f>
        <v>-7</v>
      </c>
    </row>
    <row r="39" spans="2:14" ht="12" customHeight="1">
      <c r="B39" s="35" t="s">
        <v>1444</v>
      </c>
      <c r="C39" s="36">
        <v>8975</v>
      </c>
      <c r="D39" s="32">
        <v>134</v>
      </c>
      <c r="E39" s="36">
        <v>-270</v>
      </c>
      <c r="F39" s="32">
        <f t="shared" si="0"/>
        <v>-136</v>
      </c>
      <c r="G39" s="36">
        <v>4373</v>
      </c>
      <c r="H39" s="32">
        <v>64</v>
      </c>
      <c r="I39" s="36">
        <v>-138</v>
      </c>
      <c r="J39" s="32">
        <f t="shared" si="1"/>
        <v>-74</v>
      </c>
      <c r="K39" s="32">
        <v>4602</v>
      </c>
      <c r="L39" s="32">
        <v>70</v>
      </c>
      <c r="M39" s="32">
        <v>-132</v>
      </c>
      <c r="N39" s="33">
        <f t="shared" si="2"/>
        <v>-62</v>
      </c>
    </row>
    <row r="40" spans="2:14" ht="12" customHeight="1">
      <c r="B40" s="35" t="s">
        <v>1445</v>
      </c>
      <c r="C40" s="36">
        <v>10665</v>
      </c>
      <c r="D40" s="32">
        <v>148</v>
      </c>
      <c r="E40" s="36">
        <v>-291</v>
      </c>
      <c r="F40" s="32">
        <f t="shared" si="0"/>
        <v>-143</v>
      </c>
      <c r="G40" s="36">
        <v>5229</v>
      </c>
      <c r="H40" s="32">
        <v>74</v>
      </c>
      <c r="I40" s="36">
        <v>-127</v>
      </c>
      <c r="J40" s="32">
        <f t="shared" si="1"/>
        <v>-53</v>
      </c>
      <c r="K40" s="32">
        <v>5436</v>
      </c>
      <c r="L40" s="32">
        <v>74</v>
      </c>
      <c r="M40" s="32">
        <v>-164</v>
      </c>
      <c r="N40" s="33">
        <f t="shared" si="2"/>
        <v>-90</v>
      </c>
    </row>
    <row r="41" spans="2:14" ht="12" customHeight="1">
      <c r="B41" s="35" t="s">
        <v>1446</v>
      </c>
      <c r="C41" s="36">
        <v>8466</v>
      </c>
      <c r="D41" s="32">
        <v>88</v>
      </c>
      <c r="E41" s="36">
        <v>-264</v>
      </c>
      <c r="F41" s="32">
        <f t="shared" si="0"/>
        <v>-176</v>
      </c>
      <c r="G41" s="36">
        <v>4112</v>
      </c>
      <c r="H41" s="32">
        <v>45</v>
      </c>
      <c r="I41" s="36">
        <v>-143</v>
      </c>
      <c r="J41" s="32">
        <f t="shared" si="1"/>
        <v>-98</v>
      </c>
      <c r="K41" s="32">
        <v>4354</v>
      </c>
      <c r="L41" s="32">
        <v>43</v>
      </c>
      <c r="M41" s="32">
        <v>-121</v>
      </c>
      <c r="N41" s="33">
        <f t="shared" si="2"/>
        <v>-78</v>
      </c>
    </row>
    <row r="42" spans="2:14" ht="12" customHeight="1">
      <c r="B42" s="35" t="s">
        <v>1447</v>
      </c>
      <c r="C42" s="36">
        <v>17307</v>
      </c>
      <c r="D42" s="32">
        <v>235</v>
      </c>
      <c r="E42" s="36">
        <v>-232</v>
      </c>
      <c r="F42" s="32">
        <f t="shared" si="0"/>
        <v>3</v>
      </c>
      <c r="G42" s="36">
        <v>8661</v>
      </c>
      <c r="H42" s="32">
        <v>106</v>
      </c>
      <c r="I42" s="36">
        <v>-158</v>
      </c>
      <c r="J42" s="32">
        <f t="shared" si="1"/>
        <v>-52</v>
      </c>
      <c r="K42" s="32">
        <v>8646</v>
      </c>
      <c r="L42" s="32">
        <v>129</v>
      </c>
      <c r="M42" s="32">
        <v>-74</v>
      </c>
      <c r="N42" s="33">
        <f t="shared" si="2"/>
        <v>55</v>
      </c>
    </row>
    <row r="43" spans="2:14" ht="12" customHeight="1">
      <c r="B43" s="35" t="s">
        <v>1448</v>
      </c>
      <c r="C43" s="36">
        <v>10178</v>
      </c>
      <c r="D43" s="36">
        <v>130</v>
      </c>
      <c r="E43" s="36">
        <v>-112</v>
      </c>
      <c r="F43" s="32">
        <f t="shared" si="0"/>
        <v>18</v>
      </c>
      <c r="G43" s="36">
        <v>4994</v>
      </c>
      <c r="H43" s="36">
        <v>72</v>
      </c>
      <c r="I43" s="36">
        <v>-62</v>
      </c>
      <c r="J43" s="32">
        <f t="shared" si="1"/>
        <v>10</v>
      </c>
      <c r="K43" s="36">
        <v>5184</v>
      </c>
      <c r="L43" s="36">
        <v>58</v>
      </c>
      <c r="M43" s="36">
        <v>-50</v>
      </c>
      <c r="N43" s="33">
        <f t="shared" si="2"/>
        <v>8</v>
      </c>
    </row>
    <row r="44" spans="2:14" ht="12" customHeight="1">
      <c r="B44" s="35" t="s">
        <v>1449</v>
      </c>
      <c r="C44" s="36">
        <v>17429</v>
      </c>
      <c r="D44" s="36">
        <v>271</v>
      </c>
      <c r="E44" s="36">
        <v>-464</v>
      </c>
      <c r="F44" s="32">
        <f t="shared" si="0"/>
        <v>-193</v>
      </c>
      <c r="G44" s="36">
        <v>8488</v>
      </c>
      <c r="H44" s="36">
        <v>138</v>
      </c>
      <c r="I44" s="36">
        <v>-258</v>
      </c>
      <c r="J44" s="32">
        <f t="shared" si="1"/>
        <v>-120</v>
      </c>
      <c r="K44" s="36">
        <v>8941</v>
      </c>
      <c r="L44" s="36">
        <v>133</v>
      </c>
      <c r="M44" s="36">
        <v>-206</v>
      </c>
      <c r="N44" s="33">
        <f t="shared" si="2"/>
        <v>-73</v>
      </c>
    </row>
    <row r="45" spans="2:14" ht="12" customHeight="1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</row>
    <row r="46" spans="2:14" ht="12" customHeight="1">
      <c r="B46" s="35" t="s">
        <v>1450</v>
      </c>
      <c r="C46" s="36">
        <v>33466</v>
      </c>
      <c r="D46" s="32">
        <v>293</v>
      </c>
      <c r="E46" s="36">
        <v>-795</v>
      </c>
      <c r="F46" s="32">
        <f>SUM(D46:E46)</f>
        <v>-502</v>
      </c>
      <c r="G46" s="36">
        <v>15713</v>
      </c>
      <c r="H46" s="32">
        <v>145</v>
      </c>
      <c r="I46" s="36">
        <v>-451</v>
      </c>
      <c r="J46" s="32">
        <f>SUM(H46:I46)</f>
        <v>-306</v>
      </c>
      <c r="K46" s="32">
        <v>17753</v>
      </c>
      <c r="L46" s="32">
        <v>148</v>
      </c>
      <c r="M46" s="32">
        <v>-344</v>
      </c>
      <c r="N46" s="33">
        <f>SUM(L46:M46)</f>
        <v>-196</v>
      </c>
    </row>
    <row r="47" spans="2:14" ht="12" customHeight="1">
      <c r="B47" s="35" t="s">
        <v>1451</v>
      </c>
      <c r="C47" s="36">
        <v>12677</v>
      </c>
      <c r="D47" s="32">
        <v>117</v>
      </c>
      <c r="E47" s="36">
        <v>-206</v>
      </c>
      <c r="F47" s="32">
        <f>SUM(D47:E47)</f>
        <v>-89</v>
      </c>
      <c r="G47" s="36">
        <v>5959</v>
      </c>
      <c r="H47" s="32">
        <v>53</v>
      </c>
      <c r="I47" s="36">
        <v>-121</v>
      </c>
      <c r="J47" s="32">
        <f>SUM(H47:I47)</f>
        <v>-68</v>
      </c>
      <c r="K47" s="32">
        <v>6718</v>
      </c>
      <c r="L47" s="32">
        <v>64</v>
      </c>
      <c r="M47" s="32">
        <v>-85</v>
      </c>
      <c r="N47" s="33">
        <f>SUM(L47:M47)</f>
        <v>-21</v>
      </c>
    </row>
    <row r="48" spans="2:14" ht="12" customHeight="1">
      <c r="B48" s="35" t="s">
        <v>1452</v>
      </c>
      <c r="C48" s="36">
        <v>20142</v>
      </c>
      <c r="D48" s="32">
        <v>192</v>
      </c>
      <c r="E48" s="36">
        <v>-424</v>
      </c>
      <c r="F48" s="32">
        <f>SUM(D48:E48)</f>
        <v>-232</v>
      </c>
      <c r="G48" s="36">
        <v>9483</v>
      </c>
      <c r="H48" s="32">
        <v>113</v>
      </c>
      <c r="I48" s="36">
        <v>-207</v>
      </c>
      <c r="J48" s="32">
        <f>SUM(H48:I48)</f>
        <v>-94</v>
      </c>
      <c r="K48" s="32">
        <v>10659</v>
      </c>
      <c r="L48" s="32">
        <v>79</v>
      </c>
      <c r="M48" s="32">
        <v>-217</v>
      </c>
      <c r="N48" s="33">
        <f>SUM(L48:M48)</f>
        <v>-138</v>
      </c>
    </row>
    <row r="49" spans="2:14" ht="12" customHeight="1">
      <c r="B49" s="35" t="s">
        <v>1453</v>
      </c>
      <c r="C49" s="36">
        <v>9142</v>
      </c>
      <c r="D49" s="32">
        <v>92</v>
      </c>
      <c r="E49" s="36">
        <v>-131</v>
      </c>
      <c r="F49" s="32">
        <f>SUM(D49:E49)</f>
        <v>-39</v>
      </c>
      <c r="G49" s="36">
        <v>4373</v>
      </c>
      <c r="H49" s="32">
        <v>54</v>
      </c>
      <c r="I49" s="36">
        <v>-93</v>
      </c>
      <c r="J49" s="32">
        <f>SUM(H49:I49)</f>
        <v>-39</v>
      </c>
      <c r="K49" s="32">
        <v>4769</v>
      </c>
      <c r="L49" s="32">
        <v>38</v>
      </c>
      <c r="M49" s="32">
        <v>-38</v>
      </c>
      <c r="N49" s="33">
        <f>SUM(L49:M49)</f>
        <v>0</v>
      </c>
    </row>
    <row r="50" spans="2:14" s="13" customFormat="1" ht="12" customHeight="1">
      <c r="B50" s="31" t="s">
        <v>1454</v>
      </c>
      <c r="C50" s="36">
        <v>29292</v>
      </c>
      <c r="D50" s="32">
        <v>257</v>
      </c>
      <c r="E50" s="36">
        <v>-689</v>
      </c>
      <c r="F50" s="32">
        <f>SUM(D50:E50)</f>
        <v>-432</v>
      </c>
      <c r="G50" s="36">
        <v>14130</v>
      </c>
      <c r="H50" s="32">
        <v>129</v>
      </c>
      <c r="I50" s="36">
        <v>-359</v>
      </c>
      <c r="J50" s="32">
        <f>SUM(H50:I50)</f>
        <v>-230</v>
      </c>
      <c r="K50" s="32">
        <v>15162</v>
      </c>
      <c r="L50" s="32">
        <v>128</v>
      </c>
      <c r="M50" s="32">
        <v>-330</v>
      </c>
      <c r="N50" s="33">
        <f>SUM(L50:M50)</f>
        <v>-202</v>
      </c>
    </row>
    <row r="51" spans="2:14" ht="12" customHeight="1">
      <c r="B51" s="35"/>
      <c r="C51" s="36"/>
      <c r="D51" s="32"/>
      <c r="E51" s="36"/>
      <c r="F51" s="36"/>
      <c r="G51" s="36"/>
      <c r="H51" s="32"/>
      <c r="I51" s="36"/>
      <c r="J51" s="36"/>
      <c r="K51" s="32"/>
      <c r="L51" s="32"/>
      <c r="M51" s="32"/>
      <c r="N51" s="33"/>
    </row>
    <row r="52" spans="2:14" ht="12" customHeight="1">
      <c r="B52" s="35" t="s">
        <v>1455</v>
      </c>
      <c r="C52" s="36">
        <v>25654</v>
      </c>
      <c r="D52" s="32">
        <v>212</v>
      </c>
      <c r="E52" s="36">
        <v>-453</v>
      </c>
      <c r="F52" s="32">
        <f>SUM(D52:E52)</f>
        <v>-241</v>
      </c>
      <c r="G52" s="36">
        <v>12433</v>
      </c>
      <c r="H52" s="32">
        <v>122</v>
      </c>
      <c r="I52" s="36">
        <v>-247</v>
      </c>
      <c r="J52" s="32">
        <f>SUM(H52:I52)</f>
        <v>-125</v>
      </c>
      <c r="K52" s="32">
        <v>13221</v>
      </c>
      <c r="L52" s="32">
        <v>90</v>
      </c>
      <c r="M52" s="32">
        <v>-206</v>
      </c>
      <c r="N52" s="33">
        <f>SUM(L52:M52)</f>
        <v>-116</v>
      </c>
    </row>
    <row r="53" spans="2:14" ht="12" customHeight="1">
      <c r="B53" s="35" t="s">
        <v>1456</v>
      </c>
      <c r="C53" s="36">
        <v>16017</v>
      </c>
      <c r="D53" s="32">
        <v>104</v>
      </c>
      <c r="E53" s="36">
        <v>-272</v>
      </c>
      <c r="F53" s="32">
        <f>SUM(D53:E53)</f>
        <v>-168</v>
      </c>
      <c r="G53" s="36">
        <v>7773</v>
      </c>
      <c r="H53" s="32">
        <v>54</v>
      </c>
      <c r="I53" s="36">
        <v>-173</v>
      </c>
      <c r="J53" s="32">
        <f>SUM(H53:I53)</f>
        <v>-119</v>
      </c>
      <c r="K53" s="32">
        <v>8244</v>
      </c>
      <c r="L53" s="32">
        <v>50</v>
      </c>
      <c r="M53" s="32">
        <v>-99</v>
      </c>
      <c r="N53" s="33">
        <f>SUM(L53:M53)</f>
        <v>-49</v>
      </c>
    </row>
    <row r="54" spans="2:14" ht="12" customHeight="1">
      <c r="B54" s="35" t="s">
        <v>1457</v>
      </c>
      <c r="C54" s="36">
        <v>3092</v>
      </c>
      <c r="D54" s="36">
        <v>18</v>
      </c>
      <c r="E54" s="36">
        <v>-69</v>
      </c>
      <c r="F54" s="32">
        <f>SUM(D54:E54)</f>
        <v>-51</v>
      </c>
      <c r="G54" s="36">
        <v>1524</v>
      </c>
      <c r="H54" s="36">
        <v>11</v>
      </c>
      <c r="I54" s="36">
        <v>-30</v>
      </c>
      <c r="J54" s="32">
        <f>SUM(H54:I54)</f>
        <v>-19</v>
      </c>
      <c r="K54" s="36">
        <v>1568</v>
      </c>
      <c r="L54" s="36">
        <v>7</v>
      </c>
      <c r="M54" s="36">
        <v>-39</v>
      </c>
      <c r="N54" s="33">
        <f>SUM(L54:M54)</f>
        <v>-32</v>
      </c>
    </row>
    <row r="55" spans="2:14" ht="12" customHeight="1">
      <c r="B55" s="35" t="s">
        <v>1458</v>
      </c>
      <c r="C55" s="36">
        <v>15347</v>
      </c>
      <c r="D55" s="36">
        <v>150</v>
      </c>
      <c r="E55" s="36">
        <v>-149</v>
      </c>
      <c r="F55" s="32">
        <v>-44</v>
      </c>
      <c r="G55" s="36">
        <v>7672</v>
      </c>
      <c r="H55" s="36">
        <v>67</v>
      </c>
      <c r="I55" s="36">
        <v>-69</v>
      </c>
      <c r="J55" s="32">
        <f>SUM(H55:I55)</f>
        <v>-2</v>
      </c>
      <c r="K55" s="36">
        <v>7675</v>
      </c>
      <c r="L55" s="36">
        <v>83</v>
      </c>
      <c r="M55" s="36">
        <v>-125</v>
      </c>
      <c r="N55" s="33">
        <f>SUM(L55:M55)</f>
        <v>-42</v>
      </c>
    </row>
    <row r="56" spans="2:14" ht="12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</row>
    <row r="57" spans="2:14" ht="12" customHeight="1">
      <c r="B57" s="31" t="s">
        <v>1459</v>
      </c>
      <c r="C57" s="36">
        <v>13805</v>
      </c>
      <c r="D57" s="32">
        <v>125</v>
      </c>
      <c r="E57" s="36">
        <v>-940</v>
      </c>
      <c r="F57" s="32">
        <f aca="true" t="shared" si="3" ref="F57:F63">SUM(D57:E57)</f>
        <v>-815</v>
      </c>
      <c r="G57" s="36">
        <v>7487</v>
      </c>
      <c r="H57" s="32">
        <v>56</v>
      </c>
      <c r="I57" s="36">
        <v>-563</v>
      </c>
      <c r="J57" s="32">
        <f aca="true" t="shared" si="4" ref="J57:J63">SUM(H57:I57)</f>
        <v>-507</v>
      </c>
      <c r="K57" s="32">
        <v>6318</v>
      </c>
      <c r="L57" s="32">
        <v>69</v>
      </c>
      <c r="M57" s="32">
        <v>-377</v>
      </c>
      <c r="N57" s="33">
        <f>SUM(L57:M57)</f>
        <v>-308</v>
      </c>
    </row>
    <row r="58" spans="2:14" ht="12" customHeight="1">
      <c r="B58" s="35" t="s">
        <v>1460</v>
      </c>
      <c r="C58" s="36">
        <v>11005</v>
      </c>
      <c r="D58" s="32">
        <v>137</v>
      </c>
      <c r="E58" s="36">
        <v>-192</v>
      </c>
      <c r="F58" s="32">
        <f t="shared" si="3"/>
        <v>-55</v>
      </c>
      <c r="G58" s="36">
        <v>5204</v>
      </c>
      <c r="H58" s="32">
        <v>60</v>
      </c>
      <c r="I58" s="36">
        <v>-105</v>
      </c>
      <c r="J58" s="32">
        <f t="shared" si="4"/>
        <v>-45</v>
      </c>
      <c r="K58" s="32">
        <v>5801</v>
      </c>
      <c r="L58" s="32">
        <v>77</v>
      </c>
      <c r="M58" s="32">
        <v>-87</v>
      </c>
      <c r="N58" s="33">
        <f>SUM(L58:M58)</f>
        <v>-10</v>
      </c>
    </row>
    <row r="59" spans="2:14" ht="12" customHeight="1">
      <c r="B59" s="35" t="s">
        <v>1461</v>
      </c>
      <c r="C59" s="36">
        <v>13417</v>
      </c>
      <c r="D59" s="32">
        <v>122</v>
      </c>
      <c r="E59" s="36">
        <v>-340</v>
      </c>
      <c r="F59" s="32">
        <f t="shared" si="3"/>
        <v>-218</v>
      </c>
      <c r="G59" s="36">
        <v>6441</v>
      </c>
      <c r="H59" s="32">
        <v>58</v>
      </c>
      <c r="I59" s="36">
        <v>-168</v>
      </c>
      <c r="J59" s="32">
        <f t="shared" si="4"/>
        <v>-110</v>
      </c>
      <c r="K59" s="32">
        <v>6976</v>
      </c>
      <c r="L59" s="32">
        <v>64</v>
      </c>
      <c r="M59" s="32">
        <v>172</v>
      </c>
      <c r="N59" s="33">
        <v>-108</v>
      </c>
    </row>
    <row r="60" spans="2:14" ht="13.5" customHeight="1">
      <c r="B60" s="35" t="s">
        <v>1462</v>
      </c>
      <c r="C60" s="36">
        <v>10588</v>
      </c>
      <c r="D60" s="32">
        <v>122</v>
      </c>
      <c r="E60" s="36">
        <v>-180</v>
      </c>
      <c r="F60" s="32">
        <f t="shared" si="3"/>
        <v>-58</v>
      </c>
      <c r="G60" s="36">
        <v>5088</v>
      </c>
      <c r="H60" s="32">
        <v>66</v>
      </c>
      <c r="I60" s="36">
        <v>-101</v>
      </c>
      <c r="J60" s="32">
        <f t="shared" si="4"/>
        <v>-35</v>
      </c>
      <c r="K60" s="32">
        <v>5500</v>
      </c>
      <c r="L60" s="32">
        <v>56</v>
      </c>
      <c r="M60" s="32">
        <v>-79</v>
      </c>
      <c r="N60" s="33">
        <f>SUM(L60:M60)</f>
        <v>-23</v>
      </c>
    </row>
    <row r="61" spans="2:14" ht="12" customHeight="1">
      <c r="B61" s="35" t="s">
        <v>1463</v>
      </c>
      <c r="C61" s="36">
        <v>17121</v>
      </c>
      <c r="D61" s="32">
        <v>168</v>
      </c>
      <c r="E61" s="36">
        <v>-150</v>
      </c>
      <c r="F61" s="32">
        <f t="shared" si="3"/>
        <v>18</v>
      </c>
      <c r="G61" s="36">
        <v>8360</v>
      </c>
      <c r="H61" s="32">
        <v>94</v>
      </c>
      <c r="I61" s="36">
        <v>-87</v>
      </c>
      <c r="J61" s="32">
        <f t="shared" si="4"/>
        <v>7</v>
      </c>
      <c r="K61" s="32">
        <v>8761</v>
      </c>
      <c r="L61" s="32">
        <v>74</v>
      </c>
      <c r="M61" s="32">
        <v>-63</v>
      </c>
      <c r="N61" s="33">
        <v>-11</v>
      </c>
    </row>
    <row r="62" spans="2:14" ht="12" customHeight="1">
      <c r="B62" s="31" t="s">
        <v>1464</v>
      </c>
      <c r="C62" s="36">
        <v>11526</v>
      </c>
      <c r="D62" s="32">
        <v>128</v>
      </c>
      <c r="E62" s="36">
        <v>-149</v>
      </c>
      <c r="F62" s="32">
        <f t="shared" si="3"/>
        <v>-21</v>
      </c>
      <c r="G62" s="36">
        <v>5617</v>
      </c>
      <c r="H62" s="32">
        <v>68</v>
      </c>
      <c r="I62" s="36">
        <v>-69</v>
      </c>
      <c r="J62" s="32">
        <f t="shared" si="4"/>
        <v>-1</v>
      </c>
      <c r="K62" s="32">
        <v>5909</v>
      </c>
      <c r="L62" s="32">
        <v>60</v>
      </c>
      <c r="M62" s="32">
        <v>-80</v>
      </c>
      <c r="N62" s="33">
        <f>SUM(L62:M62)</f>
        <v>-20</v>
      </c>
    </row>
    <row r="63" spans="2:14" ht="12" customHeight="1">
      <c r="B63" s="35" t="s">
        <v>1465</v>
      </c>
      <c r="C63" s="36">
        <v>22457</v>
      </c>
      <c r="D63" s="32">
        <v>210</v>
      </c>
      <c r="E63" s="36">
        <v>-333</v>
      </c>
      <c r="F63" s="32">
        <f t="shared" si="3"/>
        <v>-123</v>
      </c>
      <c r="G63" s="36">
        <v>10887</v>
      </c>
      <c r="H63" s="32">
        <v>114</v>
      </c>
      <c r="I63" s="36">
        <v>-175</v>
      </c>
      <c r="J63" s="32">
        <f t="shared" si="4"/>
        <v>-61</v>
      </c>
      <c r="K63" s="32">
        <v>11570</v>
      </c>
      <c r="L63" s="32">
        <v>96</v>
      </c>
      <c r="M63" s="32">
        <v>-158</v>
      </c>
      <c r="N63" s="33">
        <f>SUM(L63:M63)</f>
        <v>-62</v>
      </c>
    </row>
    <row r="64" spans="2:14" ht="12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</row>
    <row r="65" spans="2:14" ht="12" customHeight="1">
      <c r="B65" s="35" t="s">
        <v>1466</v>
      </c>
      <c r="C65" s="36">
        <v>22325</v>
      </c>
      <c r="D65" s="36">
        <v>240</v>
      </c>
      <c r="E65" s="36">
        <v>-619</v>
      </c>
      <c r="F65" s="32">
        <f>SUM(D65:E65)</f>
        <v>-379</v>
      </c>
      <c r="G65" s="36">
        <v>10344</v>
      </c>
      <c r="H65" s="36">
        <v>139</v>
      </c>
      <c r="I65" s="36">
        <v>-302</v>
      </c>
      <c r="J65" s="32">
        <f>SUM(H65:I65)</f>
        <v>-163</v>
      </c>
      <c r="K65" s="36">
        <v>11981</v>
      </c>
      <c r="L65" s="36">
        <v>101</v>
      </c>
      <c r="M65" s="36">
        <v>-317</v>
      </c>
      <c r="N65" s="33">
        <f>SUM(L65:M65)</f>
        <v>-216</v>
      </c>
    </row>
    <row r="66" spans="2:14" ht="12" customHeight="1">
      <c r="B66" s="31" t="s">
        <v>1467</v>
      </c>
      <c r="C66" s="36">
        <v>13663</v>
      </c>
      <c r="D66" s="36">
        <v>112</v>
      </c>
      <c r="E66" s="36">
        <v>-262</v>
      </c>
      <c r="F66" s="32">
        <v>-141</v>
      </c>
      <c r="G66" s="36">
        <v>6515</v>
      </c>
      <c r="H66" s="36">
        <v>54</v>
      </c>
      <c r="I66" s="36">
        <v>-107</v>
      </c>
      <c r="J66" s="32">
        <f>SUM(H66:I66)</f>
        <v>-53</v>
      </c>
      <c r="K66" s="36">
        <v>7148</v>
      </c>
      <c r="L66" s="36">
        <v>67</v>
      </c>
      <c r="M66" s="36">
        <v>-155</v>
      </c>
      <c r="N66" s="33">
        <f>SUM(L66:M66)</f>
        <v>-88</v>
      </c>
    </row>
    <row r="67" spans="2:14" ht="12" customHeight="1">
      <c r="B67" s="35"/>
      <c r="C67" s="36"/>
      <c r="D67" s="32"/>
      <c r="E67" s="36"/>
      <c r="F67" s="36"/>
      <c r="G67" s="36"/>
      <c r="H67" s="32"/>
      <c r="I67" s="36"/>
      <c r="J67" s="36"/>
      <c r="K67" s="32"/>
      <c r="L67" s="32"/>
      <c r="M67" s="32"/>
      <c r="N67" s="33"/>
    </row>
    <row r="68" spans="2:14" ht="12" customHeight="1">
      <c r="B68" s="35" t="s">
        <v>1468</v>
      </c>
      <c r="C68" s="36">
        <v>8542</v>
      </c>
      <c r="D68" s="32">
        <v>55</v>
      </c>
      <c r="E68" s="36">
        <v>-213</v>
      </c>
      <c r="F68" s="32">
        <f>SUM(D68:E68)</f>
        <v>-158</v>
      </c>
      <c r="G68" s="36">
        <v>4034</v>
      </c>
      <c r="H68" s="32">
        <v>30</v>
      </c>
      <c r="I68" s="36">
        <v>-133</v>
      </c>
      <c r="J68" s="32">
        <f>SUM(H68:I68)</f>
        <v>-103</v>
      </c>
      <c r="K68" s="32">
        <v>4508</v>
      </c>
      <c r="L68" s="32">
        <v>25</v>
      </c>
      <c r="M68" s="32">
        <v>-80</v>
      </c>
      <c r="N68" s="33">
        <f>SUM(L68:M68)</f>
        <v>-55</v>
      </c>
    </row>
    <row r="69" spans="2:14" ht="12" customHeight="1">
      <c r="B69" s="31" t="s">
        <v>1469</v>
      </c>
      <c r="C69" s="36">
        <v>10932</v>
      </c>
      <c r="D69" s="32">
        <v>121</v>
      </c>
      <c r="E69" s="36">
        <v>-211</v>
      </c>
      <c r="F69" s="32">
        <v>-99</v>
      </c>
      <c r="G69" s="36">
        <v>5226</v>
      </c>
      <c r="H69" s="32">
        <v>53</v>
      </c>
      <c r="I69" s="36">
        <v>-133</v>
      </c>
      <c r="J69" s="32">
        <f>SUM(H69:I69)</f>
        <v>-80</v>
      </c>
      <c r="K69" s="32">
        <v>5706</v>
      </c>
      <c r="L69" s="32">
        <v>59</v>
      </c>
      <c r="M69" s="32">
        <v>-78</v>
      </c>
      <c r="N69" s="33">
        <f>SUM(L69:M69)</f>
        <v>-19</v>
      </c>
    </row>
    <row r="70" spans="2:14" ht="12" customHeight="1">
      <c r="B70" s="35" t="s">
        <v>1470</v>
      </c>
      <c r="C70" s="36">
        <v>11220</v>
      </c>
      <c r="D70" s="32">
        <v>105</v>
      </c>
      <c r="E70" s="36">
        <v>-300</v>
      </c>
      <c r="F70" s="32">
        <f>SUM(D70:E70)</f>
        <v>-195</v>
      </c>
      <c r="G70" s="36">
        <v>5429</v>
      </c>
      <c r="H70" s="32">
        <v>54</v>
      </c>
      <c r="I70" s="36">
        <v>-180</v>
      </c>
      <c r="J70" s="32">
        <f>SUM(H70:I70)</f>
        <v>-126</v>
      </c>
      <c r="K70" s="32">
        <v>5791</v>
      </c>
      <c r="L70" s="32">
        <v>51</v>
      </c>
      <c r="M70" s="32">
        <v>-120</v>
      </c>
      <c r="N70" s="33">
        <f>SUM(L70:M70)</f>
        <v>-69</v>
      </c>
    </row>
    <row r="71" spans="2:14" ht="12" customHeight="1">
      <c r="B71" s="35" t="s">
        <v>1471</v>
      </c>
      <c r="C71" s="36">
        <v>25034</v>
      </c>
      <c r="D71" s="32">
        <v>223</v>
      </c>
      <c r="E71" s="36">
        <v>-343</v>
      </c>
      <c r="F71" s="32">
        <f>SUM(D71:E71)</f>
        <v>-120</v>
      </c>
      <c r="G71" s="36">
        <v>12008</v>
      </c>
      <c r="H71" s="32">
        <v>129</v>
      </c>
      <c r="I71" s="36">
        <v>-177</v>
      </c>
      <c r="J71" s="32">
        <f>SUM(H71:I71)</f>
        <v>-48</v>
      </c>
      <c r="K71" s="32">
        <v>13026</v>
      </c>
      <c r="L71" s="32">
        <v>94</v>
      </c>
      <c r="M71" s="32">
        <v>-166</v>
      </c>
      <c r="N71" s="33">
        <f>SUM(L71:M71)</f>
        <v>-72</v>
      </c>
    </row>
    <row r="72" spans="2:14" ht="12" customHeight="1">
      <c r="B72" s="38"/>
      <c r="C72" s="39"/>
      <c r="D72" s="39"/>
      <c r="E72" s="39"/>
      <c r="F72" s="39"/>
      <c r="G72" s="39"/>
      <c r="H72" s="39"/>
      <c r="I72" s="39"/>
      <c r="J72" s="39"/>
      <c r="K72" s="36"/>
      <c r="L72" s="36"/>
      <c r="M72" s="36"/>
      <c r="N72" s="40"/>
    </row>
    <row r="73" spans="2:14" ht="12" customHeight="1">
      <c r="B73" s="41" t="s">
        <v>1472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ht="12" customHeight="1">
      <c r="B74" s="43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3:14" ht="12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6:14" ht="12">
      <c r="F76" s="13"/>
      <c r="J76" s="13"/>
      <c r="N76" s="13"/>
    </row>
    <row r="77" spans="6:14" ht="12">
      <c r="F77" s="13"/>
      <c r="J77" s="13"/>
      <c r="N77" s="13"/>
    </row>
    <row r="78" spans="6:14" ht="12">
      <c r="F78" s="13"/>
      <c r="J78" s="13"/>
      <c r="N78" s="13"/>
    </row>
    <row r="79" spans="6:14" ht="12">
      <c r="F79" s="13"/>
      <c r="J79" s="13"/>
      <c r="N79" s="13"/>
    </row>
    <row r="80" spans="6:14" ht="12">
      <c r="F80" s="13"/>
      <c r="J80" s="13"/>
      <c r="N80" s="13"/>
    </row>
    <row r="81" spans="6:14" ht="12">
      <c r="F81" s="13"/>
      <c r="J81" s="13"/>
      <c r="N81" s="13"/>
    </row>
    <row r="82" spans="6:14" ht="12">
      <c r="F82" s="11"/>
      <c r="J82" s="11"/>
      <c r="N82" s="11"/>
    </row>
    <row r="83" spans="6:14" ht="12">
      <c r="F83" s="11"/>
      <c r="J83" s="11"/>
      <c r="N83" s="11"/>
    </row>
    <row r="84" spans="6:14" ht="12">
      <c r="F84" s="11"/>
      <c r="J84" s="11"/>
      <c r="N84" s="11"/>
    </row>
    <row r="85" spans="6:14" ht="12">
      <c r="F85" s="11"/>
      <c r="J85" s="11"/>
      <c r="N85" s="11"/>
    </row>
    <row r="86" spans="6:14" ht="12">
      <c r="F86" s="11"/>
      <c r="J86" s="11"/>
      <c r="N86" s="11"/>
    </row>
    <row r="87" spans="6:14" ht="12">
      <c r="F87" s="11"/>
      <c r="J87" s="11"/>
      <c r="N87" s="11"/>
    </row>
    <row r="88" spans="6:14" ht="12">
      <c r="F88" s="11"/>
      <c r="J88" s="11"/>
      <c r="N88" s="11"/>
    </row>
    <row r="89" spans="6:14" ht="12">
      <c r="F89" s="11"/>
      <c r="J89" s="11"/>
      <c r="N89" s="11"/>
    </row>
    <row r="90" spans="6:14" ht="12">
      <c r="F90" s="11"/>
      <c r="J90" s="11"/>
      <c r="N90" s="11"/>
    </row>
    <row r="91" spans="6:14" ht="12">
      <c r="F91" s="11"/>
      <c r="J91" s="11"/>
      <c r="N91" s="11"/>
    </row>
    <row r="92" spans="6:14" ht="12">
      <c r="F92" s="11"/>
      <c r="J92" s="11"/>
      <c r="N92" s="11"/>
    </row>
    <row r="93" spans="6:14" ht="12">
      <c r="F93" s="11"/>
      <c r="J93" s="11"/>
      <c r="N93" s="11"/>
    </row>
    <row r="94" spans="6:14" ht="12">
      <c r="F94" s="11"/>
      <c r="J94" s="11"/>
      <c r="N94" s="11"/>
    </row>
    <row r="95" spans="6:14" ht="12">
      <c r="F95" s="11"/>
      <c r="J95" s="11"/>
      <c r="N95" s="11"/>
    </row>
    <row r="96" spans="6:14" ht="12">
      <c r="F96" s="11"/>
      <c r="J96" s="11"/>
      <c r="N96" s="11"/>
    </row>
    <row r="97" spans="6:14" ht="12">
      <c r="F97" s="11"/>
      <c r="J97" s="11"/>
      <c r="N97" s="11"/>
    </row>
    <row r="98" spans="6:14" ht="12">
      <c r="F98" s="11"/>
      <c r="J98" s="11"/>
      <c r="N98" s="11"/>
    </row>
    <row r="99" spans="6:14" ht="12">
      <c r="F99" s="11"/>
      <c r="J99" s="11"/>
      <c r="N99" s="11"/>
    </row>
    <row r="100" spans="6:14" ht="12">
      <c r="F100" s="11"/>
      <c r="J100" s="11"/>
      <c r="N100" s="11"/>
    </row>
    <row r="101" spans="6:14" ht="12">
      <c r="F101" s="11"/>
      <c r="J101" s="11"/>
      <c r="N101" s="11"/>
    </row>
    <row r="102" spans="6:14" ht="12">
      <c r="F102" s="11"/>
      <c r="J102" s="11"/>
      <c r="N102" s="11"/>
    </row>
    <row r="103" spans="6:14" ht="12">
      <c r="F103" s="11"/>
      <c r="J103" s="11"/>
      <c r="N103" s="11"/>
    </row>
    <row r="104" spans="6:14" ht="12">
      <c r="F104" s="11"/>
      <c r="J104" s="11"/>
      <c r="N104" s="11"/>
    </row>
    <row r="105" spans="6:14" ht="12">
      <c r="F105" s="11"/>
      <c r="J105" s="11"/>
      <c r="N105" s="11"/>
    </row>
    <row r="106" spans="6:14" ht="12">
      <c r="F106" s="11"/>
      <c r="J106" s="11"/>
      <c r="N106" s="11"/>
    </row>
    <row r="107" spans="6:14" ht="12">
      <c r="F107" s="11"/>
      <c r="J107" s="11"/>
      <c r="N107" s="11"/>
    </row>
  </sheetData>
  <mergeCells count="4">
    <mergeCell ref="C5:F5"/>
    <mergeCell ref="G5:J5"/>
    <mergeCell ref="K5:N5"/>
    <mergeCell ref="B5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83"/>
  <sheetViews>
    <sheetView workbookViewId="0" topLeftCell="A1">
      <selection activeCell="A1" sqref="A1"/>
    </sheetView>
  </sheetViews>
  <sheetFormatPr defaultColWidth="9.00390625" defaultRowHeight="13.5"/>
  <cols>
    <col min="1" max="1" width="2.625" style="100" customWidth="1"/>
    <col min="2" max="2" width="11.625" style="100" customWidth="1"/>
    <col min="3" max="3" width="10.75390625" style="100" customWidth="1"/>
    <col min="4" max="4" width="12.625" style="100" customWidth="1"/>
    <col min="5" max="5" width="12.125" style="100" customWidth="1"/>
    <col min="6" max="6" width="17.75390625" style="100" customWidth="1"/>
    <col min="7" max="7" width="12.625" style="100" customWidth="1"/>
    <col min="8" max="8" width="11.875" style="100" customWidth="1"/>
    <col min="9" max="9" width="11.625" style="100" customWidth="1"/>
    <col min="10" max="16384" width="9.00390625" style="100" customWidth="1"/>
  </cols>
  <sheetData>
    <row r="1" ht="15" customHeight="1"/>
    <row r="2" ht="15" customHeight="1">
      <c r="B2" s="632" t="s">
        <v>298</v>
      </c>
    </row>
    <row r="3" ht="15" customHeight="1" thickBot="1">
      <c r="I3" s="102" t="s">
        <v>259</v>
      </c>
    </row>
    <row r="4" spans="2:9" ht="18" customHeight="1" thickTop="1">
      <c r="B4" s="1192" t="s">
        <v>1414</v>
      </c>
      <c r="C4" s="959" t="s">
        <v>260</v>
      </c>
      <c r="D4" s="1197" t="s">
        <v>261</v>
      </c>
      <c r="E4" s="939" t="s">
        <v>262</v>
      </c>
      <c r="F4" s="1200"/>
      <c r="G4" s="1202" t="s">
        <v>263</v>
      </c>
      <c r="H4" s="1197" t="s">
        <v>261</v>
      </c>
      <c r="I4" s="1195" t="s">
        <v>264</v>
      </c>
    </row>
    <row r="5" spans="2:9" ht="9.75" customHeight="1">
      <c r="B5" s="1193"/>
      <c r="C5" s="1196"/>
      <c r="D5" s="1198"/>
      <c r="E5" s="1194"/>
      <c r="F5" s="1201"/>
      <c r="G5" s="1203"/>
      <c r="H5" s="1198"/>
      <c r="I5" s="1196"/>
    </row>
    <row r="6" spans="2:9" ht="19.5" customHeight="1">
      <c r="B6" s="1193"/>
      <c r="C6" s="1196"/>
      <c r="D6" s="1190" t="s">
        <v>265</v>
      </c>
      <c r="E6" s="633" t="s">
        <v>266</v>
      </c>
      <c r="F6" s="633" t="s">
        <v>267</v>
      </c>
      <c r="G6" s="1203"/>
      <c r="H6" s="1190" t="s">
        <v>268</v>
      </c>
      <c r="I6" s="634" t="s">
        <v>269</v>
      </c>
    </row>
    <row r="7" spans="2:9" ht="18" customHeight="1">
      <c r="B7" s="1194"/>
      <c r="C7" s="1199"/>
      <c r="D7" s="1191"/>
      <c r="E7" s="95" t="s">
        <v>270</v>
      </c>
      <c r="F7" s="635" t="s">
        <v>271</v>
      </c>
      <c r="G7" s="1204"/>
      <c r="H7" s="1191"/>
      <c r="I7" s="636" t="s">
        <v>272</v>
      </c>
    </row>
    <row r="8" spans="2:9" s="637" customFormat="1" ht="13.5" customHeight="1">
      <c r="B8" s="638"/>
      <c r="C8" s="639"/>
      <c r="D8" s="640" t="s">
        <v>812</v>
      </c>
      <c r="E8" s="640" t="s">
        <v>790</v>
      </c>
      <c r="F8" s="641" t="s">
        <v>790</v>
      </c>
      <c r="G8" s="642"/>
      <c r="H8" s="640" t="s">
        <v>812</v>
      </c>
      <c r="I8" s="641" t="s">
        <v>790</v>
      </c>
    </row>
    <row r="9" spans="2:9" s="108" customFormat="1" ht="11.25">
      <c r="B9" s="106" t="s">
        <v>1415</v>
      </c>
      <c r="C9" s="78">
        <f aca="true" t="shared" si="0" ref="C9:I9">SUM(C11,C22)</f>
        <v>19898</v>
      </c>
      <c r="D9" s="57">
        <f t="shared" si="0"/>
        <v>56503</v>
      </c>
      <c r="E9" s="57">
        <f t="shared" si="0"/>
        <v>7158962</v>
      </c>
      <c r="F9" s="58">
        <f t="shared" si="0"/>
        <v>95024889</v>
      </c>
      <c r="G9" s="57">
        <f t="shared" si="0"/>
        <v>1884</v>
      </c>
      <c r="H9" s="57">
        <f t="shared" si="0"/>
        <v>6209</v>
      </c>
      <c r="I9" s="58">
        <f t="shared" si="0"/>
        <v>1775617</v>
      </c>
    </row>
    <row r="10" spans="2:9" ht="12">
      <c r="B10" s="104"/>
      <c r="C10" s="80"/>
      <c r="D10" s="60"/>
      <c r="E10" s="60"/>
      <c r="F10" s="61"/>
      <c r="G10" s="60"/>
      <c r="H10" s="60"/>
      <c r="I10" s="61"/>
    </row>
    <row r="11" spans="2:9" s="108" customFormat="1" ht="11.25">
      <c r="B11" s="106" t="s">
        <v>1515</v>
      </c>
      <c r="C11" s="78">
        <f aca="true" t="shared" si="1" ref="C11:I11">SUM(C12:C20)</f>
        <v>11568</v>
      </c>
      <c r="D11" s="57">
        <f t="shared" si="1"/>
        <v>38330</v>
      </c>
      <c r="E11" s="57">
        <f t="shared" si="1"/>
        <v>5968149</v>
      </c>
      <c r="F11" s="58">
        <f t="shared" si="1"/>
        <v>79289287</v>
      </c>
      <c r="G11" s="57">
        <f t="shared" si="1"/>
        <v>1282</v>
      </c>
      <c r="H11" s="57">
        <f t="shared" si="1"/>
        <v>4497</v>
      </c>
      <c r="I11" s="58">
        <f t="shared" si="1"/>
        <v>1390128</v>
      </c>
    </row>
    <row r="12" spans="2:9" ht="12">
      <c r="B12" s="104" t="s">
        <v>1422</v>
      </c>
      <c r="C12" s="80">
        <v>3109</v>
      </c>
      <c r="D12" s="60">
        <v>12626</v>
      </c>
      <c r="E12" s="60">
        <v>2453079</v>
      </c>
      <c r="F12" s="61">
        <v>32362789</v>
      </c>
      <c r="G12" s="60">
        <v>339</v>
      </c>
      <c r="H12" s="60">
        <v>1314</v>
      </c>
      <c r="I12" s="61">
        <v>446357</v>
      </c>
    </row>
    <row r="13" spans="2:9" ht="12">
      <c r="B13" s="104" t="s">
        <v>1492</v>
      </c>
      <c r="C13" s="80">
        <v>1639</v>
      </c>
      <c r="D13" s="60">
        <v>5557</v>
      </c>
      <c r="E13" s="60">
        <v>808352</v>
      </c>
      <c r="F13" s="61">
        <v>11733466</v>
      </c>
      <c r="G13" s="60">
        <v>180</v>
      </c>
      <c r="H13" s="60">
        <v>596</v>
      </c>
      <c r="I13" s="61">
        <v>160920</v>
      </c>
    </row>
    <row r="14" spans="2:9" ht="12">
      <c r="B14" s="104" t="s">
        <v>1424</v>
      </c>
      <c r="C14" s="80">
        <v>1903</v>
      </c>
      <c r="D14" s="60">
        <v>6331</v>
      </c>
      <c r="E14" s="60">
        <v>864923</v>
      </c>
      <c r="F14" s="61">
        <v>11670968</v>
      </c>
      <c r="G14" s="60">
        <v>223</v>
      </c>
      <c r="H14" s="60">
        <v>754</v>
      </c>
      <c r="I14" s="61">
        <v>220747</v>
      </c>
    </row>
    <row r="15" spans="2:9" ht="12">
      <c r="B15" s="104" t="s">
        <v>1425</v>
      </c>
      <c r="C15" s="80">
        <v>1948</v>
      </c>
      <c r="D15" s="60">
        <v>6078</v>
      </c>
      <c r="E15" s="60">
        <v>990882</v>
      </c>
      <c r="F15" s="61">
        <v>12892793</v>
      </c>
      <c r="G15" s="60">
        <v>229</v>
      </c>
      <c r="H15" s="60">
        <v>764</v>
      </c>
      <c r="I15" s="61">
        <v>271368</v>
      </c>
    </row>
    <row r="16" spans="2:9" ht="12">
      <c r="B16" s="104" t="s">
        <v>1426</v>
      </c>
      <c r="C16" s="80">
        <v>680</v>
      </c>
      <c r="D16" s="60">
        <v>2126</v>
      </c>
      <c r="E16" s="60">
        <v>295183</v>
      </c>
      <c r="F16" s="61">
        <v>3650391</v>
      </c>
      <c r="G16" s="60">
        <v>112</v>
      </c>
      <c r="H16" s="60">
        <v>388</v>
      </c>
      <c r="I16" s="61">
        <v>103468</v>
      </c>
    </row>
    <row r="17" spans="2:9" ht="12">
      <c r="B17" s="104" t="s">
        <v>1427</v>
      </c>
      <c r="C17" s="80">
        <v>584</v>
      </c>
      <c r="D17" s="60">
        <v>1393</v>
      </c>
      <c r="E17" s="60">
        <v>156831</v>
      </c>
      <c r="F17" s="61">
        <v>1831334</v>
      </c>
      <c r="G17" s="60">
        <v>51</v>
      </c>
      <c r="H17" s="60">
        <v>231</v>
      </c>
      <c r="I17" s="61">
        <v>68964</v>
      </c>
    </row>
    <row r="18" spans="2:9" ht="12">
      <c r="B18" s="104" t="s">
        <v>273</v>
      </c>
      <c r="C18" s="80">
        <v>595</v>
      </c>
      <c r="D18" s="60">
        <v>1497</v>
      </c>
      <c r="E18" s="60">
        <v>104684</v>
      </c>
      <c r="F18" s="61">
        <v>1334590</v>
      </c>
      <c r="G18" s="60">
        <v>60</v>
      </c>
      <c r="H18" s="60">
        <v>163</v>
      </c>
      <c r="I18" s="61">
        <v>44089</v>
      </c>
    </row>
    <row r="19" spans="2:9" ht="12">
      <c r="B19" s="104" t="s">
        <v>1429</v>
      </c>
      <c r="C19" s="80">
        <v>456</v>
      </c>
      <c r="D19" s="60">
        <v>1112</v>
      </c>
      <c r="E19" s="60">
        <v>129359</v>
      </c>
      <c r="F19" s="61">
        <v>1735616</v>
      </c>
      <c r="G19" s="60">
        <v>23</v>
      </c>
      <c r="H19" s="60">
        <v>69</v>
      </c>
      <c r="I19" s="61">
        <v>17371</v>
      </c>
    </row>
    <row r="20" spans="2:9" ht="12">
      <c r="B20" s="104" t="s">
        <v>1430</v>
      </c>
      <c r="C20" s="80">
        <v>654</v>
      </c>
      <c r="D20" s="60">
        <v>1610</v>
      </c>
      <c r="E20" s="60">
        <v>164856</v>
      </c>
      <c r="F20" s="61">
        <v>2077340</v>
      </c>
      <c r="G20" s="60">
        <v>65</v>
      </c>
      <c r="H20" s="60">
        <v>218</v>
      </c>
      <c r="I20" s="61">
        <v>56844</v>
      </c>
    </row>
    <row r="21" spans="2:9" ht="12">
      <c r="B21" s="104"/>
      <c r="C21" s="80"/>
      <c r="D21" s="60"/>
      <c r="E21" s="60"/>
      <c r="F21" s="61"/>
      <c r="G21" s="60"/>
      <c r="H21" s="60"/>
      <c r="I21" s="61"/>
    </row>
    <row r="22" spans="2:9" s="108" customFormat="1" ht="11.25">
      <c r="B22" s="106" t="s">
        <v>274</v>
      </c>
      <c r="C22" s="78">
        <f>SUM(C24,C30,C37,C42,C51,C58,C64,C73,C77)</f>
        <v>8330</v>
      </c>
      <c r="D22" s="57">
        <f>SUM(D24,D30,D37,D42,D51,D58,D64,D73,D77)</f>
        <v>18173</v>
      </c>
      <c r="E22" s="57">
        <f>SUM(E24,E30,E37,E42,E51,E58,E64,E73,E77)</f>
        <v>1190813</v>
      </c>
      <c r="F22" s="58">
        <f>SUM(F24,F30,F37,F42,F51,F58,F64,F73,F77)</f>
        <v>15735602</v>
      </c>
      <c r="G22" s="57">
        <f>SUM(G24,G30,G37,G42,G51,G58,G64,G73,G77)</f>
        <v>602</v>
      </c>
      <c r="H22" s="57">
        <v>1712</v>
      </c>
      <c r="I22" s="58">
        <v>385489</v>
      </c>
    </row>
    <row r="23" spans="2:9" ht="12">
      <c r="B23" s="104"/>
      <c r="C23" s="80"/>
      <c r="D23" s="60"/>
      <c r="E23" s="60"/>
      <c r="F23" s="61"/>
      <c r="G23" s="60"/>
      <c r="H23" s="60"/>
      <c r="I23" s="61"/>
    </row>
    <row r="24" spans="2:9" s="108" customFormat="1" ht="11.25">
      <c r="B24" s="106" t="s">
        <v>275</v>
      </c>
      <c r="C24" s="78">
        <f aca="true" t="shared" si="2" ref="C24:I24">SUM(C25:C28)</f>
        <v>1017</v>
      </c>
      <c r="D24" s="57">
        <f t="shared" si="2"/>
        <v>2330</v>
      </c>
      <c r="E24" s="57">
        <f t="shared" si="2"/>
        <v>161028</v>
      </c>
      <c r="F24" s="58">
        <f t="shared" si="2"/>
        <v>2194404</v>
      </c>
      <c r="G24" s="57">
        <f t="shared" si="2"/>
        <v>58</v>
      </c>
      <c r="H24" s="57">
        <f t="shared" si="2"/>
        <v>153</v>
      </c>
      <c r="I24" s="58">
        <f t="shared" si="2"/>
        <v>35708</v>
      </c>
    </row>
    <row r="25" spans="2:9" ht="12">
      <c r="B25" s="104" t="s">
        <v>1498</v>
      </c>
      <c r="C25" s="80">
        <v>516</v>
      </c>
      <c r="D25" s="60">
        <v>1245</v>
      </c>
      <c r="E25" s="60">
        <v>97020</v>
      </c>
      <c r="F25" s="61">
        <v>1278741</v>
      </c>
      <c r="G25" s="60">
        <v>43</v>
      </c>
      <c r="H25" s="60">
        <v>119</v>
      </c>
      <c r="I25" s="61">
        <v>28515</v>
      </c>
    </row>
    <row r="26" spans="2:9" ht="12">
      <c r="B26" s="643" t="s">
        <v>276</v>
      </c>
      <c r="C26" s="80">
        <v>116</v>
      </c>
      <c r="D26" s="60">
        <v>199</v>
      </c>
      <c r="E26" s="60">
        <v>9704</v>
      </c>
      <c r="F26" s="61">
        <v>134850</v>
      </c>
      <c r="G26" s="60">
        <v>2</v>
      </c>
      <c r="H26" s="60" t="s">
        <v>1524</v>
      </c>
      <c r="I26" s="61" t="s">
        <v>1524</v>
      </c>
    </row>
    <row r="27" spans="2:9" ht="12">
      <c r="B27" s="643" t="s">
        <v>1523</v>
      </c>
      <c r="C27" s="80">
        <v>152</v>
      </c>
      <c r="D27" s="60">
        <v>411</v>
      </c>
      <c r="E27" s="60">
        <v>28260</v>
      </c>
      <c r="F27" s="61">
        <v>404587</v>
      </c>
      <c r="G27" s="60">
        <v>4</v>
      </c>
      <c r="H27" s="60">
        <v>11</v>
      </c>
      <c r="I27" s="61">
        <v>3418</v>
      </c>
    </row>
    <row r="28" spans="2:9" ht="12">
      <c r="B28" s="643" t="s">
        <v>1525</v>
      </c>
      <c r="C28" s="80">
        <v>233</v>
      </c>
      <c r="D28" s="60">
        <v>475</v>
      </c>
      <c r="E28" s="60">
        <v>26044</v>
      </c>
      <c r="F28" s="61">
        <v>376226</v>
      </c>
      <c r="G28" s="60">
        <v>9</v>
      </c>
      <c r="H28" s="60">
        <v>23</v>
      </c>
      <c r="I28" s="61">
        <v>3775</v>
      </c>
    </row>
    <row r="29" spans="2:9" ht="12">
      <c r="B29" s="104"/>
      <c r="C29" s="80"/>
      <c r="D29" s="60"/>
      <c r="E29" s="60"/>
      <c r="F29" s="61"/>
      <c r="G29" s="60"/>
      <c r="H29" s="60"/>
      <c r="I29" s="61"/>
    </row>
    <row r="30" spans="2:9" s="108" customFormat="1" ht="11.25">
      <c r="B30" s="106" t="s">
        <v>277</v>
      </c>
      <c r="C30" s="78">
        <f aca="true" t="shared" si="3" ref="C30:I30">SUM(C31:C35)</f>
        <v>1054</v>
      </c>
      <c r="D30" s="57">
        <f t="shared" si="3"/>
        <v>2417</v>
      </c>
      <c r="E30" s="57">
        <f t="shared" si="3"/>
        <v>136880</v>
      </c>
      <c r="F30" s="58">
        <f t="shared" si="3"/>
        <v>1863684</v>
      </c>
      <c r="G30" s="57">
        <f t="shared" si="3"/>
        <v>51</v>
      </c>
      <c r="H30" s="57">
        <f t="shared" si="3"/>
        <v>140</v>
      </c>
      <c r="I30" s="58">
        <f t="shared" si="3"/>
        <v>25051</v>
      </c>
    </row>
    <row r="31" spans="2:9" ht="12">
      <c r="B31" s="104" t="s">
        <v>620</v>
      </c>
      <c r="C31" s="80">
        <v>185</v>
      </c>
      <c r="D31" s="60">
        <v>467</v>
      </c>
      <c r="E31" s="60">
        <v>33441</v>
      </c>
      <c r="F31" s="61">
        <v>465488</v>
      </c>
      <c r="G31" s="60">
        <v>13</v>
      </c>
      <c r="H31" s="60">
        <v>39</v>
      </c>
      <c r="I31" s="61">
        <v>6743</v>
      </c>
    </row>
    <row r="32" spans="2:9" ht="12">
      <c r="B32" s="643" t="s">
        <v>278</v>
      </c>
      <c r="C32" s="80">
        <v>193</v>
      </c>
      <c r="D32" s="60">
        <v>389</v>
      </c>
      <c r="E32" s="60">
        <v>15143</v>
      </c>
      <c r="F32" s="61">
        <v>218758</v>
      </c>
      <c r="G32" s="60">
        <v>10</v>
      </c>
      <c r="H32" s="60">
        <v>25</v>
      </c>
      <c r="I32" s="61">
        <v>3775</v>
      </c>
    </row>
    <row r="33" spans="2:9" ht="12">
      <c r="B33" s="104" t="s">
        <v>279</v>
      </c>
      <c r="C33" s="80">
        <v>56</v>
      </c>
      <c r="D33" s="60">
        <v>101</v>
      </c>
      <c r="E33" s="60">
        <v>3536</v>
      </c>
      <c r="F33" s="61">
        <v>49947</v>
      </c>
      <c r="G33" s="60">
        <v>1</v>
      </c>
      <c r="H33" s="60" t="s">
        <v>1524</v>
      </c>
      <c r="I33" s="61" t="s">
        <v>1524</v>
      </c>
    </row>
    <row r="34" spans="2:9" ht="12">
      <c r="B34" s="643" t="s">
        <v>695</v>
      </c>
      <c r="C34" s="80">
        <v>149</v>
      </c>
      <c r="D34" s="60">
        <v>322</v>
      </c>
      <c r="E34" s="60">
        <v>19320</v>
      </c>
      <c r="F34" s="61">
        <v>262496</v>
      </c>
      <c r="G34" s="60">
        <v>7</v>
      </c>
      <c r="H34" s="60">
        <v>13</v>
      </c>
      <c r="I34" s="61">
        <v>2446</v>
      </c>
    </row>
    <row r="35" spans="2:9" ht="12">
      <c r="B35" s="643" t="s">
        <v>1439</v>
      </c>
      <c r="C35" s="80">
        <v>471</v>
      </c>
      <c r="D35" s="60">
        <v>1138</v>
      </c>
      <c r="E35" s="60">
        <v>65440</v>
      </c>
      <c r="F35" s="61">
        <v>866995</v>
      </c>
      <c r="G35" s="60">
        <v>20</v>
      </c>
      <c r="H35" s="60">
        <v>63</v>
      </c>
      <c r="I35" s="61">
        <v>12087</v>
      </c>
    </row>
    <row r="36" spans="2:9" ht="12">
      <c r="B36" s="104"/>
      <c r="C36" s="80"/>
      <c r="D36" s="60"/>
      <c r="E36" s="60"/>
      <c r="F36" s="61"/>
      <c r="G36" s="60"/>
      <c r="H36" s="60"/>
      <c r="I36" s="61"/>
    </row>
    <row r="37" spans="2:9" s="108" customFormat="1" ht="11.25">
      <c r="B37" s="106" t="s">
        <v>280</v>
      </c>
      <c r="C37" s="78">
        <f aca="true" t="shared" si="4" ref="C37:I37">SUM(C38:C40)</f>
        <v>945</v>
      </c>
      <c r="D37" s="57">
        <f t="shared" si="4"/>
        <v>2058</v>
      </c>
      <c r="E37" s="57">
        <f t="shared" si="4"/>
        <v>117272</v>
      </c>
      <c r="F37" s="58">
        <f t="shared" si="4"/>
        <v>1634145</v>
      </c>
      <c r="G37" s="57">
        <f t="shared" si="4"/>
        <v>78</v>
      </c>
      <c r="H37" s="57">
        <f t="shared" si="4"/>
        <v>212</v>
      </c>
      <c r="I37" s="58">
        <f t="shared" si="4"/>
        <v>61152</v>
      </c>
    </row>
    <row r="38" spans="2:9" ht="12">
      <c r="B38" s="104" t="s">
        <v>1440</v>
      </c>
      <c r="C38" s="80">
        <v>450</v>
      </c>
      <c r="D38" s="60">
        <v>985</v>
      </c>
      <c r="E38" s="60">
        <v>56129</v>
      </c>
      <c r="F38" s="61">
        <v>807002</v>
      </c>
      <c r="G38" s="60">
        <v>55</v>
      </c>
      <c r="H38" s="60">
        <v>140</v>
      </c>
      <c r="I38" s="61">
        <v>43147</v>
      </c>
    </row>
    <row r="39" spans="2:9" ht="12">
      <c r="B39" s="643" t="s">
        <v>557</v>
      </c>
      <c r="C39" s="80">
        <v>172</v>
      </c>
      <c r="D39" s="60">
        <v>349</v>
      </c>
      <c r="E39" s="60">
        <v>20195</v>
      </c>
      <c r="F39" s="61">
        <v>270598</v>
      </c>
      <c r="G39" s="60">
        <v>5</v>
      </c>
      <c r="H39" s="60">
        <v>18</v>
      </c>
      <c r="I39" s="61">
        <v>6166</v>
      </c>
    </row>
    <row r="40" spans="2:9" ht="12">
      <c r="B40" s="104" t="s">
        <v>281</v>
      </c>
      <c r="C40" s="80">
        <v>323</v>
      </c>
      <c r="D40" s="60">
        <v>724</v>
      </c>
      <c r="E40" s="60">
        <v>40948</v>
      </c>
      <c r="F40" s="61">
        <v>556545</v>
      </c>
      <c r="G40" s="60">
        <v>18</v>
      </c>
      <c r="H40" s="60">
        <v>54</v>
      </c>
      <c r="I40" s="61">
        <v>11839</v>
      </c>
    </row>
    <row r="41" spans="2:9" ht="12">
      <c r="B41" s="104"/>
      <c r="C41" s="80"/>
      <c r="D41" s="60"/>
      <c r="E41" s="60"/>
      <c r="F41" s="61"/>
      <c r="G41" s="60"/>
      <c r="H41" s="60"/>
      <c r="I41" s="61"/>
    </row>
    <row r="42" spans="2:9" s="108" customFormat="1" ht="11.25">
      <c r="B42" s="106" t="s">
        <v>282</v>
      </c>
      <c r="C42" s="78">
        <f>SUM(C43:C49)</f>
        <v>776</v>
      </c>
      <c r="D42" s="57">
        <f>SUM(D43:D49)</f>
        <v>1639</v>
      </c>
      <c r="E42" s="57">
        <f>SUM(E43:E49)</f>
        <v>93067</v>
      </c>
      <c r="F42" s="58">
        <f>SUM(F43:F49)</f>
        <v>1257199</v>
      </c>
      <c r="G42" s="57">
        <f>SUM(G43:G49)</f>
        <v>37</v>
      </c>
      <c r="H42" s="57">
        <v>90</v>
      </c>
      <c r="I42" s="58">
        <v>23497</v>
      </c>
    </row>
    <row r="43" spans="2:9" ht="12">
      <c r="B43" s="643" t="s">
        <v>283</v>
      </c>
      <c r="C43" s="80">
        <v>91</v>
      </c>
      <c r="D43" s="60">
        <v>210</v>
      </c>
      <c r="E43" s="60">
        <v>21619</v>
      </c>
      <c r="F43" s="61">
        <v>264459</v>
      </c>
      <c r="G43" s="60">
        <v>6</v>
      </c>
      <c r="H43" s="60">
        <v>16</v>
      </c>
      <c r="I43" s="61">
        <v>2774</v>
      </c>
    </row>
    <row r="44" spans="2:9" ht="12">
      <c r="B44" s="643" t="s">
        <v>1444</v>
      </c>
      <c r="C44" s="80">
        <v>68</v>
      </c>
      <c r="D44" s="60">
        <v>147</v>
      </c>
      <c r="E44" s="60">
        <v>6490</v>
      </c>
      <c r="F44" s="61">
        <v>68244</v>
      </c>
      <c r="G44" s="60">
        <v>4</v>
      </c>
      <c r="H44" s="60">
        <v>8</v>
      </c>
      <c r="I44" s="61">
        <v>1010</v>
      </c>
    </row>
    <row r="45" spans="2:9" ht="12">
      <c r="B45" s="643" t="s">
        <v>284</v>
      </c>
      <c r="C45" s="80">
        <v>85</v>
      </c>
      <c r="D45" s="60">
        <v>167</v>
      </c>
      <c r="E45" s="60">
        <v>7688</v>
      </c>
      <c r="F45" s="61">
        <v>99309</v>
      </c>
      <c r="G45" s="60">
        <v>2</v>
      </c>
      <c r="H45" s="60" t="s">
        <v>1524</v>
      </c>
      <c r="I45" s="61" t="s">
        <v>1524</v>
      </c>
    </row>
    <row r="46" spans="2:9" ht="12">
      <c r="B46" s="643" t="s">
        <v>652</v>
      </c>
      <c r="C46" s="80">
        <v>77</v>
      </c>
      <c r="D46" s="60">
        <v>149</v>
      </c>
      <c r="E46" s="60">
        <v>7212</v>
      </c>
      <c r="F46" s="61">
        <v>95838</v>
      </c>
      <c r="G46" s="60">
        <v>1</v>
      </c>
      <c r="H46" s="60" t="s">
        <v>1524</v>
      </c>
      <c r="I46" s="61" t="s">
        <v>1524</v>
      </c>
    </row>
    <row r="47" spans="2:9" ht="12">
      <c r="B47" s="643" t="s">
        <v>285</v>
      </c>
      <c r="C47" s="80">
        <v>167</v>
      </c>
      <c r="D47" s="60">
        <v>354</v>
      </c>
      <c r="E47" s="60">
        <v>21333</v>
      </c>
      <c r="F47" s="61">
        <v>309795</v>
      </c>
      <c r="G47" s="60">
        <v>5</v>
      </c>
      <c r="H47" s="60">
        <v>16</v>
      </c>
      <c r="I47" s="61">
        <v>6215</v>
      </c>
    </row>
    <row r="48" spans="2:9" ht="12">
      <c r="B48" s="643" t="s">
        <v>1448</v>
      </c>
      <c r="C48" s="80">
        <v>106</v>
      </c>
      <c r="D48" s="60">
        <v>205</v>
      </c>
      <c r="E48" s="60">
        <v>8993</v>
      </c>
      <c r="F48" s="61">
        <v>126976</v>
      </c>
      <c r="G48" s="60">
        <v>5</v>
      </c>
      <c r="H48" s="60">
        <v>19</v>
      </c>
      <c r="I48" s="61">
        <v>4255</v>
      </c>
    </row>
    <row r="49" spans="2:9" ht="12">
      <c r="B49" s="643" t="s">
        <v>799</v>
      </c>
      <c r="C49" s="80">
        <v>182</v>
      </c>
      <c r="D49" s="60">
        <v>407</v>
      </c>
      <c r="E49" s="60">
        <v>19732</v>
      </c>
      <c r="F49" s="61">
        <v>292578</v>
      </c>
      <c r="G49" s="60">
        <v>14</v>
      </c>
      <c r="H49" s="60">
        <v>27</v>
      </c>
      <c r="I49" s="61">
        <v>8460</v>
      </c>
    </row>
    <row r="50" spans="2:9" ht="12">
      <c r="B50" s="104"/>
      <c r="C50" s="80"/>
      <c r="D50" s="60"/>
      <c r="E50" s="60"/>
      <c r="F50" s="61"/>
      <c r="G50" s="60"/>
      <c r="H50" s="60"/>
      <c r="I50" s="61"/>
    </row>
    <row r="51" spans="2:9" s="108" customFormat="1" ht="11.25">
      <c r="B51" s="106" t="s">
        <v>286</v>
      </c>
      <c r="C51" s="78">
        <f aca="true" t="shared" si="5" ref="C51:I51">SUM(C52:C56)</f>
        <v>1513</v>
      </c>
      <c r="D51" s="57">
        <f t="shared" si="5"/>
        <v>3641</v>
      </c>
      <c r="E51" s="57">
        <f t="shared" si="5"/>
        <v>334117</v>
      </c>
      <c r="F51" s="58">
        <f t="shared" si="5"/>
        <v>4272812</v>
      </c>
      <c r="G51" s="57">
        <f t="shared" si="5"/>
        <v>123</v>
      </c>
      <c r="H51" s="57">
        <f t="shared" si="5"/>
        <v>398</v>
      </c>
      <c r="I51" s="58">
        <f t="shared" si="5"/>
        <v>87691</v>
      </c>
    </row>
    <row r="52" spans="2:9" ht="12">
      <c r="B52" s="643" t="s">
        <v>663</v>
      </c>
      <c r="C52" s="80">
        <v>500</v>
      </c>
      <c r="D52" s="60">
        <v>1053</v>
      </c>
      <c r="E52" s="60">
        <v>72439</v>
      </c>
      <c r="F52" s="61">
        <v>998441</v>
      </c>
      <c r="G52" s="60">
        <v>41</v>
      </c>
      <c r="H52" s="60">
        <v>148</v>
      </c>
      <c r="I52" s="61">
        <v>31939</v>
      </c>
    </row>
    <row r="53" spans="2:9" ht="12">
      <c r="B53" s="643" t="s">
        <v>1451</v>
      </c>
      <c r="C53" s="80">
        <v>225</v>
      </c>
      <c r="D53" s="60">
        <v>553</v>
      </c>
      <c r="E53" s="60">
        <v>54490</v>
      </c>
      <c r="F53" s="61">
        <v>686414</v>
      </c>
      <c r="G53" s="60">
        <v>23</v>
      </c>
      <c r="H53" s="60">
        <v>73</v>
      </c>
      <c r="I53" s="61">
        <v>19438</v>
      </c>
    </row>
    <row r="54" spans="2:9" ht="12">
      <c r="B54" s="643" t="s">
        <v>1452</v>
      </c>
      <c r="C54" s="80">
        <v>330</v>
      </c>
      <c r="D54" s="60">
        <v>942</v>
      </c>
      <c r="E54" s="60">
        <v>94772</v>
      </c>
      <c r="F54" s="61">
        <v>1043167</v>
      </c>
      <c r="G54" s="60">
        <v>32</v>
      </c>
      <c r="H54" s="60">
        <v>102</v>
      </c>
      <c r="I54" s="61">
        <v>22157</v>
      </c>
    </row>
    <row r="55" spans="2:9" ht="12">
      <c r="B55" s="643" t="s">
        <v>287</v>
      </c>
      <c r="C55" s="80">
        <v>110</v>
      </c>
      <c r="D55" s="60">
        <v>252</v>
      </c>
      <c r="E55" s="60">
        <v>55051</v>
      </c>
      <c r="F55" s="61">
        <v>813388</v>
      </c>
      <c r="G55" s="60">
        <v>8</v>
      </c>
      <c r="H55" s="60">
        <v>21</v>
      </c>
      <c r="I55" s="61">
        <v>4711</v>
      </c>
    </row>
    <row r="56" spans="2:9" ht="12">
      <c r="B56" s="643" t="s">
        <v>666</v>
      </c>
      <c r="C56" s="80">
        <v>348</v>
      </c>
      <c r="D56" s="60">
        <v>841</v>
      </c>
      <c r="E56" s="60">
        <v>57365</v>
      </c>
      <c r="F56" s="61">
        <v>731402</v>
      </c>
      <c r="G56" s="60">
        <v>19</v>
      </c>
      <c r="H56" s="60">
        <v>54</v>
      </c>
      <c r="I56" s="61">
        <v>9446</v>
      </c>
    </row>
    <row r="57" spans="2:9" ht="12">
      <c r="B57" s="104"/>
      <c r="C57" s="80"/>
      <c r="D57" s="60"/>
      <c r="E57" s="60"/>
      <c r="F57" s="61"/>
      <c r="G57" s="60"/>
      <c r="H57" s="60"/>
      <c r="I57" s="61"/>
    </row>
    <row r="58" spans="2:9" s="108" customFormat="1" ht="11.25">
      <c r="B58" s="106" t="s">
        <v>288</v>
      </c>
      <c r="C58" s="78">
        <f aca="true" t="shared" si="6" ref="C58:I58">SUM(C59:C62)</f>
        <v>650</v>
      </c>
      <c r="D58" s="57">
        <f t="shared" si="6"/>
        <v>1324</v>
      </c>
      <c r="E58" s="57">
        <f t="shared" si="6"/>
        <v>88831</v>
      </c>
      <c r="F58" s="58">
        <f t="shared" si="6"/>
        <v>1175196</v>
      </c>
      <c r="G58" s="57">
        <f t="shared" si="6"/>
        <v>38</v>
      </c>
      <c r="H58" s="57">
        <f t="shared" si="6"/>
        <v>114</v>
      </c>
      <c r="I58" s="58">
        <f t="shared" si="6"/>
        <v>24767</v>
      </c>
    </row>
    <row r="59" spans="2:9" ht="12">
      <c r="B59" s="643" t="s">
        <v>667</v>
      </c>
      <c r="C59" s="80">
        <v>305</v>
      </c>
      <c r="D59" s="60">
        <v>590</v>
      </c>
      <c r="E59" s="60">
        <v>32892</v>
      </c>
      <c r="F59" s="61">
        <v>472279</v>
      </c>
      <c r="G59" s="60">
        <v>15</v>
      </c>
      <c r="H59" s="60">
        <v>54</v>
      </c>
      <c r="I59" s="61">
        <v>10449</v>
      </c>
    </row>
    <row r="60" spans="2:9" ht="12">
      <c r="B60" s="643" t="s">
        <v>289</v>
      </c>
      <c r="C60" s="80">
        <v>165</v>
      </c>
      <c r="D60" s="60">
        <v>340</v>
      </c>
      <c r="E60" s="60">
        <v>17349</v>
      </c>
      <c r="F60" s="61">
        <v>234787</v>
      </c>
      <c r="G60" s="60">
        <v>5</v>
      </c>
      <c r="H60" s="60">
        <v>10</v>
      </c>
      <c r="I60" s="61">
        <v>3250</v>
      </c>
    </row>
    <row r="61" spans="2:9" ht="12">
      <c r="B61" s="104" t="s">
        <v>1457</v>
      </c>
      <c r="C61" s="80">
        <v>17</v>
      </c>
      <c r="D61" s="60">
        <v>33</v>
      </c>
      <c r="E61" s="60">
        <v>1966</v>
      </c>
      <c r="F61" s="61">
        <v>28491</v>
      </c>
      <c r="G61" s="60">
        <v>0</v>
      </c>
      <c r="H61" s="60">
        <v>0</v>
      </c>
      <c r="I61" s="61">
        <v>0</v>
      </c>
    </row>
    <row r="62" spans="2:9" ht="12">
      <c r="B62" s="643" t="s">
        <v>803</v>
      </c>
      <c r="C62" s="80">
        <v>163</v>
      </c>
      <c r="D62" s="60">
        <v>361</v>
      </c>
      <c r="E62" s="60">
        <v>36624</v>
      </c>
      <c r="F62" s="61">
        <v>439639</v>
      </c>
      <c r="G62" s="60">
        <v>18</v>
      </c>
      <c r="H62" s="60">
        <v>50</v>
      </c>
      <c r="I62" s="61">
        <v>11068</v>
      </c>
    </row>
    <row r="63" spans="2:9" ht="12">
      <c r="B63" s="104"/>
      <c r="C63" s="80"/>
      <c r="D63" s="60"/>
      <c r="E63" s="60"/>
      <c r="F63" s="61"/>
      <c r="G63" s="60"/>
      <c r="H63" s="60"/>
      <c r="I63" s="61"/>
    </row>
    <row r="64" spans="2:9" s="108" customFormat="1" ht="11.25">
      <c r="B64" s="106" t="s">
        <v>290</v>
      </c>
      <c r="C64" s="78">
        <f aca="true" t="shared" si="7" ref="C64:I64">SUM(C65:C71)</f>
        <v>1153</v>
      </c>
      <c r="D64" s="57">
        <f t="shared" si="7"/>
        <v>2273</v>
      </c>
      <c r="E64" s="57">
        <f t="shared" si="7"/>
        <v>120930</v>
      </c>
      <c r="F64" s="58">
        <f t="shared" si="7"/>
        <v>1526113</v>
      </c>
      <c r="G64" s="57">
        <f t="shared" si="7"/>
        <v>86</v>
      </c>
      <c r="H64" s="57">
        <f t="shared" si="7"/>
        <v>243</v>
      </c>
      <c r="I64" s="58">
        <f t="shared" si="7"/>
        <v>38219</v>
      </c>
    </row>
    <row r="65" spans="2:9" ht="12">
      <c r="B65" s="643" t="s">
        <v>635</v>
      </c>
      <c r="C65" s="80">
        <v>96</v>
      </c>
      <c r="D65" s="60">
        <v>173</v>
      </c>
      <c r="E65" s="60">
        <v>6206</v>
      </c>
      <c r="F65" s="61">
        <v>79871</v>
      </c>
      <c r="G65" s="60">
        <v>3</v>
      </c>
      <c r="H65" s="60">
        <v>7</v>
      </c>
      <c r="I65" s="61">
        <v>500</v>
      </c>
    </row>
    <row r="66" spans="2:9" ht="12">
      <c r="B66" s="643" t="s">
        <v>1460</v>
      </c>
      <c r="C66" s="80">
        <v>89</v>
      </c>
      <c r="D66" s="60">
        <v>186</v>
      </c>
      <c r="E66" s="60">
        <v>6908</v>
      </c>
      <c r="F66" s="61">
        <v>95895</v>
      </c>
      <c r="G66" s="60">
        <v>3</v>
      </c>
      <c r="H66" s="60">
        <v>6</v>
      </c>
      <c r="I66" s="61">
        <v>469</v>
      </c>
    </row>
    <row r="67" spans="2:9" ht="12">
      <c r="B67" s="643" t="s">
        <v>1461</v>
      </c>
      <c r="C67" s="80">
        <v>126</v>
      </c>
      <c r="D67" s="60">
        <v>222</v>
      </c>
      <c r="E67" s="60">
        <v>13348</v>
      </c>
      <c r="F67" s="61">
        <v>154808</v>
      </c>
      <c r="G67" s="60">
        <v>6</v>
      </c>
      <c r="H67" s="60">
        <v>15</v>
      </c>
      <c r="I67" s="61">
        <v>4952</v>
      </c>
    </row>
    <row r="68" spans="2:9" ht="12">
      <c r="B68" s="643" t="s">
        <v>1462</v>
      </c>
      <c r="C68" s="80">
        <v>121</v>
      </c>
      <c r="D68" s="60">
        <v>209</v>
      </c>
      <c r="E68" s="60">
        <v>9656</v>
      </c>
      <c r="F68" s="61">
        <v>123169</v>
      </c>
      <c r="G68" s="60">
        <v>11</v>
      </c>
      <c r="H68" s="60">
        <v>42</v>
      </c>
      <c r="I68" s="61">
        <v>4450</v>
      </c>
    </row>
    <row r="69" spans="2:9" ht="12">
      <c r="B69" s="643" t="s">
        <v>701</v>
      </c>
      <c r="C69" s="80">
        <v>198</v>
      </c>
      <c r="D69" s="60">
        <v>417</v>
      </c>
      <c r="E69" s="60">
        <v>21383</v>
      </c>
      <c r="F69" s="61">
        <v>274388</v>
      </c>
      <c r="G69" s="60">
        <v>22</v>
      </c>
      <c r="H69" s="60">
        <v>65</v>
      </c>
      <c r="I69" s="61">
        <v>11980</v>
      </c>
    </row>
    <row r="70" spans="2:9" ht="12">
      <c r="B70" s="643" t="s">
        <v>639</v>
      </c>
      <c r="C70" s="80">
        <v>171</v>
      </c>
      <c r="D70" s="60">
        <v>325</v>
      </c>
      <c r="E70" s="60">
        <v>15409</v>
      </c>
      <c r="F70" s="61">
        <v>198402</v>
      </c>
      <c r="G70" s="60">
        <v>21</v>
      </c>
      <c r="H70" s="60">
        <v>47</v>
      </c>
      <c r="I70" s="61">
        <v>4889</v>
      </c>
    </row>
    <row r="71" spans="2:9" ht="12">
      <c r="B71" s="643" t="s">
        <v>291</v>
      </c>
      <c r="C71" s="80">
        <v>352</v>
      </c>
      <c r="D71" s="60">
        <v>741</v>
      </c>
      <c r="E71" s="60">
        <v>48020</v>
      </c>
      <c r="F71" s="61">
        <v>599580</v>
      </c>
      <c r="G71" s="60">
        <v>20</v>
      </c>
      <c r="H71" s="60">
        <v>61</v>
      </c>
      <c r="I71" s="61">
        <v>10979</v>
      </c>
    </row>
    <row r="72" spans="2:9" ht="12">
      <c r="B72" s="104"/>
      <c r="C72" s="80"/>
      <c r="D72" s="60"/>
      <c r="E72" s="60"/>
      <c r="F72" s="61"/>
      <c r="G72" s="60"/>
      <c r="H72" s="60"/>
      <c r="I72" s="61"/>
    </row>
    <row r="73" spans="2:9" s="108" customFormat="1" ht="11.25">
      <c r="B73" s="106" t="s">
        <v>292</v>
      </c>
      <c r="C73" s="78">
        <f aca="true" t="shared" si="8" ref="C73:I73">SUM(C74:C75)</f>
        <v>455</v>
      </c>
      <c r="D73" s="57">
        <f t="shared" si="8"/>
        <v>1024</v>
      </c>
      <c r="E73" s="57">
        <f t="shared" si="8"/>
        <v>71665</v>
      </c>
      <c r="F73" s="58">
        <f t="shared" si="8"/>
        <v>874877</v>
      </c>
      <c r="G73" s="57">
        <f t="shared" si="8"/>
        <v>56</v>
      </c>
      <c r="H73" s="57">
        <f t="shared" si="8"/>
        <v>134</v>
      </c>
      <c r="I73" s="58">
        <f t="shared" si="8"/>
        <v>28658</v>
      </c>
    </row>
    <row r="74" spans="2:9" ht="12">
      <c r="B74" s="643" t="s">
        <v>1466</v>
      </c>
      <c r="C74" s="80">
        <v>247</v>
      </c>
      <c r="D74" s="60">
        <v>578</v>
      </c>
      <c r="E74" s="60">
        <v>47149</v>
      </c>
      <c r="F74" s="61">
        <v>567399</v>
      </c>
      <c r="G74" s="60">
        <v>42</v>
      </c>
      <c r="H74" s="60">
        <v>90</v>
      </c>
      <c r="I74" s="61">
        <v>14722</v>
      </c>
    </row>
    <row r="75" spans="2:9" ht="12">
      <c r="B75" s="643" t="s">
        <v>293</v>
      </c>
      <c r="C75" s="80">
        <v>208</v>
      </c>
      <c r="D75" s="60">
        <v>446</v>
      </c>
      <c r="E75" s="60">
        <v>24516</v>
      </c>
      <c r="F75" s="61">
        <v>307478</v>
      </c>
      <c r="G75" s="60">
        <v>14</v>
      </c>
      <c r="H75" s="60">
        <v>44</v>
      </c>
      <c r="I75" s="61">
        <v>13936</v>
      </c>
    </row>
    <row r="76" spans="2:9" ht="12">
      <c r="B76" s="104"/>
      <c r="C76" s="80"/>
      <c r="D76" s="60"/>
      <c r="E76" s="60"/>
      <c r="F76" s="61"/>
      <c r="G76" s="60"/>
      <c r="H76" s="60"/>
      <c r="I76" s="61"/>
    </row>
    <row r="77" spans="2:9" s="108" customFormat="1" ht="11.25">
      <c r="B77" s="106" t="s">
        <v>294</v>
      </c>
      <c r="C77" s="78">
        <f aca="true" t="shared" si="9" ref="C77:I77">SUM(C78:C81)</f>
        <v>767</v>
      </c>
      <c r="D77" s="57">
        <f t="shared" si="9"/>
        <v>1467</v>
      </c>
      <c r="E77" s="57">
        <f t="shared" si="9"/>
        <v>67023</v>
      </c>
      <c r="F77" s="58">
        <f t="shared" si="9"/>
        <v>937172</v>
      </c>
      <c r="G77" s="57">
        <f t="shared" si="9"/>
        <v>75</v>
      </c>
      <c r="H77" s="57">
        <f t="shared" si="9"/>
        <v>223</v>
      </c>
      <c r="I77" s="58">
        <f t="shared" si="9"/>
        <v>60394</v>
      </c>
    </row>
    <row r="78" spans="2:9" ht="12">
      <c r="B78" s="643" t="s">
        <v>643</v>
      </c>
      <c r="C78" s="80">
        <v>127</v>
      </c>
      <c r="D78" s="60">
        <v>253</v>
      </c>
      <c r="E78" s="60">
        <v>14257</v>
      </c>
      <c r="F78" s="61">
        <v>183817</v>
      </c>
      <c r="G78" s="60">
        <v>5</v>
      </c>
      <c r="H78" s="60">
        <v>17</v>
      </c>
      <c r="I78" s="61">
        <v>5033</v>
      </c>
    </row>
    <row r="79" spans="2:9" ht="12">
      <c r="B79" s="643" t="s">
        <v>1469</v>
      </c>
      <c r="C79" s="80">
        <v>109</v>
      </c>
      <c r="D79" s="60">
        <v>191</v>
      </c>
      <c r="E79" s="60">
        <v>7366</v>
      </c>
      <c r="F79" s="61">
        <v>100578</v>
      </c>
      <c r="G79" s="60">
        <v>16</v>
      </c>
      <c r="H79" s="60">
        <v>42</v>
      </c>
      <c r="I79" s="61">
        <v>13830</v>
      </c>
    </row>
    <row r="80" spans="2:9" ht="12">
      <c r="B80" s="643" t="s">
        <v>645</v>
      </c>
      <c r="C80" s="80">
        <v>169</v>
      </c>
      <c r="D80" s="60">
        <v>306</v>
      </c>
      <c r="E80" s="60">
        <v>11801</v>
      </c>
      <c r="F80" s="61">
        <v>178203</v>
      </c>
      <c r="G80" s="60">
        <v>15</v>
      </c>
      <c r="H80" s="60">
        <v>45</v>
      </c>
      <c r="I80" s="61">
        <v>10355</v>
      </c>
    </row>
    <row r="81" spans="2:9" ht="12">
      <c r="B81" s="643" t="s">
        <v>295</v>
      </c>
      <c r="C81" s="80">
        <v>362</v>
      </c>
      <c r="D81" s="60">
        <v>717</v>
      </c>
      <c r="E81" s="60">
        <v>33599</v>
      </c>
      <c r="F81" s="61">
        <v>474574</v>
      </c>
      <c r="G81" s="60">
        <v>39</v>
      </c>
      <c r="H81" s="60">
        <v>119</v>
      </c>
      <c r="I81" s="61">
        <v>31176</v>
      </c>
    </row>
    <row r="82" spans="2:9" ht="12">
      <c r="B82" s="625"/>
      <c r="C82" s="644"/>
      <c r="D82" s="87"/>
      <c r="E82" s="87"/>
      <c r="F82" s="387"/>
      <c r="G82" s="87"/>
      <c r="H82" s="87"/>
      <c r="I82" s="387"/>
    </row>
    <row r="83" spans="2:9" ht="12">
      <c r="B83" s="100" t="s">
        <v>296</v>
      </c>
      <c r="C83" s="60"/>
      <c r="D83" s="645" t="s">
        <v>297</v>
      </c>
      <c r="E83" s="60"/>
      <c r="F83" s="60"/>
      <c r="G83" s="60"/>
      <c r="H83" s="60"/>
      <c r="I83" s="60"/>
    </row>
  </sheetData>
  <mergeCells count="9">
    <mergeCell ref="H6:H7"/>
    <mergeCell ref="D6:D7"/>
    <mergeCell ref="B4:B7"/>
    <mergeCell ref="I4:I5"/>
    <mergeCell ref="D4:D5"/>
    <mergeCell ref="C4:C7"/>
    <mergeCell ref="E4:F5"/>
    <mergeCell ref="H4:H5"/>
    <mergeCell ref="G4:G7"/>
  </mergeCells>
  <printOptions/>
  <pageMargins left="0.75" right="0.75" top="1" bottom="1" header="0.512" footer="0.51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S83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648" customWidth="1"/>
    <col min="2" max="2" width="1.875" style="648" customWidth="1"/>
    <col min="3" max="3" width="1.12109375" style="648" customWidth="1"/>
    <col min="4" max="4" width="2.125" style="648" customWidth="1"/>
    <col min="5" max="5" width="2.375" style="648" customWidth="1"/>
    <col min="6" max="6" width="17.125" style="648" customWidth="1"/>
    <col min="7" max="7" width="8.375" style="648" customWidth="1"/>
    <col min="8" max="8" width="9.375" style="648" bestFit="1" customWidth="1"/>
    <col min="9" max="18" width="8.375" style="648" customWidth="1"/>
    <col min="19" max="19" width="9.375" style="648" bestFit="1" customWidth="1"/>
    <col min="20" max="16384" width="9.00390625" style="648" customWidth="1"/>
  </cols>
  <sheetData>
    <row r="2" ht="14.25">
      <c r="B2" s="649" t="s">
        <v>348</v>
      </c>
    </row>
    <row r="3" ht="14.25">
      <c r="B3" s="649"/>
    </row>
    <row r="4" spans="4:19" s="650" customFormat="1" ht="15" customHeight="1" thickBot="1">
      <c r="D4" s="650" t="s">
        <v>303</v>
      </c>
      <c r="R4" s="650" t="s">
        <v>304</v>
      </c>
      <c r="S4" s="651"/>
    </row>
    <row r="5" spans="2:19" ht="15" customHeight="1" thickTop="1">
      <c r="B5" s="1220" t="s">
        <v>299</v>
      </c>
      <c r="C5" s="1221"/>
      <c r="D5" s="1221"/>
      <c r="E5" s="1221"/>
      <c r="F5" s="1222"/>
      <c r="G5" s="1215" t="s">
        <v>305</v>
      </c>
      <c r="H5" s="1212" t="s">
        <v>306</v>
      </c>
      <c r="I5" s="1210" t="s">
        <v>307</v>
      </c>
      <c r="J5" s="1210" t="s">
        <v>308</v>
      </c>
      <c r="K5" s="1210" t="s">
        <v>309</v>
      </c>
      <c r="L5" s="1210" t="s">
        <v>310</v>
      </c>
      <c r="M5" s="1210" t="s">
        <v>311</v>
      </c>
      <c r="N5" s="1210" t="s">
        <v>312</v>
      </c>
      <c r="O5" s="1210" t="s">
        <v>313</v>
      </c>
      <c r="P5" s="1210" t="s">
        <v>314</v>
      </c>
      <c r="Q5" s="1210" t="s">
        <v>315</v>
      </c>
      <c r="R5" s="1210" t="s">
        <v>316</v>
      </c>
      <c r="S5" s="1210" t="s">
        <v>317</v>
      </c>
    </row>
    <row r="6" spans="2:19" ht="29.25" customHeight="1">
      <c r="B6" s="1223"/>
      <c r="C6" s="1224"/>
      <c r="D6" s="1224"/>
      <c r="E6" s="1224"/>
      <c r="F6" s="1225"/>
      <c r="G6" s="1216"/>
      <c r="H6" s="1213"/>
      <c r="I6" s="1211"/>
      <c r="J6" s="1211"/>
      <c r="K6" s="1211"/>
      <c r="L6" s="1211"/>
      <c r="M6" s="1211"/>
      <c r="N6" s="1211"/>
      <c r="O6" s="1211"/>
      <c r="P6" s="1211"/>
      <c r="Q6" s="1211"/>
      <c r="R6" s="1211"/>
      <c r="S6" s="1211"/>
    </row>
    <row r="7" spans="2:19" ht="15" customHeight="1">
      <c r="B7" s="1214" t="s">
        <v>318</v>
      </c>
      <c r="C7" s="1205"/>
      <c r="D7" s="1205"/>
      <c r="E7" s="1205"/>
      <c r="F7" s="1206"/>
      <c r="G7" s="655">
        <v>692</v>
      </c>
      <c r="H7" s="655">
        <v>58</v>
      </c>
      <c r="I7" s="655">
        <v>60</v>
      </c>
      <c r="J7" s="655">
        <v>57</v>
      </c>
      <c r="K7" s="655">
        <v>57</v>
      </c>
      <c r="L7" s="655">
        <v>57</v>
      </c>
      <c r="M7" s="655">
        <v>59</v>
      </c>
      <c r="N7" s="655">
        <v>55</v>
      </c>
      <c r="O7" s="655">
        <v>60</v>
      </c>
      <c r="P7" s="655">
        <v>59</v>
      </c>
      <c r="Q7" s="655">
        <v>58</v>
      </c>
      <c r="R7" s="655">
        <v>56</v>
      </c>
      <c r="S7" s="656">
        <v>56</v>
      </c>
    </row>
    <row r="8" spans="2:19" ht="15" customHeight="1">
      <c r="B8" s="1214" t="s">
        <v>319</v>
      </c>
      <c r="C8" s="1205" t="s">
        <v>320</v>
      </c>
      <c r="D8" s="1205"/>
      <c r="E8" s="1205"/>
      <c r="F8" s="1206"/>
      <c r="G8" s="657">
        <v>4.35</v>
      </c>
      <c r="H8" s="657">
        <v>4.28</v>
      </c>
      <c r="I8" s="657">
        <v>4.25</v>
      </c>
      <c r="J8" s="657">
        <v>4.21</v>
      </c>
      <c r="K8" s="657">
        <v>4.28</v>
      </c>
      <c r="L8" s="657">
        <v>4.32</v>
      </c>
      <c r="M8" s="657">
        <v>4.27</v>
      </c>
      <c r="N8" s="657">
        <v>4.35</v>
      </c>
      <c r="O8" s="657">
        <v>4.32</v>
      </c>
      <c r="P8" s="657">
        <v>4.22</v>
      </c>
      <c r="Q8" s="657">
        <v>4.53</v>
      </c>
      <c r="R8" s="657">
        <v>4.57</v>
      </c>
      <c r="S8" s="658">
        <v>4.66</v>
      </c>
    </row>
    <row r="9" spans="2:19" ht="15" customHeight="1">
      <c r="B9" s="1214" t="s">
        <v>321</v>
      </c>
      <c r="C9" s="1205" t="s">
        <v>322</v>
      </c>
      <c r="D9" s="1205"/>
      <c r="E9" s="1205"/>
      <c r="F9" s="1206"/>
      <c r="G9" s="657">
        <v>1.64</v>
      </c>
      <c r="H9" s="657">
        <v>1.53</v>
      </c>
      <c r="I9" s="657">
        <v>1.47</v>
      </c>
      <c r="J9" s="657">
        <v>1.46</v>
      </c>
      <c r="K9" s="657">
        <v>1.54</v>
      </c>
      <c r="L9" s="657">
        <v>1.65</v>
      </c>
      <c r="M9" s="657">
        <v>1.78</v>
      </c>
      <c r="N9" s="657">
        <v>1.73</v>
      </c>
      <c r="O9" s="657">
        <v>1.75</v>
      </c>
      <c r="P9" s="657">
        <v>1.66</v>
      </c>
      <c r="Q9" s="657">
        <v>1.69</v>
      </c>
      <c r="R9" s="657">
        <v>1.71</v>
      </c>
      <c r="S9" s="658">
        <v>1.75</v>
      </c>
    </row>
    <row r="10" spans="2:19" ht="15" customHeight="1">
      <c r="B10" s="652"/>
      <c r="C10" s="653"/>
      <c r="D10" s="653"/>
      <c r="E10" s="653"/>
      <c r="F10" s="654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8"/>
    </row>
    <row r="11" spans="2:19" ht="15" customHeight="1">
      <c r="B11" s="1214" t="s">
        <v>323</v>
      </c>
      <c r="C11" s="1205"/>
      <c r="D11" s="1205"/>
      <c r="E11" s="1205"/>
      <c r="F11" s="1206"/>
      <c r="G11" s="659">
        <f aca="true" t="shared" si="0" ref="G11:S11">SUM(G13,G36,G43)</f>
        <v>44589</v>
      </c>
      <c r="H11" s="659">
        <f t="shared" si="0"/>
        <v>43804</v>
      </c>
      <c r="I11" s="659">
        <f t="shared" si="0"/>
        <v>40323</v>
      </c>
      <c r="J11" s="659">
        <f t="shared" si="0"/>
        <v>41748</v>
      </c>
      <c r="K11" s="659">
        <f t="shared" si="0"/>
        <v>39265</v>
      </c>
      <c r="L11" s="659">
        <f t="shared" si="0"/>
        <v>38031</v>
      </c>
      <c r="M11" s="659">
        <f t="shared" si="0"/>
        <v>47407</v>
      </c>
      <c r="N11" s="659">
        <f t="shared" si="0"/>
        <v>41386</v>
      </c>
      <c r="O11" s="659">
        <f t="shared" si="0"/>
        <v>46028</v>
      </c>
      <c r="P11" s="659">
        <f t="shared" si="0"/>
        <v>36198</v>
      </c>
      <c r="Q11" s="659">
        <f t="shared" si="0"/>
        <v>42619</v>
      </c>
      <c r="R11" s="659">
        <f t="shared" si="0"/>
        <v>43770</v>
      </c>
      <c r="S11" s="660">
        <f t="shared" si="0"/>
        <v>75299</v>
      </c>
    </row>
    <row r="12" spans="2:19" ht="15" customHeight="1">
      <c r="B12" s="652"/>
      <c r="C12" s="653"/>
      <c r="D12" s="653"/>
      <c r="E12" s="653"/>
      <c r="F12" s="654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60"/>
    </row>
    <row r="13" spans="2:19" s="661" customFormat="1" ht="15" customHeight="1">
      <c r="B13" s="1207" t="s">
        <v>324</v>
      </c>
      <c r="C13" s="1208"/>
      <c r="D13" s="1208"/>
      <c r="E13" s="1208"/>
      <c r="F13" s="1209"/>
      <c r="G13" s="665">
        <f aca="true" t="shared" si="1" ref="G13:S13">SUM(G15,G24,G28)</f>
        <v>32503</v>
      </c>
      <c r="H13" s="665">
        <f t="shared" si="1"/>
        <v>27990</v>
      </c>
      <c r="I13" s="665">
        <f t="shared" si="1"/>
        <v>26426</v>
      </c>
      <c r="J13" s="665">
        <f t="shared" si="1"/>
        <v>28496</v>
      </c>
      <c r="K13" s="665">
        <f t="shared" si="1"/>
        <v>26340</v>
      </c>
      <c r="L13" s="665">
        <f t="shared" si="1"/>
        <v>27685</v>
      </c>
      <c r="M13" s="665">
        <f t="shared" si="1"/>
        <v>36652</v>
      </c>
      <c r="N13" s="665">
        <f t="shared" si="1"/>
        <v>29754</v>
      </c>
      <c r="O13" s="665">
        <f t="shared" si="1"/>
        <v>35785</v>
      </c>
      <c r="P13" s="665">
        <f t="shared" si="1"/>
        <v>26683</v>
      </c>
      <c r="Q13" s="665">
        <f t="shared" si="1"/>
        <v>30401</v>
      </c>
      <c r="R13" s="665">
        <f t="shared" si="1"/>
        <v>31156</v>
      </c>
      <c r="S13" s="666">
        <f t="shared" si="1"/>
        <v>63417</v>
      </c>
    </row>
    <row r="14" spans="2:19" s="661" customFormat="1" ht="15" customHeight="1">
      <c r="B14" s="662"/>
      <c r="C14" s="663"/>
      <c r="D14" s="663"/>
      <c r="E14" s="663"/>
      <c r="F14" s="664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6"/>
    </row>
    <row r="15" spans="2:19" s="661" customFormat="1" ht="15" customHeight="1">
      <c r="B15" s="1207" t="s">
        <v>325</v>
      </c>
      <c r="C15" s="1208"/>
      <c r="D15" s="1208"/>
      <c r="E15" s="1208"/>
      <c r="F15" s="1209"/>
      <c r="G15" s="665">
        <f aca="true" t="shared" si="2" ref="G15:S15">SUM(G16,G21,G22)</f>
        <v>29087</v>
      </c>
      <c r="H15" s="665">
        <f t="shared" si="2"/>
        <v>23946</v>
      </c>
      <c r="I15" s="665">
        <f t="shared" si="2"/>
        <v>23883</v>
      </c>
      <c r="J15" s="665">
        <f t="shared" si="2"/>
        <v>25197</v>
      </c>
      <c r="K15" s="665">
        <f t="shared" si="2"/>
        <v>22948</v>
      </c>
      <c r="L15" s="665">
        <f t="shared" si="2"/>
        <v>25131</v>
      </c>
      <c r="M15" s="665">
        <f t="shared" si="2"/>
        <v>34158</v>
      </c>
      <c r="N15" s="665">
        <f t="shared" si="2"/>
        <v>25494</v>
      </c>
      <c r="O15" s="665">
        <f t="shared" si="2"/>
        <v>32300</v>
      </c>
      <c r="P15" s="665">
        <f t="shared" si="2"/>
        <v>24519</v>
      </c>
      <c r="Q15" s="665">
        <f t="shared" si="2"/>
        <v>27002</v>
      </c>
      <c r="R15" s="665">
        <f t="shared" si="2"/>
        <v>27544</v>
      </c>
      <c r="S15" s="666">
        <f t="shared" si="2"/>
        <v>57487</v>
      </c>
    </row>
    <row r="16" spans="2:19" ht="15" customHeight="1">
      <c r="B16" s="652"/>
      <c r="C16" s="653"/>
      <c r="D16" s="1205" t="s">
        <v>300</v>
      </c>
      <c r="E16" s="1205"/>
      <c r="F16" s="1206"/>
      <c r="G16" s="659">
        <f aca="true" t="shared" si="3" ref="G16:S16">SUM(G17,G20)</f>
        <v>22914</v>
      </c>
      <c r="H16" s="659">
        <f t="shared" si="3"/>
        <v>19743</v>
      </c>
      <c r="I16" s="659">
        <f t="shared" si="3"/>
        <v>19889</v>
      </c>
      <c r="J16" s="659">
        <f t="shared" si="3"/>
        <v>20324</v>
      </c>
      <c r="K16" s="659">
        <f t="shared" si="3"/>
        <v>18647</v>
      </c>
      <c r="L16" s="659">
        <f t="shared" si="3"/>
        <v>19417</v>
      </c>
      <c r="M16" s="659">
        <f t="shared" si="3"/>
        <v>25389</v>
      </c>
      <c r="N16" s="659">
        <f t="shared" si="3"/>
        <v>19200</v>
      </c>
      <c r="O16" s="659">
        <f t="shared" si="3"/>
        <v>24790</v>
      </c>
      <c r="P16" s="659">
        <f t="shared" si="3"/>
        <v>18487</v>
      </c>
      <c r="Q16" s="659">
        <f t="shared" si="3"/>
        <v>21207</v>
      </c>
      <c r="R16" s="659">
        <f t="shared" si="3"/>
        <v>22016</v>
      </c>
      <c r="S16" s="660">
        <f t="shared" si="3"/>
        <v>46342</v>
      </c>
    </row>
    <row r="17" spans="2:19" ht="15" customHeight="1">
      <c r="B17" s="652"/>
      <c r="C17" s="653"/>
      <c r="D17" s="653"/>
      <c r="E17" s="1205" t="s">
        <v>326</v>
      </c>
      <c r="F17" s="1206"/>
      <c r="G17" s="659">
        <f aca="true" t="shared" si="4" ref="G17:S17">SUM(G18:G19)</f>
        <v>22897</v>
      </c>
      <c r="H17" s="659">
        <f t="shared" si="4"/>
        <v>19743</v>
      </c>
      <c r="I17" s="659">
        <f t="shared" si="4"/>
        <v>19889</v>
      </c>
      <c r="J17" s="659">
        <f t="shared" si="4"/>
        <v>20324</v>
      </c>
      <c r="K17" s="659">
        <f t="shared" si="4"/>
        <v>18616</v>
      </c>
      <c r="L17" s="659">
        <f t="shared" si="4"/>
        <v>19417</v>
      </c>
      <c r="M17" s="659">
        <f t="shared" si="4"/>
        <v>25309</v>
      </c>
      <c r="N17" s="659">
        <f t="shared" si="4"/>
        <v>19100</v>
      </c>
      <c r="O17" s="659">
        <f t="shared" si="4"/>
        <v>24790</v>
      </c>
      <c r="P17" s="659">
        <f t="shared" si="4"/>
        <v>18487</v>
      </c>
      <c r="Q17" s="659">
        <f t="shared" si="4"/>
        <v>21207</v>
      </c>
      <c r="R17" s="659">
        <f t="shared" si="4"/>
        <v>22016</v>
      </c>
      <c r="S17" s="660">
        <f t="shared" si="4"/>
        <v>46342</v>
      </c>
    </row>
    <row r="18" spans="2:19" ht="15" customHeight="1">
      <c r="B18" s="652"/>
      <c r="C18" s="653"/>
      <c r="D18" s="653"/>
      <c r="E18" s="1205" t="s">
        <v>327</v>
      </c>
      <c r="F18" s="1206"/>
      <c r="G18" s="659">
        <v>19408</v>
      </c>
      <c r="H18" s="659">
        <v>19392</v>
      </c>
      <c r="I18" s="659">
        <v>19407</v>
      </c>
      <c r="J18" s="659">
        <v>19169</v>
      </c>
      <c r="K18" s="659">
        <v>17674</v>
      </c>
      <c r="L18" s="659">
        <v>18571</v>
      </c>
      <c r="M18" s="659">
        <v>18766</v>
      </c>
      <c r="N18" s="659">
        <v>17014</v>
      </c>
      <c r="O18" s="659">
        <v>22777</v>
      </c>
      <c r="P18" s="659">
        <v>17748</v>
      </c>
      <c r="Q18" s="659">
        <v>20111</v>
      </c>
      <c r="R18" s="659">
        <v>21416</v>
      </c>
      <c r="S18" s="660">
        <v>20721</v>
      </c>
    </row>
    <row r="19" spans="2:19" ht="15" customHeight="1">
      <c r="B19" s="652"/>
      <c r="C19" s="653"/>
      <c r="D19" s="653"/>
      <c r="E19" s="1205" t="s">
        <v>328</v>
      </c>
      <c r="F19" s="1206"/>
      <c r="G19" s="659">
        <v>3489</v>
      </c>
      <c r="H19" s="659">
        <v>351</v>
      </c>
      <c r="I19" s="659">
        <v>482</v>
      </c>
      <c r="J19" s="659">
        <v>1155</v>
      </c>
      <c r="K19" s="659">
        <v>942</v>
      </c>
      <c r="L19" s="659">
        <v>846</v>
      </c>
      <c r="M19" s="659">
        <v>6543</v>
      </c>
      <c r="N19" s="659">
        <v>2086</v>
      </c>
      <c r="O19" s="659">
        <v>2013</v>
      </c>
      <c r="P19" s="659">
        <v>739</v>
      </c>
      <c r="Q19" s="659">
        <v>1096</v>
      </c>
      <c r="R19" s="659">
        <v>600</v>
      </c>
      <c r="S19" s="660">
        <v>25621</v>
      </c>
    </row>
    <row r="20" spans="2:19" ht="15" customHeight="1">
      <c r="B20" s="652"/>
      <c r="C20" s="653"/>
      <c r="D20" s="653"/>
      <c r="E20" s="1205" t="s">
        <v>329</v>
      </c>
      <c r="F20" s="1206"/>
      <c r="G20" s="659">
        <v>17</v>
      </c>
      <c r="H20" s="659">
        <v>0</v>
      </c>
      <c r="I20" s="659">
        <v>0</v>
      </c>
      <c r="J20" s="659">
        <v>0</v>
      </c>
      <c r="K20" s="659">
        <v>31</v>
      </c>
      <c r="L20" s="659">
        <v>0</v>
      </c>
      <c r="M20" s="659">
        <v>80</v>
      </c>
      <c r="N20" s="659">
        <v>100</v>
      </c>
      <c r="O20" s="659">
        <v>0</v>
      </c>
      <c r="P20" s="659">
        <v>0</v>
      </c>
      <c r="Q20" s="659">
        <v>0</v>
      </c>
      <c r="R20" s="659">
        <v>0</v>
      </c>
      <c r="S20" s="660">
        <v>0</v>
      </c>
    </row>
    <row r="21" spans="2:19" ht="15" customHeight="1">
      <c r="B21" s="652"/>
      <c r="C21" s="653"/>
      <c r="D21" s="1205" t="s">
        <v>330</v>
      </c>
      <c r="E21" s="1205"/>
      <c r="F21" s="1206"/>
      <c r="G21" s="659">
        <v>1703</v>
      </c>
      <c r="H21" s="659">
        <v>825</v>
      </c>
      <c r="I21" s="659">
        <v>1124</v>
      </c>
      <c r="J21" s="659">
        <v>1189</v>
      </c>
      <c r="K21" s="659">
        <v>1074</v>
      </c>
      <c r="L21" s="659">
        <v>1434</v>
      </c>
      <c r="M21" s="659">
        <v>1947</v>
      </c>
      <c r="N21" s="659">
        <v>1399</v>
      </c>
      <c r="O21" s="659">
        <v>2227</v>
      </c>
      <c r="P21" s="659">
        <v>1967</v>
      </c>
      <c r="Q21" s="659">
        <v>1836</v>
      </c>
      <c r="R21" s="659">
        <v>2216</v>
      </c>
      <c r="S21" s="660">
        <v>3226</v>
      </c>
    </row>
    <row r="22" spans="2:19" ht="15" customHeight="1">
      <c r="B22" s="652"/>
      <c r="C22" s="653"/>
      <c r="D22" s="1205" t="s">
        <v>331</v>
      </c>
      <c r="E22" s="1205"/>
      <c r="F22" s="1206"/>
      <c r="G22" s="659">
        <v>4470</v>
      </c>
      <c r="H22" s="659">
        <v>3378</v>
      </c>
      <c r="I22" s="659">
        <v>2870</v>
      </c>
      <c r="J22" s="659">
        <v>3684</v>
      </c>
      <c r="K22" s="659">
        <v>3227</v>
      </c>
      <c r="L22" s="659">
        <v>4280</v>
      </c>
      <c r="M22" s="659">
        <v>6822</v>
      </c>
      <c r="N22" s="659">
        <v>4895</v>
      </c>
      <c r="O22" s="659">
        <v>5283</v>
      </c>
      <c r="P22" s="659">
        <v>4065</v>
      </c>
      <c r="Q22" s="659">
        <v>3959</v>
      </c>
      <c r="R22" s="659">
        <v>3312</v>
      </c>
      <c r="S22" s="660">
        <v>7919</v>
      </c>
    </row>
    <row r="23" spans="2:19" ht="15" customHeight="1">
      <c r="B23" s="652"/>
      <c r="C23" s="653"/>
      <c r="D23" s="653"/>
      <c r="E23" s="653"/>
      <c r="F23" s="654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60"/>
    </row>
    <row r="24" spans="2:19" s="661" customFormat="1" ht="15" customHeight="1">
      <c r="B24" s="1207" t="s">
        <v>332</v>
      </c>
      <c r="C24" s="1208"/>
      <c r="D24" s="1208"/>
      <c r="E24" s="1208"/>
      <c r="F24" s="1209"/>
      <c r="G24" s="665">
        <f aca="true" t="shared" si="5" ref="G24:S24">SUM(G25:G26)</f>
        <v>537</v>
      </c>
      <c r="H24" s="665">
        <f t="shared" si="5"/>
        <v>623</v>
      </c>
      <c r="I24" s="665">
        <f t="shared" si="5"/>
        <v>280</v>
      </c>
      <c r="J24" s="665">
        <f t="shared" si="5"/>
        <v>440</v>
      </c>
      <c r="K24" s="665">
        <f t="shared" si="5"/>
        <v>508</v>
      </c>
      <c r="L24" s="665">
        <f t="shared" si="5"/>
        <v>581</v>
      </c>
      <c r="M24" s="665">
        <f t="shared" si="5"/>
        <v>262</v>
      </c>
      <c r="N24" s="665">
        <f t="shared" si="5"/>
        <v>412</v>
      </c>
      <c r="O24" s="665">
        <f t="shared" si="5"/>
        <v>727</v>
      </c>
      <c r="P24" s="665">
        <f t="shared" si="5"/>
        <v>622</v>
      </c>
      <c r="Q24" s="665">
        <f t="shared" si="5"/>
        <v>498</v>
      </c>
      <c r="R24" s="665">
        <f t="shared" si="5"/>
        <v>887</v>
      </c>
      <c r="S24" s="666">
        <f t="shared" si="5"/>
        <v>615</v>
      </c>
    </row>
    <row r="25" spans="2:19" s="667" customFormat="1" ht="15" customHeight="1">
      <c r="B25" s="668"/>
      <c r="C25" s="669"/>
      <c r="D25" s="1205" t="s">
        <v>333</v>
      </c>
      <c r="E25" s="1205"/>
      <c r="F25" s="1206"/>
      <c r="G25" s="670">
        <v>135</v>
      </c>
      <c r="H25" s="670">
        <v>26</v>
      </c>
      <c r="I25" s="670">
        <v>115</v>
      </c>
      <c r="J25" s="670">
        <v>191</v>
      </c>
      <c r="K25" s="670">
        <v>288</v>
      </c>
      <c r="L25" s="670">
        <v>290</v>
      </c>
      <c r="M25" s="670">
        <v>34</v>
      </c>
      <c r="N25" s="670">
        <v>51</v>
      </c>
      <c r="O25" s="670">
        <v>172</v>
      </c>
      <c r="P25" s="670">
        <v>41</v>
      </c>
      <c r="Q25" s="670">
        <v>61</v>
      </c>
      <c r="R25" s="670">
        <v>140</v>
      </c>
      <c r="S25" s="671">
        <v>218</v>
      </c>
    </row>
    <row r="26" spans="2:19" s="667" customFormat="1" ht="15" customHeight="1">
      <c r="B26" s="668"/>
      <c r="C26" s="669"/>
      <c r="D26" s="1205" t="s">
        <v>334</v>
      </c>
      <c r="E26" s="1205"/>
      <c r="F26" s="1206"/>
      <c r="G26" s="670">
        <v>402</v>
      </c>
      <c r="H26" s="670">
        <v>597</v>
      </c>
      <c r="I26" s="670">
        <v>165</v>
      </c>
      <c r="J26" s="670">
        <v>249</v>
      </c>
      <c r="K26" s="670">
        <v>220</v>
      </c>
      <c r="L26" s="670">
        <v>291</v>
      </c>
      <c r="M26" s="670">
        <v>228</v>
      </c>
      <c r="N26" s="670">
        <v>361</v>
      </c>
      <c r="O26" s="670">
        <v>555</v>
      </c>
      <c r="P26" s="670">
        <v>581</v>
      </c>
      <c r="Q26" s="670">
        <v>437</v>
      </c>
      <c r="R26" s="670">
        <v>747</v>
      </c>
      <c r="S26" s="671">
        <v>397</v>
      </c>
    </row>
    <row r="27" spans="2:19" s="667" customFormat="1" ht="15" customHeight="1">
      <c r="B27" s="668"/>
      <c r="C27" s="669"/>
      <c r="D27" s="669"/>
      <c r="E27" s="669"/>
      <c r="F27" s="672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1"/>
    </row>
    <row r="28" spans="2:19" s="661" customFormat="1" ht="15" customHeight="1">
      <c r="B28" s="1207" t="s">
        <v>335</v>
      </c>
      <c r="C28" s="1208"/>
      <c r="D28" s="1208"/>
      <c r="E28" s="1208"/>
      <c r="F28" s="1209"/>
      <c r="G28" s="665">
        <f aca="true" t="shared" si="6" ref="G28:S28">SUM(G29:G34)</f>
        <v>2879</v>
      </c>
      <c r="H28" s="665">
        <f t="shared" si="6"/>
        <v>3421</v>
      </c>
      <c r="I28" s="665">
        <f t="shared" si="6"/>
        <v>2263</v>
      </c>
      <c r="J28" s="665">
        <f t="shared" si="6"/>
        <v>2859</v>
      </c>
      <c r="K28" s="665">
        <f t="shared" si="6"/>
        <v>2884</v>
      </c>
      <c r="L28" s="665">
        <f t="shared" si="6"/>
        <v>1973</v>
      </c>
      <c r="M28" s="665">
        <f t="shared" si="6"/>
        <v>2232</v>
      </c>
      <c r="N28" s="665">
        <f t="shared" si="6"/>
        <v>3848</v>
      </c>
      <c r="O28" s="665">
        <f t="shared" si="6"/>
        <v>2758</v>
      </c>
      <c r="P28" s="665">
        <f t="shared" si="6"/>
        <v>1542</v>
      </c>
      <c r="Q28" s="665">
        <f t="shared" si="6"/>
        <v>2901</v>
      </c>
      <c r="R28" s="665">
        <f t="shared" si="6"/>
        <v>2725</v>
      </c>
      <c r="S28" s="666">
        <f t="shared" si="6"/>
        <v>5315</v>
      </c>
    </row>
    <row r="29" spans="2:19" ht="15" customHeight="1">
      <c r="B29" s="652"/>
      <c r="C29" s="653"/>
      <c r="D29" s="1205" t="s">
        <v>336</v>
      </c>
      <c r="E29" s="1205"/>
      <c r="F29" s="1206"/>
      <c r="G29" s="659">
        <v>516</v>
      </c>
      <c r="H29" s="659">
        <v>440</v>
      </c>
      <c r="I29" s="659">
        <v>523</v>
      </c>
      <c r="J29" s="659">
        <v>575</v>
      </c>
      <c r="K29" s="659">
        <v>635</v>
      </c>
      <c r="L29" s="659">
        <v>694</v>
      </c>
      <c r="M29" s="659">
        <v>352</v>
      </c>
      <c r="N29" s="659">
        <v>633</v>
      </c>
      <c r="O29" s="659">
        <v>237</v>
      </c>
      <c r="P29" s="659">
        <v>205</v>
      </c>
      <c r="Q29" s="659">
        <v>495</v>
      </c>
      <c r="R29" s="659">
        <v>611</v>
      </c>
      <c r="S29" s="660">
        <v>837</v>
      </c>
    </row>
    <row r="30" spans="2:19" ht="15" customHeight="1">
      <c r="B30" s="652"/>
      <c r="C30" s="653"/>
      <c r="D30" s="1205" t="s">
        <v>301</v>
      </c>
      <c r="E30" s="1205"/>
      <c r="F30" s="1206"/>
      <c r="G30" s="659">
        <v>355</v>
      </c>
      <c r="H30" s="659">
        <v>282</v>
      </c>
      <c r="I30" s="659">
        <v>0</v>
      </c>
      <c r="J30" s="659">
        <v>263</v>
      </c>
      <c r="K30" s="659">
        <v>310</v>
      </c>
      <c r="L30" s="659">
        <v>0</v>
      </c>
      <c r="M30" s="659">
        <v>220</v>
      </c>
      <c r="N30" s="659">
        <v>1944</v>
      </c>
      <c r="O30" s="659">
        <v>0</v>
      </c>
      <c r="P30" s="659">
        <v>383</v>
      </c>
      <c r="Q30" s="659">
        <v>443</v>
      </c>
      <c r="R30" s="659">
        <v>148</v>
      </c>
      <c r="S30" s="660">
        <v>357</v>
      </c>
    </row>
    <row r="31" spans="2:19" ht="15" customHeight="1">
      <c r="B31" s="652"/>
      <c r="C31" s="653"/>
      <c r="D31" s="1205" t="s">
        <v>337</v>
      </c>
      <c r="E31" s="1205"/>
      <c r="F31" s="1206"/>
      <c r="G31" s="659">
        <v>1572</v>
      </c>
      <c r="H31" s="659">
        <v>2315</v>
      </c>
      <c r="I31" s="659">
        <v>1554</v>
      </c>
      <c r="J31" s="659">
        <v>1680</v>
      </c>
      <c r="K31" s="659">
        <v>1165</v>
      </c>
      <c r="L31" s="659">
        <v>1048</v>
      </c>
      <c r="M31" s="659">
        <v>1381</v>
      </c>
      <c r="N31" s="659">
        <v>984</v>
      </c>
      <c r="O31" s="659">
        <v>2039</v>
      </c>
      <c r="P31" s="659">
        <v>724</v>
      </c>
      <c r="Q31" s="659">
        <v>1616</v>
      </c>
      <c r="R31" s="659">
        <v>1505</v>
      </c>
      <c r="S31" s="660">
        <v>2853</v>
      </c>
    </row>
    <row r="32" spans="2:19" ht="15" customHeight="1">
      <c r="B32" s="652"/>
      <c r="C32" s="653"/>
      <c r="D32" s="1205" t="s">
        <v>338</v>
      </c>
      <c r="E32" s="1205"/>
      <c r="F32" s="1206"/>
      <c r="G32" s="659">
        <v>100</v>
      </c>
      <c r="H32" s="659">
        <v>62</v>
      </c>
      <c r="I32" s="659">
        <v>0</v>
      </c>
      <c r="J32" s="659">
        <v>0</v>
      </c>
      <c r="K32" s="659">
        <v>0</v>
      </c>
      <c r="L32" s="659">
        <v>53</v>
      </c>
      <c r="M32" s="659">
        <v>144</v>
      </c>
      <c r="N32" s="659">
        <v>120</v>
      </c>
      <c r="O32" s="659">
        <v>125</v>
      </c>
      <c r="P32" s="659">
        <v>102</v>
      </c>
      <c r="Q32" s="659">
        <v>115</v>
      </c>
      <c r="R32" s="659">
        <v>71</v>
      </c>
      <c r="S32" s="660">
        <v>411</v>
      </c>
    </row>
    <row r="33" spans="2:19" ht="15" customHeight="1">
      <c r="B33" s="652"/>
      <c r="C33" s="653"/>
      <c r="D33" s="1205" t="s">
        <v>339</v>
      </c>
      <c r="E33" s="1205"/>
      <c r="F33" s="1206"/>
      <c r="G33" s="659">
        <v>71</v>
      </c>
      <c r="H33" s="659">
        <v>33</v>
      </c>
      <c r="I33" s="659">
        <v>47</v>
      </c>
      <c r="J33" s="659">
        <v>42</v>
      </c>
      <c r="K33" s="659">
        <v>50</v>
      </c>
      <c r="L33" s="659">
        <v>42</v>
      </c>
      <c r="M33" s="659">
        <v>98</v>
      </c>
      <c r="N33" s="659">
        <v>73</v>
      </c>
      <c r="O33" s="659">
        <v>121</v>
      </c>
      <c r="P33" s="659">
        <v>22</v>
      </c>
      <c r="Q33" s="659">
        <v>111</v>
      </c>
      <c r="R33" s="659">
        <v>196</v>
      </c>
      <c r="S33" s="660">
        <v>20</v>
      </c>
    </row>
    <row r="34" spans="2:19" ht="15" customHeight="1">
      <c r="B34" s="652"/>
      <c r="C34" s="653"/>
      <c r="D34" s="1205" t="s">
        <v>340</v>
      </c>
      <c r="E34" s="1205"/>
      <c r="F34" s="1206"/>
      <c r="G34" s="673">
        <v>265</v>
      </c>
      <c r="H34" s="673">
        <v>289</v>
      </c>
      <c r="I34" s="673">
        <v>139</v>
      </c>
      <c r="J34" s="673">
        <v>299</v>
      </c>
      <c r="K34" s="673">
        <v>724</v>
      </c>
      <c r="L34" s="673">
        <v>136</v>
      </c>
      <c r="M34" s="673">
        <v>37</v>
      </c>
      <c r="N34" s="673">
        <v>94</v>
      </c>
      <c r="O34" s="659">
        <v>236</v>
      </c>
      <c r="P34" s="673">
        <v>106</v>
      </c>
      <c r="Q34" s="673">
        <v>121</v>
      </c>
      <c r="R34" s="673">
        <v>194</v>
      </c>
      <c r="S34" s="660">
        <v>837</v>
      </c>
    </row>
    <row r="35" spans="2:19" ht="15" customHeight="1">
      <c r="B35" s="652"/>
      <c r="C35" s="653"/>
      <c r="D35" s="653"/>
      <c r="E35" s="653"/>
      <c r="F35" s="654"/>
      <c r="G35" s="673"/>
      <c r="H35" s="673"/>
      <c r="I35" s="673"/>
      <c r="J35" s="673"/>
      <c r="K35" s="673"/>
      <c r="L35" s="673"/>
      <c r="M35" s="673"/>
      <c r="N35" s="673"/>
      <c r="O35" s="659"/>
      <c r="P35" s="673"/>
      <c r="Q35" s="673"/>
      <c r="R35" s="673"/>
      <c r="S35" s="660"/>
    </row>
    <row r="36" spans="2:19" s="661" customFormat="1" ht="15" customHeight="1">
      <c r="B36" s="1207" t="s">
        <v>341</v>
      </c>
      <c r="C36" s="1208"/>
      <c r="D36" s="1208"/>
      <c r="E36" s="1208"/>
      <c r="F36" s="1209"/>
      <c r="G36" s="665">
        <f>SUM(G37:G41)</f>
        <v>4587</v>
      </c>
      <c r="H36" s="665">
        <f>SUM(H37:H41)</f>
        <v>2735</v>
      </c>
      <c r="I36" s="665">
        <f>SUM(I37:I41)</f>
        <v>4688</v>
      </c>
      <c r="J36" s="665">
        <f>SUM(J37:J41)</f>
        <v>6314</v>
      </c>
      <c r="K36" s="665">
        <f>SUM(K37:K41)</f>
        <v>5872</v>
      </c>
      <c r="L36" s="665">
        <v>3938</v>
      </c>
      <c r="M36" s="665">
        <f aca="true" t="shared" si="7" ref="M36:S36">SUM(M37:M41)</f>
        <v>3958</v>
      </c>
      <c r="N36" s="665">
        <f t="shared" si="7"/>
        <v>3471</v>
      </c>
      <c r="O36" s="665">
        <f t="shared" si="7"/>
        <v>3494</v>
      </c>
      <c r="P36" s="665">
        <f t="shared" si="7"/>
        <v>2745</v>
      </c>
      <c r="Q36" s="665">
        <f t="shared" si="7"/>
        <v>5552</v>
      </c>
      <c r="R36" s="665">
        <f t="shared" si="7"/>
        <v>6532</v>
      </c>
      <c r="S36" s="666">
        <f t="shared" si="7"/>
        <v>5920</v>
      </c>
    </row>
    <row r="37" spans="2:19" ht="15" customHeight="1">
      <c r="B37" s="652"/>
      <c r="C37" s="653"/>
      <c r="D37" s="1205" t="s">
        <v>342</v>
      </c>
      <c r="E37" s="1205"/>
      <c r="F37" s="1206"/>
      <c r="G37" s="659">
        <v>2119</v>
      </c>
      <c r="H37" s="659">
        <v>993</v>
      </c>
      <c r="I37" s="659">
        <v>680</v>
      </c>
      <c r="J37" s="659">
        <v>3691</v>
      </c>
      <c r="K37" s="659">
        <v>3314</v>
      </c>
      <c r="L37" s="659">
        <v>2028</v>
      </c>
      <c r="M37" s="659">
        <v>1993</v>
      </c>
      <c r="N37" s="659">
        <v>1459</v>
      </c>
      <c r="O37" s="659">
        <v>1805</v>
      </c>
      <c r="P37" s="659">
        <v>1063</v>
      </c>
      <c r="Q37" s="659">
        <v>3079</v>
      </c>
      <c r="R37" s="659">
        <v>3686</v>
      </c>
      <c r="S37" s="660">
        <v>1773</v>
      </c>
    </row>
    <row r="38" spans="2:19" ht="15" customHeight="1">
      <c r="B38" s="652"/>
      <c r="C38" s="653"/>
      <c r="D38" s="1205" t="s">
        <v>343</v>
      </c>
      <c r="E38" s="1205"/>
      <c r="F38" s="1206"/>
      <c r="G38" s="659">
        <v>291</v>
      </c>
      <c r="H38" s="659">
        <v>280</v>
      </c>
      <c r="I38" s="659">
        <v>615</v>
      </c>
      <c r="J38" s="659">
        <v>351</v>
      </c>
      <c r="K38" s="659">
        <v>349</v>
      </c>
      <c r="L38" s="659">
        <v>0</v>
      </c>
      <c r="M38" s="659">
        <v>174</v>
      </c>
      <c r="N38" s="659">
        <v>134</v>
      </c>
      <c r="O38" s="659">
        <v>33</v>
      </c>
      <c r="P38" s="659">
        <v>112</v>
      </c>
      <c r="Q38" s="659">
        <v>293</v>
      </c>
      <c r="R38" s="659">
        <v>214</v>
      </c>
      <c r="S38" s="660">
        <v>930</v>
      </c>
    </row>
    <row r="39" spans="2:19" ht="15" customHeight="1">
      <c r="B39" s="652"/>
      <c r="C39" s="653"/>
      <c r="D39" s="1205" t="s">
        <v>344</v>
      </c>
      <c r="E39" s="1205"/>
      <c r="F39" s="1206"/>
      <c r="G39" s="673">
        <v>611</v>
      </c>
      <c r="H39" s="673">
        <v>344</v>
      </c>
      <c r="I39" s="673">
        <v>2191</v>
      </c>
      <c r="J39" s="673">
        <v>878</v>
      </c>
      <c r="K39" s="673">
        <v>674</v>
      </c>
      <c r="L39" s="673">
        <v>360</v>
      </c>
      <c r="M39" s="673">
        <v>297</v>
      </c>
      <c r="N39" s="673">
        <v>200</v>
      </c>
      <c r="O39" s="659">
        <v>187</v>
      </c>
      <c r="P39" s="673">
        <v>194</v>
      </c>
      <c r="Q39" s="673">
        <v>618</v>
      </c>
      <c r="R39" s="673">
        <v>819</v>
      </c>
      <c r="S39" s="660">
        <v>541</v>
      </c>
    </row>
    <row r="40" spans="2:19" ht="15" customHeight="1">
      <c r="B40" s="652"/>
      <c r="C40" s="653"/>
      <c r="D40" s="1205" t="s">
        <v>345</v>
      </c>
      <c r="E40" s="1205"/>
      <c r="F40" s="1206"/>
      <c r="G40" s="659">
        <v>1422</v>
      </c>
      <c r="H40" s="659">
        <v>844</v>
      </c>
      <c r="I40" s="659">
        <v>1138</v>
      </c>
      <c r="J40" s="659">
        <v>1176</v>
      </c>
      <c r="K40" s="659">
        <v>1323</v>
      </c>
      <c r="L40" s="659">
        <v>1533</v>
      </c>
      <c r="M40" s="659">
        <v>1479</v>
      </c>
      <c r="N40" s="659">
        <v>1631</v>
      </c>
      <c r="O40" s="659">
        <v>1267</v>
      </c>
      <c r="P40" s="659">
        <v>1241</v>
      </c>
      <c r="Q40" s="659">
        <v>1509</v>
      </c>
      <c r="R40" s="659">
        <v>1765</v>
      </c>
      <c r="S40" s="660">
        <v>2229</v>
      </c>
    </row>
    <row r="41" spans="2:19" ht="15" customHeight="1">
      <c r="B41" s="652"/>
      <c r="C41" s="653"/>
      <c r="D41" s="1205" t="s">
        <v>302</v>
      </c>
      <c r="E41" s="1205"/>
      <c r="F41" s="1206"/>
      <c r="G41" s="659">
        <v>144</v>
      </c>
      <c r="H41" s="659">
        <v>274</v>
      </c>
      <c r="I41" s="659">
        <v>64</v>
      </c>
      <c r="J41" s="659">
        <v>218</v>
      </c>
      <c r="K41" s="659">
        <v>212</v>
      </c>
      <c r="L41" s="659">
        <v>18</v>
      </c>
      <c r="M41" s="659">
        <v>15</v>
      </c>
      <c r="N41" s="659">
        <v>47</v>
      </c>
      <c r="O41" s="673">
        <v>202</v>
      </c>
      <c r="P41" s="673">
        <v>135</v>
      </c>
      <c r="Q41" s="673">
        <v>53</v>
      </c>
      <c r="R41" s="673">
        <v>48</v>
      </c>
      <c r="S41" s="660">
        <v>447</v>
      </c>
    </row>
    <row r="42" spans="2:19" ht="15" customHeight="1">
      <c r="B42" s="652"/>
      <c r="C42" s="653"/>
      <c r="D42" s="653"/>
      <c r="E42" s="653"/>
      <c r="F42" s="654"/>
      <c r="G42" s="659"/>
      <c r="H42" s="659"/>
      <c r="I42" s="659"/>
      <c r="J42" s="659"/>
      <c r="K42" s="659"/>
      <c r="L42" s="659"/>
      <c r="M42" s="659"/>
      <c r="N42" s="659"/>
      <c r="O42" s="673"/>
      <c r="P42" s="673"/>
      <c r="Q42" s="673"/>
      <c r="R42" s="673"/>
      <c r="S42" s="660"/>
    </row>
    <row r="43" spans="2:19" s="661" customFormat="1" ht="15" customHeight="1">
      <c r="B43" s="1217" t="s">
        <v>346</v>
      </c>
      <c r="C43" s="1218"/>
      <c r="D43" s="1218"/>
      <c r="E43" s="1218"/>
      <c r="F43" s="1219"/>
      <c r="G43" s="674">
        <v>7499</v>
      </c>
      <c r="H43" s="674">
        <v>13079</v>
      </c>
      <c r="I43" s="674">
        <v>9209</v>
      </c>
      <c r="J43" s="674">
        <v>6938</v>
      </c>
      <c r="K43" s="674">
        <v>7053</v>
      </c>
      <c r="L43" s="674">
        <v>6408</v>
      </c>
      <c r="M43" s="674">
        <v>6797</v>
      </c>
      <c r="N43" s="674">
        <v>8161</v>
      </c>
      <c r="O43" s="674">
        <v>6749</v>
      </c>
      <c r="P43" s="674">
        <v>6770</v>
      </c>
      <c r="Q43" s="674">
        <v>6666</v>
      </c>
      <c r="R43" s="674">
        <v>6082</v>
      </c>
      <c r="S43" s="675">
        <v>5962</v>
      </c>
    </row>
    <row r="44" s="676" customFormat="1" ht="15" customHeight="1"/>
    <row r="45" s="677" customFormat="1" ht="15" customHeight="1">
      <c r="D45" s="678" t="s">
        <v>347</v>
      </c>
    </row>
    <row r="46" s="661" customFormat="1" ht="15" customHeight="1"/>
    <row r="47" s="661" customFormat="1" ht="15" customHeight="1"/>
    <row r="58" s="661" customFormat="1" ht="15" customHeight="1"/>
    <row r="61" s="661" customFormat="1" ht="15" customHeight="1"/>
    <row r="64" s="661" customFormat="1" ht="15" customHeight="1"/>
    <row r="67" s="661" customFormat="1" ht="15" customHeight="1"/>
    <row r="73" s="661" customFormat="1" ht="15" customHeight="1"/>
    <row r="77" s="661" customFormat="1" ht="15" customHeight="1"/>
    <row r="78" s="661" customFormat="1" ht="15" customHeight="1"/>
    <row r="79" s="661" customFormat="1" ht="15" customHeight="1"/>
    <row r="82" s="676" customFormat="1" ht="15" customHeight="1"/>
    <row r="83" spans="7:15" ht="15" customHeight="1">
      <c r="G83" s="679"/>
      <c r="H83" s="679"/>
      <c r="I83" s="679"/>
      <c r="J83" s="679"/>
      <c r="K83" s="679"/>
      <c r="L83" s="679"/>
      <c r="M83" s="679"/>
      <c r="N83" s="679"/>
      <c r="O83" s="679"/>
    </row>
  </sheetData>
  <mergeCells count="44">
    <mergeCell ref="D41:F41"/>
    <mergeCell ref="B43:F43"/>
    <mergeCell ref="B5:F6"/>
    <mergeCell ref="D40:F40"/>
    <mergeCell ref="D29:F29"/>
    <mergeCell ref="D30:F30"/>
    <mergeCell ref="D34:F34"/>
    <mergeCell ref="D37:F37"/>
    <mergeCell ref="B36:F36"/>
    <mergeCell ref="B11:F11"/>
    <mergeCell ref="B13:F13"/>
    <mergeCell ref="B9:F9"/>
    <mergeCell ref="D39:F39"/>
    <mergeCell ref="S5:S6"/>
    <mergeCell ref="B15:F15"/>
    <mergeCell ref="B24:F24"/>
    <mergeCell ref="P5:P6"/>
    <mergeCell ref="G5:G6"/>
    <mergeCell ref="O5:O6"/>
    <mergeCell ref="Q5:Q6"/>
    <mergeCell ref="H5:H6"/>
    <mergeCell ref="I5:I6"/>
    <mergeCell ref="D16:F16"/>
    <mergeCell ref="R5:R6"/>
    <mergeCell ref="B7:F7"/>
    <mergeCell ref="B8:F8"/>
    <mergeCell ref="J5:J6"/>
    <mergeCell ref="K5:K6"/>
    <mergeCell ref="L5:L6"/>
    <mergeCell ref="M5:M6"/>
    <mergeCell ref="D25:F25"/>
    <mergeCell ref="D26:F26"/>
    <mergeCell ref="D31:F31"/>
    <mergeCell ref="N5:N6"/>
    <mergeCell ref="E18:F18"/>
    <mergeCell ref="E19:F19"/>
    <mergeCell ref="D22:F22"/>
    <mergeCell ref="E17:F17"/>
    <mergeCell ref="E20:F20"/>
    <mergeCell ref="D21:F21"/>
    <mergeCell ref="D32:F32"/>
    <mergeCell ref="D33:F33"/>
    <mergeCell ref="D38:F38"/>
    <mergeCell ref="B28:F28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S67"/>
  <sheetViews>
    <sheetView workbookViewId="0" topLeftCell="A1">
      <selection activeCell="A1" sqref="A1"/>
    </sheetView>
  </sheetViews>
  <sheetFormatPr defaultColWidth="9.00390625" defaultRowHeight="13.5"/>
  <cols>
    <col min="1" max="1" width="3.375" style="678" customWidth="1"/>
    <col min="2" max="2" width="2.625" style="678" customWidth="1"/>
    <col min="3" max="3" width="2.125" style="678" customWidth="1"/>
    <col min="4" max="5" width="2.375" style="678" customWidth="1"/>
    <col min="6" max="6" width="16.375" style="678" customWidth="1"/>
    <col min="7" max="10" width="9.625" style="678" bestFit="1" customWidth="1"/>
    <col min="11" max="11" width="10.625" style="678" bestFit="1" customWidth="1"/>
    <col min="12" max="13" width="9.50390625" style="678" bestFit="1" customWidth="1"/>
    <col min="14" max="14" width="9.125" style="678" bestFit="1" customWidth="1"/>
    <col min="15" max="16" width="9.50390625" style="678" bestFit="1" customWidth="1"/>
    <col min="17" max="17" width="9.625" style="678" bestFit="1" customWidth="1"/>
    <col min="18" max="19" width="9.50390625" style="678" bestFit="1" customWidth="1"/>
    <col min="20" max="16384" width="9.00390625" style="678" customWidth="1"/>
  </cols>
  <sheetData>
    <row r="1" ht="14.25">
      <c r="B1" s="695" t="s">
        <v>406</v>
      </c>
    </row>
    <row r="3" spans="4:18" ht="12.75" thickBot="1">
      <c r="D3" s="678" t="s">
        <v>350</v>
      </c>
      <c r="R3" s="678" t="s">
        <v>351</v>
      </c>
    </row>
    <row r="4" spans="2:19" ht="16.5" customHeight="1" thickTop="1">
      <c r="B4" s="1220" t="s">
        <v>299</v>
      </c>
      <c r="C4" s="1221"/>
      <c r="D4" s="1221"/>
      <c r="E4" s="1221"/>
      <c r="F4" s="1222"/>
      <c r="G4" s="1229" t="s">
        <v>305</v>
      </c>
      <c r="H4" s="1231" t="s">
        <v>306</v>
      </c>
      <c r="I4" s="1210" t="s">
        <v>307</v>
      </c>
      <c r="J4" s="1210" t="s">
        <v>308</v>
      </c>
      <c r="K4" s="1210" t="s">
        <v>309</v>
      </c>
      <c r="L4" s="1210" t="s">
        <v>310</v>
      </c>
      <c r="M4" s="1210" t="s">
        <v>311</v>
      </c>
      <c r="N4" s="1210" t="s">
        <v>312</v>
      </c>
      <c r="O4" s="1210" t="s">
        <v>313</v>
      </c>
      <c r="P4" s="1210" t="s">
        <v>314</v>
      </c>
      <c r="Q4" s="1210" t="s">
        <v>315</v>
      </c>
      <c r="R4" s="1210" t="s">
        <v>316</v>
      </c>
      <c r="S4" s="1210" t="s">
        <v>317</v>
      </c>
    </row>
    <row r="5" spans="2:19" ht="16.5" customHeight="1">
      <c r="B5" s="1223"/>
      <c r="C5" s="1224"/>
      <c r="D5" s="1224"/>
      <c r="E5" s="1224"/>
      <c r="F5" s="1225"/>
      <c r="G5" s="1230"/>
      <c r="H5" s="1232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</row>
    <row r="6" spans="2:19" ht="16.5" customHeight="1">
      <c r="B6" s="1214" t="s">
        <v>352</v>
      </c>
      <c r="C6" s="1205"/>
      <c r="D6" s="1205"/>
      <c r="E6" s="1205"/>
      <c r="F6" s="1206"/>
      <c r="G6" s="655">
        <v>692</v>
      </c>
      <c r="H6" s="655">
        <v>58</v>
      </c>
      <c r="I6" s="655">
        <v>60</v>
      </c>
      <c r="J6" s="655">
        <v>57</v>
      </c>
      <c r="K6" s="655">
        <v>57</v>
      </c>
      <c r="L6" s="655">
        <v>57</v>
      </c>
      <c r="M6" s="655">
        <v>59</v>
      </c>
      <c r="N6" s="655">
        <v>55</v>
      </c>
      <c r="O6" s="655">
        <v>60</v>
      </c>
      <c r="P6" s="655">
        <v>59</v>
      </c>
      <c r="Q6" s="655">
        <v>58</v>
      </c>
      <c r="R6" s="655">
        <v>56</v>
      </c>
      <c r="S6" s="656">
        <v>56</v>
      </c>
    </row>
    <row r="7" spans="2:19" ht="16.5" customHeight="1">
      <c r="B7" s="1214" t="s">
        <v>319</v>
      </c>
      <c r="C7" s="1205" t="s">
        <v>320</v>
      </c>
      <c r="D7" s="1205"/>
      <c r="E7" s="1205"/>
      <c r="F7" s="1206"/>
      <c r="G7" s="657">
        <v>4.35</v>
      </c>
      <c r="H7" s="657">
        <v>4.28</v>
      </c>
      <c r="I7" s="657">
        <v>4.25</v>
      </c>
      <c r="J7" s="657">
        <v>4.21</v>
      </c>
      <c r="K7" s="657">
        <v>4.28</v>
      </c>
      <c r="L7" s="657">
        <v>4.32</v>
      </c>
      <c r="M7" s="657">
        <v>4.27</v>
      </c>
      <c r="N7" s="657">
        <v>4.35</v>
      </c>
      <c r="O7" s="657">
        <v>4.32</v>
      </c>
      <c r="P7" s="657">
        <v>4.22</v>
      </c>
      <c r="Q7" s="657">
        <v>4.53</v>
      </c>
      <c r="R7" s="657">
        <v>4.57</v>
      </c>
      <c r="S7" s="658">
        <v>4.66</v>
      </c>
    </row>
    <row r="8" spans="2:19" ht="16.5" customHeight="1">
      <c r="B8" s="1214" t="s">
        <v>321</v>
      </c>
      <c r="C8" s="1205" t="s">
        <v>322</v>
      </c>
      <c r="D8" s="1205"/>
      <c r="E8" s="1205"/>
      <c r="F8" s="1206"/>
      <c r="G8" s="657">
        <v>1.64</v>
      </c>
      <c r="H8" s="657">
        <v>1.53</v>
      </c>
      <c r="I8" s="657">
        <v>1.47</v>
      </c>
      <c r="J8" s="657">
        <v>1.46</v>
      </c>
      <c r="K8" s="657">
        <v>1.54</v>
      </c>
      <c r="L8" s="657">
        <v>1.65</v>
      </c>
      <c r="M8" s="657">
        <v>1.78</v>
      </c>
      <c r="N8" s="657">
        <v>1.73</v>
      </c>
      <c r="O8" s="657">
        <v>1.75</v>
      </c>
      <c r="P8" s="657">
        <v>1.64</v>
      </c>
      <c r="Q8" s="657">
        <v>1.69</v>
      </c>
      <c r="R8" s="657">
        <v>1.71</v>
      </c>
      <c r="S8" s="658">
        <v>1.75</v>
      </c>
    </row>
    <row r="9" spans="2:19" ht="16.5" customHeight="1">
      <c r="B9" s="652"/>
      <c r="C9" s="653"/>
      <c r="D9" s="653"/>
      <c r="E9" s="653"/>
      <c r="F9" s="654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8"/>
    </row>
    <row r="10" spans="2:19" ht="16.5" customHeight="1">
      <c r="B10" s="1214" t="s">
        <v>353</v>
      </c>
      <c r="C10" s="1205"/>
      <c r="D10" s="1205"/>
      <c r="E10" s="1205"/>
      <c r="F10" s="1206"/>
      <c r="G10" s="680">
        <f aca="true" t="shared" si="0" ref="G10:S10">SUM(G12,G57,G63)</f>
        <v>44589</v>
      </c>
      <c r="H10" s="659">
        <f t="shared" si="0"/>
        <v>43804</v>
      </c>
      <c r="I10" s="659">
        <f t="shared" si="0"/>
        <v>40323</v>
      </c>
      <c r="J10" s="659">
        <f t="shared" si="0"/>
        <v>41748</v>
      </c>
      <c r="K10" s="659">
        <f t="shared" si="0"/>
        <v>39265</v>
      </c>
      <c r="L10" s="659">
        <f t="shared" si="0"/>
        <v>38031</v>
      </c>
      <c r="M10" s="659">
        <f t="shared" si="0"/>
        <v>47407</v>
      </c>
      <c r="N10" s="659">
        <f t="shared" si="0"/>
        <v>41386</v>
      </c>
      <c r="O10" s="659">
        <f t="shared" si="0"/>
        <v>46028</v>
      </c>
      <c r="P10" s="659">
        <f t="shared" si="0"/>
        <v>36198</v>
      </c>
      <c r="Q10" s="659">
        <f t="shared" si="0"/>
        <v>42619</v>
      </c>
      <c r="R10" s="659">
        <f t="shared" si="0"/>
        <v>43770</v>
      </c>
      <c r="S10" s="660">
        <f t="shared" si="0"/>
        <v>75298</v>
      </c>
    </row>
    <row r="11" spans="2:19" ht="16.5" customHeight="1">
      <c r="B11" s="652"/>
      <c r="C11" s="653"/>
      <c r="D11" s="653"/>
      <c r="E11" s="653"/>
      <c r="F11" s="654"/>
      <c r="G11" s="680"/>
      <c r="H11" s="659"/>
      <c r="I11" s="659"/>
      <c r="J11" s="659"/>
      <c r="K11" s="659"/>
      <c r="L11" s="681"/>
      <c r="M11" s="681"/>
      <c r="N11" s="681"/>
      <c r="O11" s="681"/>
      <c r="P11" s="681"/>
      <c r="Q11" s="681"/>
      <c r="R11" s="681"/>
      <c r="S11" s="682"/>
    </row>
    <row r="12" spans="2:19" ht="16.5" customHeight="1">
      <c r="B12" s="1226" t="s">
        <v>354</v>
      </c>
      <c r="C12" s="1227"/>
      <c r="D12" s="1227"/>
      <c r="E12" s="1227"/>
      <c r="F12" s="1228"/>
      <c r="G12" s="685">
        <f aca="true" t="shared" si="1" ref="G12:S12">SUM(G13,G52)</f>
        <v>28027</v>
      </c>
      <c r="H12" s="686">
        <f t="shared" si="1"/>
        <v>25628</v>
      </c>
      <c r="I12" s="686">
        <f t="shared" si="1"/>
        <v>23499</v>
      </c>
      <c r="J12" s="686">
        <f t="shared" si="1"/>
        <v>26394</v>
      </c>
      <c r="K12" s="686">
        <f t="shared" si="1"/>
        <v>25360</v>
      </c>
      <c r="L12" s="686">
        <f t="shared" si="1"/>
        <v>25349</v>
      </c>
      <c r="M12" s="686">
        <f t="shared" si="1"/>
        <v>27291</v>
      </c>
      <c r="N12" s="686">
        <f t="shared" si="1"/>
        <v>26290</v>
      </c>
      <c r="O12" s="686">
        <f t="shared" si="1"/>
        <v>30296</v>
      </c>
      <c r="P12" s="686">
        <f t="shared" si="1"/>
        <v>22541</v>
      </c>
      <c r="Q12" s="686">
        <f t="shared" si="1"/>
        <v>28537</v>
      </c>
      <c r="R12" s="686">
        <f t="shared" si="1"/>
        <v>30999</v>
      </c>
      <c r="S12" s="687">
        <f t="shared" si="1"/>
        <v>44799</v>
      </c>
    </row>
    <row r="13" spans="2:19" ht="16.5" customHeight="1">
      <c r="B13" s="688"/>
      <c r="C13" s="1227" t="s">
        <v>355</v>
      </c>
      <c r="D13" s="1227"/>
      <c r="E13" s="1227"/>
      <c r="F13" s="1228"/>
      <c r="G13" s="685">
        <f aca="true" t="shared" si="2" ref="G13:S13">SUM(G14,G30,G35,G38,G41)</f>
        <v>25129</v>
      </c>
      <c r="H13" s="686">
        <f t="shared" si="2"/>
        <v>22894</v>
      </c>
      <c r="I13" s="686">
        <f t="shared" si="2"/>
        <v>20922</v>
      </c>
      <c r="J13" s="686">
        <f t="shared" si="2"/>
        <v>24001</v>
      </c>
      <c r="K13" s="686">
        <f t="shared" si="2"/>
        <v>23408</v>
      </c>
      <c r="L13" s="686">
        <f t="shared" si="2"/>
        <v>23238</v>
      </c>
      <c r="M13" s="686">
        <f t="shared" si="2"/>
        <v>23988</v>
      </c>
      <c r="N13" s="686">
        <f t="shared" si="2"/>
        <v>23722</v>
      </c>
      <c r="O13" s="686">
        <f t="shared" si="2"/>
        <v>27042</v>
      </c>
      <c r="P13" s="686">
        <f t="shared" si="2"/>
        <v>20330</v>
      </c>
      <c r="Q13" s="686">
        <f t="shared" si="2"/>
        <v>25795</v>
      </c>
      <c r="R13" s="686">
        <f t="shared" si="2"/>
        <v>27853</v>
      </c>
      <c r="S13" s="687">
        <f t="shared" si="2"/>
        <v>38956</v>
      </c>
    </row>
    <row r="14" spans="2:19" ht="16.5" customHeight="1">
      <c r="B14" s="683"/>
      <c r="C14" s="684"/>
      <c r="D14" s="1227" t="s">
        <v>356</v>
      </c>
      <c r="E14" s="1227"/>
      <c r="F14" s="1228"/>
      <c r="G14" s="685">
        <f aca="true" t="shared" si="3" ref="G14:S14">SUM(G15,G20)</f>
        <v>10585</v>
      </c>
      <c r="H14" s="686">
        <f t="shared" si="3"/>
        <v>9763</v>
      </c>
      <c r="I14" s="686">
        <f t="shared" si="3"/>
        <v>9327</v>
      </c>
      <c r="J14" s="686">
        <f t="shared" si="3"/>
        <v>9841</v>
      </c>
      <c r="K14" s="686">
        <f t="shared" si="3"/>
        <v>9314</v>
      </c>
      <c r="L14" s="686">
        <f t="shared" si="3"/>
        <v>9907</v>
      </c>
      <c r="M14" s="686">
        <f t="shared" si="3"/>
        <v>10067</v>
      </c>
      <c r="N14" s="686">
        <f t="shared" si="3"/>
        <v>10632</v>
      </c>
      <c r="O14" s="686">
        <f t="shared" si="3"/>
        <v>10921</v>
      </c>
      <c r="P14" s="686">
        <f t="shared" si="3"/>
        <v>9641</v>
      </c>
      <c r="Q14" s="686">
        <f t="shared" si="3"/>
        <v>10929</v>
      </c>
      <c r="R14" s="686">
        <f t="shared" si="3"/>
        <v>10973</v>
      </c>
      <c r="S14" s="687">
        <f t="shared" si="3"/>
        <v>15919</v>
      </c>
    </row>
    <row r="15" spans="2:19" ht="16.5" customHeight="1">
      <c r="B15" s="652"/>
      <c r="C15" s="653"/>
      <c r="D15" s="648"/>
      <c r="E15" s="1205" t="s">
        <v>349</v>
      </c>
      <c r="F15" s="1206"/>
      <c r="G15" s="680">
        <f aca="true" t="shared" si="4" ref="G15:S15">SUM(G16:G19)</f>
        <v>3814</v>
      </c>
      <c r="H15" s="659">
        <f t="shared" si="4"/>
        <v>3107</v>
      </c>
      <c r="I15" s="659">
        <f t="shared" si="4"/>
        <v>3508</v>
      </c>
      <c r="J15" s="659">
        <f t="shared" si="4"/>
        <v>3648</v>
      </c>
      <c r="K15" s="659">
        <f t="shared" si="4"/>
        <v>3479</v>
      </c>
      <c r="L15" s="659">
        <f t="shared" si="4"/>
        <v>3597</v>
      </c>
      <c r="M15" s="659">
        <f t="shared" si="4"/>
        <v>3520</v>
      </c>
      <c r="N15" s="659">
        <f t="shared" si="4"/>
        <v>4147</v>
      </c>
      <c r="O15" s="659">
        <f t="shared" si="4"/>
        <v>3747</v>
      </c>
      <c r="P15" s="659">
        <f t="shared" si="4"/>
        <v>3673</v>
      </c>
      <c r="Q15" s="659">
        <f t="shared" si="4"/>
        <v>3840</v>
      </c>
      <c r="R15" s="659">
        <f t="shared" si="4"/>
        <v>4028</v>
      </c>
      <c r="S15" s="660">
        <f t="shared" si="4"/>
        <v>5568</v>
      </c>
    </row>
    <row r="16" spans="2:19" ht="16.5" customHeight="1">
      <c r="B16" s="652"/>
      <c r="C16" s="653"/>
      <c r="D16" s="648"/>
      <c r="E16" s="653"/>
      <c r="F16" s="654" t="s">
        <v>357</v>
      </c>
      <c r="G16" s="680">
        <v>3329</v>
      </c>
      <c r="H16" s="659">
        <v>2646</v>
      </c>
      <c r="I16" s="659">
        <v>3004</v>
      </c>
      <c r="J16" s="659">
        <v>3158</v>
      </c>
      <c r="K16" s="659">
        <v>3076</v>
      </c>
      <c r="L16" s="659">
        <v>3159</v>
      </c>
      <c r="M16" s="659">
        <v>2963</v>
      </c>
      <c r="N16" s="659">
        <v>3653</v>
      </c>
      <c r="O16" s="659">
        <v>3295</v>
      </c>
      <c r="P16" s="659">
        <v>3290</v>
      </c>
      <c r="Q16" s="659">
        <v>3364</v>
      </c>
      <c r="R16" s="659">
        <v>3458</v>
      </c>
      <c r="S16" s="660">
        <v>4962</v>
      </c>
    </row>
    <row r="17" spans="2:19" ht="16.5" customHeight="1">
      <c r="B17" s="652"/>
      <c r="C17" s="653"/>
      <c r="D17" s="648"/>
      <c r="E17" s="653"/>
      <c r="F17" s="654" t="s">
        <v>358</v>
      </c>
      <c r="G17" s="680">
        <v>130</v>
      </c>
      <c r="H17" s="659">
        <v>114</v>
      </c>
      <c r="I17" s="659">
        <v>124</v>
      </c>
      <c r="J17" s="659">
        <v>107</v>
      </c>
      <c r="K17" s="659">
        <v>128</v>
      </c>
      <c r="L17" s="659">
        <v>147</v>
      </c>
      <c r="M17" s="659">
        <v>100</v>
      </c>
      <c r="N17" s="659">
        <v>179</v>
      </c>
      <c r="O17" s="659">
        <v>109</v>
      </c>
      <c r="P17" s="659">
        <v>140</v>
      </c>
      <c r="Q17" s="659">
        <v>134</v>
      </c>
      <c r="R17" s="659">
        <v>164</v>
      </c>
      <c r="S17" s="660">
        <v>118</v>
      </c>
    </row>
    <row r="18" spans="2:19" ht="16.5" customHeight="1">
      <c r="B18" s="652"/>
      <c r="C18" s="653"/>
      <c r="D18" s="653"/>
      <c r="E18" s="679"/>
      <c r="F18" s="654" t="s">
        <v>359</v>
      </c>
      <c r="G18" s="680">
        <v>106</v>
      </c>
      <c r="H18" s="659">
        <v>94</v>
      </c>
      <c r="I18" s="659">
        <v>102</v>
      </c>
      <c r="J18" s="659">
        <v>124</v>
      </c>
      <c r="K18" s="659">
        <v>120</v>
      </c>
      <c r="L18" s="659">
        <v>105</v>
      </c>
      <c r="M18" s="659">
        <v>90</v>
      </c>
      <c r="N18" s="659">
        <v>96</v>
      </c>
      <c r="O18" s="659">
        <v>111</v>
      </c>
      <c r="P18" s="659">
        <v>87</v>
      </c>
      <c r="Q18" s="659">
        <v>138</v>
      </c>
      <c r="R18" s="659">
        <v>120</v>
      </c>
      <c r="S18" s="660">
        <v>88</v>
      </c>
    </row>
    <row r="19" spans="2:19" ht="16.5" customHeight="1">
      <c r="B19" s="652"/>
      <c r="C19" s="653"/>
      <c r="D19" s="653"/>
      <c r="E19" s="679"/>
      <c r="F19" s="654" t="s">
        <v>360</v>
      </c>
      <c r="G19" s="680">
        <v>249</v>
      </c>
      <c r="H19" s="659">
        <v>253</v>
      </c>
      <c r="I19" s="659">
        <v>278</v>
      </c>
      <c r="J19" s="659">
        <v>259</v>
      </c>
      <c r="K19" s="659">
        <v>155</v>
      </c>
      <c r="L19" s="659">
        <v>186</v>
      </c>
      <c r="M19" s="659">
        <v>367</v>
      </c>
      <c r="N19" s="659">
        <v>219</v>
      </c>
      <c r="O19" s="659">
        <v>232</v>
      </c>
      <c r="P19" s="659">
        <v>156</v>
      </c>
      <c r="Q19" s="659">
        <v>204</v>
      </c>
      <c r="R19" s="659">
        <v>286</v>
      </c>
      <c r="S19" s="660">
        <v>400</v>
      </c>
    </row>
    <row r="20" spans="2:19" ht="16.5" customHeight="1">
      <c r="B20" s="652"/>
      <c r="C20" s="653"/>
      <c r="D20" s="653"/>
      <c r="E20" s="1205" t="s">
        <v>361</v>
      </c>
      <c r="F20" s="1206"/>
      <c r="G20" s="680">
        <f aca="true" t="shared" si="5" ref="G20:S20">SUM(G21:G29)</f>
        <v>6771</v>
      </c>
      <c r="H20" s="659">
        <f t="shared" si="5"/>
        <v>6656</v>
      </c>
      <c r="I20" s="659">
        <f t="shared" si="5"/>
        <v>5819</v>
      </c>
      <c r="J20" s="659">
        <f t="shared" si="5"/>
        <v>6193</v>
      </c>
      <c r="K20" s="659">
        <f t="shared" si="5"/>
        <v>5835</v>
      </c>
      <c r="L20" s="659">
        <f t="shared" si="5"/>
        <v>6310</v>
      </c>
      <c r="M20" s="659">
        <f t="shared" si="5"/>
        <v>6547</v>
      </c>
      <c r="N20" s="659">
        <f t="shared" si="5"/>
        <v>6485</v>
      </c>
      <c r="O20" s="659">
        <f t="shared" si="5"/>
        <v>7174</v>
      </c>
      <c r="P20" s="659">
        <f t="shared" si="5"/>
        <v>5968</v>
      </c>
      <c r="Q20" s="659">
        <f t="shared" si="5"/>
        <v>7089</v>
      </c>
      <c r="R20" s="659">
        <f t="shared" si="5"/>
        <v>6945</v>
      </c>
      <c r="S20" s="660">
        <f t="shared" si="5"/>
        <v>10351</v>
      </c>
    </row>
    <row r="21" spans="2:19" ht="16.5" customHeight="1">
      <c r="B21" s="652"/>
      <c r="C21" s="653"/>
      <c r="D21" s="653"/>
      <c r="E21" s="653"/>
      <c r="F21" s="654" t="s">
        <v>362</v>
      </c>
      <c r="G21" s="680">
        <v>1118</v>
      </c>
      <c r="H21" s="659">
        <v>587</v>
      </c>
      <c r="I21" s="659">
        <v>572</v>
      </c>
      <c r="J21" s="659">
        <v>660</v>
      </c>
      <c r="K21" s="659">
        <v>806</v>
      </c>
      <c r="L21" s="659">
        <v>1010</v>
      </c>
      <c r="M21" s="659">
        <v>1081</v>
      </c>
      <c r="N21" s="659">
        <v>1261</v>
      </c>
      <c r="O21" s="659">
        <v>1278</v>
      </c>
      <c r="P21" s="659">
        <v>1154</v>
      </c>
      <c r="Q21" s="659">
        <v>1279</v>
      </c>
      <c r="R21" s="659">
        <v>1488</v>
      </c>
      <c r="S21" s="660">
        <v>2295</v>
      </c>
    </row>
    <row r="22" spans="2:19" ht="16.5" customHeight="1">
      <c r="B22" s="652"/>
      <c r="C22" s="653"/>
      <c r="D22" s="653"/>
      <c r="E22" s="679"/>
      <c r="F22" s="654" t="s">
        <v>363</v>
      </c>
      <c r="G22" s="680">
        <v>989</v>
      </c>
      <c r="H22" s="659">
        <v>977</v>
      </c>
      <c r="I22" s="659">
        <v>846</v>
      </c>
      <c r="J22" s="659">
        <v>971</v>
      </c>
      <c r="K22" s="659">
        <v>953</v>
      </c>
      <c r="L22" s="659">
        <v>916</v>
      </c>
      <c r="M22" s="659">
        <v>880</v>
      </c>
      <c r="N22" s="659">
        <v>879</v>
      </c>
      <c r="O22" s="659">
        <v>1088</v>
      </c>
      <c r="P22" s="659">
        <v>876</v>
      </c>
      <c r="Q22" s="659">
        <v>1037</v>
      </c>
      <c r="R22" s="659">
        <v>1052</v>
      </c>
      <c r="S22" s="660">
        <v>1441</v>
      </c>
    </row>
    <row r="23" spans="2:19" ht="16.5" customHeight="1">
      <c r="B23" s="652"/>
      <c r="C23" s="653"/>
      <c r="D23" s="653"/>
      <c r="E23" s="679"/>
      <c r="F23" s="654" t="s">
        <v>364</v>
      </c>
      <c r="G23" s="680">
        <v>965</v>
      </c>
      <c r="H23" s="659">
        <v>1053</v>
      </c>
      <c r="I23" s="659">
        <v>989</v>
      </c>
      <c r="J23" s="659">
        <v>960</v>
      </c>
      <c r="K23" s="659">
        <v>855</v>
      </c>
      <c r="L23" s="659">
        <v>865</v>
      </c>
      <c r="M23" s="659">
        <v>960</v>
      </c>
      <c r="N23" s="659">
        <v>974</v>
      </c>
      <c r="O23" s="659">
        <v>861</v>
      </c>
      <c r="P23" s="659">
        <v>871</v>
      </c>
      <c r="Q23" s="659">
        <v>1044</v>
      </c>
      <c r="R23" s="659">
        <v>896</v>
      </c>
      <c r="S23" s="660">
        <v>1231</v>
      </c>
    </row>
    <row r="24" spans="2:19" ht="16.5" customHeight="1">
      <c r="B24" s="652"/>
      <c r="C24" s="653"/>
      <c r="D24" s="653"/>
      <c r="E24" s="679"/>
      <c r="F24" s="654" t="s">
        <v>365</v>
      </c>
      <c r="G24" s="680">
        <v>680</v>
      </c>
      <c r="H24" s="659">
        <v>773</v>
      </c>
      <c r="I24" s="659">
        <v>654</v>
      </c>
      <c r="J24" s="659">
        <v>641</v>
      </c>
      <c r="K24" s="659">
        <v>630</v>
      </c>
      <c r="L24" s="659">
        <v>672</v>
      </c>
      <c r="M24" s="659">
        <v>591</v>
      </c>
      <c r="N24" s="659">
        <v>644</v>
      </c>
      <c r="O24" s="659">
        <v>762</v>
      </c>
      <c r="P24" s="659">
        <v>622</v>
      </c>
      <c r="Q24" s="659">
        <v>667</v>
      </c>
      <c r="R24" s="659">
        <v>675</v>
      </c>
      <c r="S24" s="660">
        <v>829</v>
      </c>
    </row>
    <row r="25" spans="2:19" ht="16.5" customHeight="1">
      <c r="B25" s="652"/>
      <c r="C25" s="653"/>
      <c r="D25" s="653"/>
      <c r="E25" s="679"/>
      <c r="F25" s="654" t="s">
        <v>366</v>
      </c>
      <c r="G25" s="680">
        <v>808</v>
      </c>
      <c r="H25" s="659">
        <v>879</v>
      </c>
      <c r="I25" s="659">
        <v>707</v>
      </c>
      <c r="J25" s="659">
        <v>680</v>
      </c>
      <c r="K25" s="659">
        <v>657</v>
      </c>
      <c r="L25" s="659">
        <v>802</v>
      </c>
      <c r="M25" s="659">
        <v>982</v>
      </c>
      <c r="N25" s="659">
        <v>873</v>
      </c>
      <c r="O25" s="659">
        <v>862</v>
      </c>
      <c r="P25" s="659">
        <v>678</v>
      </c>
      <c r="Q25" s="659">
        <v>736</v>
      </c>
      <c r="R25" s="659">
        <v>752</v>
      </c>
      <c r="S25" s="660">
        <v>1100</v>
      </c>
    </row>
    <row r="26" spans="2:19" ht="16.5" customHeight="1">
      <c r="B26" s="652"/>
      <c r="C26" s="653"/>
      <c r="D26" s="653"/>
      <c r="E26" s="679"/>
      <c r="F26" s="654" t="s">
        <v>367</v>
      </c>
      <c r="G26" s="680">
        <v>1194</v>
      </c>
      <c r="H26" s="659">
        <v>1409</v>
      </c>
      <c r="I26" s="659">
        <v>1251</v>
      </c>
      <c r="J26" s="659">
        <v>1297</v>
      </c>
      <c r="K26" s="659">
        <v>1115</v>
      </c>
      <c r="L26" s="659">
        <v>979</v>
      </c>
      <c r="M26" s="659">
        <v>991</v>
      </c>
      <c r="N26" s="659">
        <v>852</v>
      </c>
      <c r="O26" s="659">
        <v>1436</v>
      </c>
      <c r="P26" s="659">
        <v>974</v>
      </c>
      <c r="Q26" s="659">
        <v>1243</v>
      </c>
      <c r="R26" s="659">
        <v>1075</v>
      </c>
      <c r="S26" s="660">
        <v>1708</v>
      </c>
    </row>
    <row r="27" spans="2:19" ht="16.5" customHeight="1">
      <c r="B27" s="652"/>
      <c r="C27" s="653"/>
      <c r="D27" s="653"/>
      <c r="E27" s="679"/>
      <c r="F27" s="654" t="s">
        <v>368</v>
      </c>
      <c r="G27" s="680">
        <v>595</v>
      </c>
      <c r="H27" s="659">
        <v>543</v>
      </c>
      <c r="I27" s="659">
        <v>353</v>
      </c>
      <c r="J27" s="659">
        <v>465</v>
      </c>
      <c r="K27" s="659">
        <v>454</v>
      </c>
      <c r="L27" s="659">
        <v>681</v>
      </c>
      <c r="M27" s="659">
        <v>685</v>
      </c>
      <c r="N27" s="659">
        <v>715</v>
      </c>
      <c r="O27" s="659">
        <v>579</v>
      </c>
      <c r="P27" s="659">
        <v>440</v>
      </c>
      <c r="Q27" s="659">
        <v>549</v>
      </c>
      <c r="R27" s="659">
        <v>484</v>
      </c>
      <c r="S27" s="660">
        <v>1212</v>
      </c>
    </row>
    <row r="28" spans="2:19" ht="16.5" customHeight="1">
      <c r="B28" s="652"/>
      <c r="C28" s="653"/>
      <c r="D28" s="653"/>
      <c r="E28" s="679"/>
      <c r="F28" s="654" t="s">
        <v>369</v>
      </c>
      <c r="G28" s="680">
        <v>268</v>
      </c>
      <c r="H28" s="659">
        <v>295</v>
      </c>
      <c r="I28" s="659">
        <v>285</v>
      </c>
      <c r="J28" s="659">
        <v>374</v>
      </c>
      <c r="K28" s="659">
        <v>272</v>
      </c>
      <c r="L28" s="659">
        <v>212</v>
      </c>
      <c r="M28" s="659">
        <v>225</v>
      </c>
      <c r="N28" s="659">
        <v>163</v>
      </c>
      <c r="O28" s="659">
        <v>221</v>
      </c>
      <c r="P28" s="659">
        <v>218</v>
      </c>
      <c r="Q28" s="659">
        <v>321</v>
      </c>
      <c r="R28" s="659">
        <v>282</v>
      </c>
      <c r="S28" s="660">
        <v>348</v>
      </c>
    </row>
    <row r="29" spans="2:19" ht="16.5" customHeight="1">
      <c r="B29" s="652"/>
      <c r="C29" s="653"/>
      <c r="D29" s="653"/>
      <c r="E29" s="648"/>
      <c r="F29" s="654" t="s">
        <v>370</v>
      </c>
      <c r="G29" s="680">
        <v>154</v>
      </c>
      <c r="H29" s="659">
        <v>140</v>
      </c>
      <c r="I29" s="659">
        <v>162</v>
      </c>
      <c r="J29" s="659">
        <v>145</v>
      </c>
      <c r="K29" s="659">
        <v>93</v>
      </c>
      <c r="L29" s="659">
        <v>173</v>
      </c>
      <c r="M29" s="659">
        <v>152</v>
      </c>
      <c r="N29" s="659">
        <v>124</v>
      </c>
      <c r="O29" s="659">
        <v>87</v>
      </c>
      <c r="P29" s="659">
        <v>135</v>
      </c>
      <c r="Q29" s="659">
        <v>213</v>
      </c>
      <c r="R29" s="659">
        <v>241</v>
      </c>
      <c r="S29" s="660">
        <v>187</v>
      </c>
    </row>
    <row r="30" spans="2:19" ht="16.5" customHeight="1">
      <c r="B30" s="683"/>
      <c r="C30" s="684"/>
      <c r="D30" s="1227" t="s">
        <v>371</v>
      </c>
      <c r="E30" s="1227"/>
      <c r="F30" s="1228"/>
      <c r="G30" s="685">
        <f aca="true" t="shared" si="6" ref="G30:S30">SUM(G31:G34)</f>
        <v>1879</v>
      </c>
      <c r="H30" s="686">
        <f t="shared" si="6"/>
        <v>1887</v>
      </c>
      <c r="I30" s="686">
        <f t="shared" si="6"/>
        <v>1338</v>
      </c>
      <c r="J30" s="686">
        <f t="shared" si="6"/>
        <v>1851</v>
      </c>
      <c r="K30" s="686">
        <f t="shared" si="6"/>
        <v>3130</v>
      </c>
      <c r="L30" s="686">
        <f t="shared" si="6"/>
        <v>1394</v>
      </c>
      <c r="M30" s="686">
        <f t="shared" si="6"/>
        <v>1550</v>
      </c>
      <c r="N30" s="686">
        <f t="shared" si="6"/>
        <v>2370</v>
      </c>
      <c r="O30" s="686">
        <f t="shared" si="6"/>
        <v>1897</v>
      </c>
      <c r="P30" s="686">
        <f t="shared" si="6"/>
        <v>1216</v>
      </c>
      <c r="Q30" s="686">
        <f t="shared" si="6"/>
        <v>1258</v>
      </c>
      <c r="R30" s="686">
        <f t="shared" si="6"/>
        <v>2121</v>
      </c>
      <c r="S30" s="687">
        <f t="shared" si="6"/>
        <v>2650</v>
      </c>
    </row>
    <row r="31" spans="2:19" ht="16.5" customHeight="1">
      <c r="B31" s="652"/>
      <c r="C31" s="653"/>
      <c r="D31" s="653"/>
      <c r="E31" s="1205" t="s">
        <v>372</v>
      </c>
      <c r="F31" s="1206"/>
      <c r="G31" s="680">
        <v>764</v>
      </c>
      <c r="H31" s="659">
        <v>814</v>
      </c>
      <c r="I31" s="659">
        <v>861</v>
      </c>
      <c r="J31" s="659">
        <v>870</v>
      </c>
      <c r="K31" s="659">
        <v>765</v>
      </c>
      <c r="L31" s="659">
        <v>776</v>
      </c>
      <c r="M31" s="659">
        <v>630</v>
      </c>
      <c r="N31" s="659">
        <v>842</v>
      </c>
      <c r="O31" s="659">
        <v>694</v>
      </c>
      <c r="P31" s="659">
        <v>639</v>
      </c>
      <c r="Q31" s="659">
        <v>628</v>
      </c>
      <c r="R31" s="659">
        <v>631</v>
      </c>
      <c r="S31" s="660">
        <v>1038</v>
      </c>
    </row>
    <row r="32" spans="2:19" ht="16.5" customHeight="1">
      <c r="B32" s="652"/>
      <c r="C32" s="653"/>
      <c r="D32" s="653"/>
      <c r="E32" s="1205" t="s">
        <v>373</v>
      </c>
      <c r="F32" s="1206"/>
      <c r="G32" s="680">
        <v>404</v>
      </c>
      <c r="H32" s="659">
        <v>200</v>
      </c>
      <c r="I32" s="659">
        <v>78</v>
      </c>
      <c r="J32" s="659">
        <v>148</v>
      </c>
      <c r="K32" s="659">
        <v>1340</v>
      </c>
      <c r="L32" s="659">
        <v>149</v>
      </c>
      <c r="M32" s="659">
        <v>329</v>
      </c>
      <c r="N32" s="659">
        <v>316</v>
      </c>
      <c r="O32" s="659">
        <v>656</v>
      </c>
      <c r="P32" s="659">
        <v>209</v>
      </c>
      <c r="Q32" s="659">
        <v>145</v>
      </c>
      <c r="R32" s="659">
        <v>581</v>
      </c>
      <c r="S32" s="660">
        <v>732</v>
      </c>
    </row>
    <row r="33" spans="2:19" ht="16.5" customHeight="1">
      <c r="B33" s="652"/>
      <c r="C33" s="653"/>
      <c r="D33" s="653"/>
      <c r="E33" s="1205" t="s">
        <v>374</v>
      </c>
      <c r="F33" s="1206"/>
      <c r="G33" s="680">
        <v>607</v>
      </c>
      <c r="H33" s="659">
        <v>774</v>
      </c>
      <c r="I33" s="659">
        <v>291</v>
      </c>
      <c r="J33" s="659">
        <v>730</v>
      </c>
      <c r="K33" s="659">
        <v>933</v>
      </c>
      <c r="L33" s="659">
        <v>392</v>
      </c>
      <c r="M33" s="659">
        <v>486</v>
      </c>
      <c r="N33" s="659">
        <v>1102</v>
      </c>
      <c r="O33" s="659">
        <v>449</v>
      </c>
      <c r="P33" s="659">
        <v>275</v>
      </c>
      <c r="Q33" s="659">
        <v>377</v>
      </c>
      <c r="R33" s="659">
        <v>802</v>
      </c>
      <c r="S33" s="660">
        <v>733</v>
      </c>
    </row>
    <row r="34" spans="2:19" ht="16.5" customHeight="1">
      <c r="B34" s="652"/>
      <c r="C34" s="653"/>
      <c r="D34" s="653"/>
      <c r="E34" s="1205" t="s">
        <v>375</v>
      </c>
      <c r="F34" s="1206"/>
      <c r="G34" s="680">
        <v>104</v>
      </c>
      <c r="H34" s="659">
        <v>99</v>
      </c>
      <c r="I34" s="659">
        <v>108</v>
      </c>
      <c r="J34" s="659">
        <v>103</v>
      </c>
      <c r="K34" s="659">
        <v>92</v>
      </c>
      <c r="L34" s="659">
        <v>77</v>
      </c>
      <c r="M34" s="659">
        <v>105</v>
      </c>
      <c r="N34" s="659">
        <v>110</v>
      </c>
      <c r="O34" s="659">
        <v>98</v>
      </c>
      <c r="P34" s="659">
        <v>93</v>
      </c>
      <c r="Q34" s="659">
        <v>108</v>
      </c>
      <c r="R34" s="659">
        <v>107</v>
      </c>
      <c r="S34" s="660">
        <v>147</v>
      </c>
    </row>
    <row r="35" spans="2:19" ht="16.5" customHeight="1">
      <c r="B35" s="683"/>
      <c r="C35" s="684"/>
      <c r="D35" s="1227" t="s">
        <v>376</v>
      </c>
      <c r="E35" s="1227"/>
      <c r="F35" s="1228"/>
      <c r="G35" s="685">
        <f aca="true" t="shared" si="7" ref="G35:S35">SUM(G36:G37)</f>
        <v>1339</v>
      </c>
      <c r="H35" s="686">
        <f t="shared" si="7"/>
        <v>1342</v>
      </c>
      <c r="I35" s="686">
        <f t="shared" si="7"/>
        <v>1396</v>
      </c>
      <c r="J35" s="686">
        <f t="shared" si="7"/>
        <v>1183</v>
      </c>
      <c r="K35" s="686">
        <f t="shared" si="7"/>
        <v>1181</v>
      </c>
      <c r="L35" s="686">
        <f t="shared" si="7"/>
        <v>1073</v>
      </c>
      <c r="M35" s="686">
        <f t="shared" si="7"/>
        <v>1510</v>
      </c>
      <c r="N35" s="686">
        <f t="shared" si="7"/>
        <v>1395</v>
      </c>
      <c r="O35" s="686">
        <f t="shared" si="7"/>
        <v>1848</v>
      </c>
      <c r="P35" s="686">
        <f t="shared" si="7"/>
        <v>1159</v>
      </c>
      <c r="Q35" s="686">
        <f t="shared" si="7"/>
        <v>1020</v>
      </c>
      <c r="R35" s="686">
        <f t="shared" si="7"/>
        <v>1266</v>
      </c>
      <c r="S35" s="687">
        <f t="shared" si="7"/>
        <v>1680</v>
      </c>
    </row>
    <row r="36" spans="2:19" ht="16.5" customHeight="1">
      <c r="B36" s="652"/>
      <c r="C36" s="653"/>
      <c r="D36" s="653"/>
      <c r="E36" s="1205" t="s">
        <v>377</v>
      </c>
      <c r="F36" s="1206"/>
      <c r="G36" s="680">
        <v>387</v>
      </c>
      <c r="H36" s="659">
        <v>488</v>
      </c>
      <c r="I36" s="659">
        <v>378</v>
      </c>
      <c r="J36" s="659">
        <v>377</v>
      </c>
      <c r="K36" s="659">
        <v>342</v>
      </c>
      <c r="L36" s="659">
        <v>443</v>
      </c>
      <c r="M36" s="659">
        <v>351</v>
      </c>
      <c r="N36" s="659">
        <v>332</v>
      </c>
      <c r="O36" s="659">
        <v>344</v>
      </c>
      <c r="P36" s="659">
        <v>307</v>
      </c>
      <c r="Q36" s="659">
        <v>420</v>
      </c>
      <c r="R36" s="659">
        <v>377</v>
      </c>
      <c r="S36" s="660">
        <v>490</v>
      </c>
    </row>
    <row r="37" spans="2:19" ht="16.5" customHeight="1">
      <c r="B37" s="652"/>
      <c r="C37" s="653"/>
      <c r="D37" s="653"/>
      <c r="E37" s="1205" t="s">
        <v>378</v>
      </c>
      <c r="F37" s="1206"/>
      <c r="G37" s="680">
        <v>952</v>
      </c>
      <c r="H37" s="659">
        <v>854</v>
      </c>
      <c r="I37" s="659">
        <v>1018</v>
      </c>
      <c r="J37" s="659">
        <v>806</v>
      </c>
      <c r="K37" s="659">
        <v>839</v>
      </c>
      <c r="L37" s="659">
        <v>630</v>
      </c>
      <c r="M37" s="659">
        <v>1159</v>
      </c>
      <c r="N37" s="659">
        <v>1063</v>
      </c>
      <c r="O37" s="659">
        <v>1504</v>
      </c>
      <c r="P37" s="659">
        <v>852</v>
      </c>
      <c r="Q37" s="659">
        <v>600</v>
      </c>
      <c r="R37" s="659">
        <v>889</v>
      </c>
      <c r="S37" s="660">
        <v>1190</v>
      </c>
    </row>
    <row r="38" spans="2:19" ht="16.5" customHeight="1">
      <c r="B38" s="683"/>
      <c r="C38" s="684"/>
      <c r="D38" s="1227" t="s">
        <v>379</v>
      </c>
      <c r="E38" s="1227"/>
      <c r="F38" s="1228"/>
      <c r="G38" s="685">
        <f aca="true" t="shared" si="8" ref="G38:S38">SUM(G39:G40)</f>
        <v>2946</v>
      </c>
      <c r="H38" s="686">
        <f t="shared" si="8"/>
        <v>2472</v>
      </c>
      <c r="I38" s="686">
        <f t="shared" si="8"/>
        <v>2303</v>
      </c>
      <c r="J38" s="686">
        <f t="shared" si="8"/>
        <v>2839</v>
      </c>
      <c r="K38" s="686">
        <f t="shared" si="8"/>
        <v>2879</v>
      </c>
      <c r="L38" s="686">
        <f t="shared" si="8"/>
        <v>2658</v>
      </c>
      <c r="M38" s="686">
        <f t="shared" si="8"/>
        <v>3125</v>
      </c>
      <c r="N38" s="686">
        <f t="shared" si="8"/>
        <v>2200</v>
      </c>
      <c r="O38" s="686">
        <f t="shared" si="8"/>
        <v>3022</v>
      </c>
      <c r="P38" s="686">
        <f t="shared" si="8"/>
        <v>1817</v>
      </c>
      <c r="Q38" s="686">
        <f t="shared" si="8"/>
        <v>2588</v>
      </c>
      <c r="R38" s="686">
        <f t="shared" si="8"/>
        <v>3518</v>
      </c>
      <c r="S38" s="687">
        <f t="shared" si="8"/>
        <v>6045</v>
      </c>
    </row>
    <row r="39" spans="2:19" ht="16.5" customHeight="1">
      <c r="B39" s="652"/>
      <c r="C39" s="653"/>
      <c r="D39" s="653"/>
      <c r="E39" s="1205" t="s">
        <v>380</v>
      </c>
      <c r="F39" s="1206"/>
      <c r="G39" s="680">
        <v>2152</v>
      </c>
      <c r="H39" s="659">
        <v>1742</v>
      </c>
      <c r="I39" s="659">
        <v>1545</v>
      </c>
      <c r="J39" s="659">
        <v>1875</v>
      </c>
      <c r="K39" s="659">
        <v>1963</v>
      </c>
      <c r="L39" s="659">
        <v>2025</v>
      </c>
      <c r="M39" s="659">
        <v>2345</v>
      </c>
      <c r="N39" s="659">
        <v>1509</v>
      </c>
      <c r="O39" s="659">
        <v>2195</v>
      </c>
      <c r="P39" s="659">
        <v>1382</v>
      </c>
      <c r="Q39" s="659">
        <v>1863</v>
      </c>
      <c r="R39" s="659">
        <v>2643</v>
      </c>
      <c r="S39" s="660">
        <v>4825</v>
      </c>
    </row>
    <row r="40" spans="2:19" ht="16.5" customHeight="1">
      <c r="B40" s="652"/>
      <c r="C40" s="653"/>
      <c r="D40" s="653"/>
      <c r="E40" s="1205" t="s">
        <v>381</v>
      </c>
      <c r="F40" s="1206"/>
      <c r="G40" s="680">
        <v>794</v>
      </c>
      <c r="H40" s="659">
        <v>730</v>
      </c>
      <c r="I40" s="659">
        <v>758</v>
      </c>
      <c r="J40" s="659">
        <v>964</v>
      </c>
      <c r="K40" s="659">
        <v>916</v>
      </c>
      <c r="L40" s="659">
        <v>633</v>
      </c>
      <c r="M40" s="659">
        <v>780</v>
      </c>
      <c r="N40" s="659">
        <v>691</v>
      </c>
      <c r="O40" s="659">
        <v>827</v>
      </c>
      <c r="P40" s="659">
        <v>435</v>
      </c>
      <c r="Q40" s="659">
        <v>725</v>
      </c>
      <c r="R40" s="659">
        <v>875</v>
      </c>
      <c r="S40" s="660">
        <v>1220</v>
      </c>
    </row>
    <row r="41" spans="2:19" ht="16.5" customHeight="1">
      <c r="B41" s="683"/>
      <c r="C41" s="684"/>
      <c r="D41" s="1227" t="s">
        <v>382</v>
      </c>
      <c r="E41" s="1227"/>
      <c r="F41" s="1228"/>
      <c r="G41" s="685">
        <f aca="true" t="shared" si="9" ref="G41:S41">SUM(G42:G51)</f>
        <v>8380</v>
      </c>
      <c r="H41" s="686">
        <f t="shared" si="9"/>
        <v>7430</v>
      </c>
      <c r="I41" s="686">
        <f t="shared" si="9"/>
        <v>6558</v>
      </c>
      <c r="J41" s="686">
        <f t="shared" si="9"/>
        <v>8287</v>
      </c>
      <c r="K41" s="686">
        <f t="shared" si="9"/>
        <v>6904</v>
      </c>
      <c r="L41" s="686">
        <f t="shared" si="9"/>
        <v>8206</v>
      </c>
      <c r="M41" s="686">
        <f t="shared" si="9"/>
        <v>7736</v>
      </c>
      <c r="N41" s="686">
        <f t="shared" si="9"/>
        <v>7125</v>
      </c>
      <c r="O41" s="686">
        <f t="shared" si="9"/>
        <v>9354</v>
      </c>
      <c r="P41" s="686">
        <f t="shared" si="9"/>
        <v>6497</v>
      </c>
      <c r="Q41" s="686">
        <f t="shared" si="9"/>
        <v>10000</v>
      </c>
      <c r="R41" s="686">
        <f t="shared" si="9"/>
        <v>9975</v>
      </c>
      <c r="S41" s="687">
        <f t="shared" si="9"/>
        <v>12662</v>
      </c>
    </row>
    <row r="42" spans="2:19" ht="16.5" customHeight="1">
      <c r="B42" s="652"/>
      <c r="C42" s="653"/>
      <c r="D42" s="653"/>
      <c r="E42" s="1205" t="s">
        <v>383</v>
      </c>
      <c r="F42" s="1206"/>
      <c r="G42" s="680">
        <v>660</v>
      </c>
      <c r="H42" s="659">
        <v>674</v>
      </c>
      <c r="I42" s="659">
        <v>619</v>
      </c>
      <c r="J42" s="659">
        <v>741</v>
      </c>
      <c r="K42" s="659">
        <v>667</v>
      </c>
      <c r="L42" s="659">
        <v>652</v>
      </c>
      <c r="M42" s="659">
        <v>641</v>
      </c>
      <c r="N42" s="659">
        <v>232</v>
      </c>
      <c r="O42" s="659">
        <v>709</v>
      </c>
      <c r="P42" s="659">
        <v>519</v>
      </c>
      <c r="Q42" s="659">
        <v>603</v>
      </c>
      <c r="R42" s="659">
        <v>675</v>
      </c>
      <c r="S42" s="660">
        <v>686</v>
      </c>
    </row>
    <row r="43" spans="2:19" ht="16.5" customHeight="1">
      <c r="B43" s="652"/>
      <c r="C43" s="653"/>
      <c r="D43" s="653"/>
      <c r="E43" s="1205" t="s">
        <v>384</v>
      </c>
      <c r="F43" s="1206"/>
      <c r="G43" s="680">
        <v>314</v>
      </c>
      <c r="H43" s="659">
        <v>235</v>
      </c>
      <c r="I43" s="659">
        <v>403</v>
      </c>
      <c r="J43" s="659">
        <v>501</v>
      </c>
      <c r="K43" s="659">
        <v>387</v>
      </c>
      <c r="L43" s="659">
        <v>242</v>
      </c>
      <c r="M43" s="659">
        <v>442</v>
      </c>
      <c r="N43" s="659">
        <v>738</v>
      </c>
      <c r="O43" s="659">
        <v>368</v>
      </c>
      <c r="P43" s="659">
        <v>133</v>
      </c>
      <c r="Q43" s="659">
        <v>292</v>
      </c>
      <c r="R43" s="659">
        <v>202</v>
      </c>
      <c r="S43" s="660">
        <v>326</v>
      </c>
    </row>
    <row r="44" spans="2:19" ht="16.5" customHeight="1">
      <c r="B44" s="652"/>
      <c r="C44" s="653"/>
      <c r="D44" s="653"/>
      <c r="E44" s="1205" t="s">
        <v>385</v>
      </c>
      <c r="F44" s="1206"/>
      <c r="G44" s="680">
        <v>351</v>
      </c>
      <c r="H44" s="659">
        <v>359</v>
      </c>
      <c r="I44" s="659">
        <v>259</v>
      </c>
      <c r="J44" s="659">
        <v>345</v>
      </c>
      <c r="K44" s="659">
        <v>280</v>
      </c>
      <c r="L44" s="659">
        <v>304</v>
      </c>
      <c r="M44" s="659">
        <v>322</v>
      </c>
      <c r="N44" s="659">
        <v>281</v>
      </c>
      <c r="O44" s="659">
        <v>492</v>
      </c>
      <c r="P44" s="659">
        <v>317</v>
      </c>
      <c r="Q44" s="659">
        <v>306</v>
      </c>
      <c r="R44" s="659">
        <v>542</v>
      </c>
      <c r="S44" s="660">
        <v>406</v>
      </c>
    </row>
    <row r="45" spans="2:19" ht="16.5" customHeight="1">
      <c r="B45" s="652"/>
      <c r="C45" s="653"/>
      <c r="D45" s="653"/>
      <c r="E45" s="1205" t="s">
        <v>386</v>
      </c>
      <c r="F45" s="1206"/>
      <c r="G45" s="680">
        <v>760</v>
      </c>
      <c r="H45" s="659">
        <v>436</v>
      </c>
      <c r="I45" s="659">
        <v>774</v>
      </c>
      <c r="J45" s="659">
        <v>1405</v>
      </c>
      <c r="K45" s="659">
        <v>798</v>
      </c>
      <c r="L45" s="659">
        <v>651</v>
      </c>
      <c r="M45" s="659">
        <v>702</v>
      </c>
      <c r="N45" s="659">
        <v>897</v>
      </c>
      <c r="O45" s="659">
        <v>462</v>
      </c>
      <c r="P45" s="659">
        <v>819</v>
      </c>
      <c r="Q45" s="659">
        <v>699</v>
      </c>
      <c r="R45" s="659">
        <v>657</v>
      </c>
      <c r="S45" s="660">
        <v>848</v>
      </c>
    </row>
    <row r="46" spans="2:19" ht="16.5" customHeight="1">
      <c r="B46" s="652"/>
      <c r="C46" s="653"/>
      <c r="D46" s="653"/>
      <c r="E46" s="1205" t="s">
        <v>387</v>
      </c>
      <c r="F46" s="1206"/>
      <c r="G46" s="680">
        <v>1519</v>
      </c>
      <c r="H46" s="659">
        <v>1208</v>
      </c>
      <c r="I46" s="659">
        <v>1247</v>
      </c>
      <c r="J46" s="659">
        <v>1514</v>
      </c>
      <c r="K46" s="659">
        <v>1163</v>
      </c>
      <c r="L46" s="659">
        <v>1254</v>
      </c>
      <c r="M46" s="659">
        <v>1281</v>
      </c>
      <c r="N46" s="659">
        <v>1374</v>
      </c>
      <c r="O46" s="659">
        <v>1942</v>
      </c>
      <c r="P46" s="659">
        <v>953</v>
      </c>
      <c r="Q46" s="659">
        <v>1273</v>
      </c>
      <c r="R46" s="659">
        <v>2654</v>
      </c>
      <c r="S46" s="660">
        <v>2425</v>
      </c>
    </row>
    <row r="47" spans="2:19" ht="16.5" customHeight="1">
      <c r="B47" s="652"/>
      <c r="C47" s="653"/>
      <c r="D47" s="653"/>
      <c r="E47" s="1205" t="s">
        <v>388</v>
      </c>
      <c r="F47" s="1206"/>
      <c r="G47" s="680">
        <v>1865</v>
      </c>
      <c r="H47" s="659">
        <v>2255</v>
      </c>
      <c r="I47" s="659">
        <v>1254</v>
      </c>
      <c r="J47" s="659">
        <v>1883</v>
      </c>
      <c r="K47" s="659">
        <v>1578</v>
      </c>
      <c r="L47" s="659">
        <v>1273</v>
      </c>
      <c r="M47" s="659">
        <v>1724</v>
      </c>
      <c r="N47" s="659">
        <v>1271</v>
      </c>
      <c r="O47" s="659">
        <v>2726</v>
      </c>
      <c r="P47" s="659">
        <v>1392</v>
      </c>
      <c r="Q47" s="659">
        <v>2048</v>
      </c>
      <c r="R47" s="659">
        <v>1651</v>
      </c>
      <c r="S47" s="660">
        <v>3329</v>
      </c>
    </row>
    <row r="48" spans="2:19" ht="16.5" customHeight="1">
      <c r="B48" s="652"/>
      <c r="C48" s="653"/>
      <c r="D48" s="653"/>
      <c r="E48" s="1205" t="s">
        <v>389</v>
      </c>
      <c r="F48" s="1206"/>
      <c r="G48" s="680">
        <v>353</v>
      </c>
      <c r="H48" s="659">
        <v>261</v>
      </c>
      <c r="I48" s="659">
        <v>308</v>
      </c>
      <c r="J48" s="659">
        <v>324</v>
      </c>
      <c r="K48" s="659">
        <v>276</v>
      </c>
      <c r="L48" s="659">
        <v>304</v>
      </c>
      <c r="M48" s="659">
        <v>409</v>
      </c>
      <c r="N48" s="659">
        <v>336</v>
      </c>
      <c r="O48" s="659">
        <v>393</v>
      </c>
      <c r="P48" s="659">
        <v>353</v>
      </c>
      <c r="Q48" s="659">
        <v>324</v>
      </c>
      <c r="R48" s="659">
        <v>374</v>
      </c>
      <c r="S48" s="660">
        <v>571</v>
      </c>
    </row>
    <row r="49" spans="2:19" ht="16.5" customHeight="1">
      <c r="B49" s="652"/>
      <c r="C49" s="653"/>
      <c r="D49" s="653"/>
      <c r="E49" s="1205" t="s">
        <v>338</v>
      </c>
      <c r="F49" s="1206"/>
      <c r="G49" s="680">
        <v>462</v>
      </c>
      <c r="H49" s="659">
        <v>312</v>
      </c>
      <c r="I49" s="659">
        <v>272</v>
      </c>
      <c r="J49" s="659">
        <v>343</v>
      </c>
      <c r="K49" s="659">
        <v>430</v>
      </c>
      <c r="L49" s="659">
        <v>789</v>
      </c>
      <c r="M49" s="659">
        <v>392</v>
      </c>
      <c r="N49" s="659">
        <v>0</v>
      </c>
      <c r="O49" s="659">
        <v>83</v>
      </c>
      <c r="P49" s="659">
        <v>517</v>
      </c>
      <c r="Q49" s="659">
        <v>1039</v>
      </c>
      <c r="R49" s="659">
        <v>696</v>
      </c>
      <c r="S49" s="660">
        <v>911</v>
      </c>
    </row>
    <row r="50" spans="2:19" ht="16.5" customHeight="1">
      <c r="B50" s="652"/>
      <c r="C50" s="653"/>
      <c r="D50" s="653"/>
      <c r="E50" s="1205" t="s">
        <v>390</v>
      </c>
      <c r="F50" s="1206"/>
      <c r="G50" s="680">
        <v>0</v>
      </c>
      <c r="H50" s="659">
        <v>0</v>
      </c>
      <c r="I50" s="659">
        <v>0</v>
      </c>
      <c r="J50" s="659">
        <v>0</v>
      </c>
      <c r="K50" s="659">
        <v>0</v>
      </c>
      <c r="L50" s="659">
        <v>0</v>
      </c>
      <c r="M50" s="659">
        <v>0</v>
      </c>
      <c r="N50" s="659">
        <v>75</v>
      </c>
      <c r="O50" s="659">
        <v>15</v>
      </c>
      <c r="P50" s="659">
        <v>19</v>
      </c>
      <c r="Q50" s="659">
        <v>27</v>
      </c>
      <c r="R50" s="659">
        <v>5</v>
      </c>
      <c r="S50" s="660">
        <v>39</v>
      </c>
    </row>
    <row r="51" spans="2:19" ht="16.5" customHeight="1">
      <c r="B51" s="652"/>
      <c r="C51" s="653"/>
      <c r="D51" s="653"/>
      <c r="E51" s="1205" t="s">
        <v>391</v>
      </c>
      <c r="F51" s="1206"/>
      <c r="G51" s="680">
        <v>2096</v>
      </c>
      <c r="H51" s="659">
        <v>1690</v>
      </c>
      <c r="I51" s="659">
        <v>1422</v>
      </c>
      <c r="J51" s="659">
        <v>1231</v>
      </c>
      <c r="K51" s="689">
        <v>1325</v>
      </c>
      <c r="L51" s="659">
        <v>2737</v>
      </c>
      <c r="M51" s="659">
        <v>1823</v>
      </c>
      <c r="N51" s="659">
        <v>1921</v>
      </c>
      <c r="O51" s="659">
        <v>2164</v>
      </c>
      <c r="P51" s="659">
        <v>1475</v>
      </c>
      <c r="Q51" s="659">
        <v>3389</v>
      </c>
      <c r="R51" s="659">
        <v>2519</v>
      </c>
      <c r="S51" s="660">
        <v>3121</v>
      </c>
    </row>
    <row r="52" spans="2:19" ht="16.5" customHeight="1">
      <c r="B52" s="1226" t="s">
        <v>392</v>
      </c>
      <c r="C52" s="1227"/>
      <c r="D52" s="1227"/>
      <c r="E52" s="1227"/>
      <c r="F52" s="1228"/>
      <c r="G52" s="685">
        <f aca="true" t="shared" si="10" ref="G52:S52">SUM(G53:G56)</f>
        <v>2898</v>
      </c>
      <c r="H52" s="686">
        <f t="shared" si="10"/>
        <v>2734</v>
      </c>
      <c r="I52" s="686">
        <f t="shared" si="10"/>
        <v>2577</v>
      </c>
      <c r="J52" s="686">
        <f t="shared" si="10"/>
        <v>2393</v>
      </c>
      <c r="K52" s="686">
        <f t="shared" si="10"/>
        <v>1952</v>
      </c>
      <c r="L52" s="686">
        <f t="shared" si="10"/>
        <v>2111</v>
      </c>
      <c r="M52" s="686">
        <f t="shared" si="10"/>
        <v>3303</v>
      </c>
      <c r="N52" s="686">
        <f t="shared" si="10"/>
        <v>2568</v>
      </c>
      <c r="O52" s="686">
        <f t="shared" si="10"/>
        <v>3254</v>
      </c>
      <c r="P52" s="686">
        <f t="shared" si="10"/>
        <v>2211</v>
      </c>
      <c r="Q52" s="686">
        <f t="shared" si="10"/>
        <v>2742</v>
      </c>
      <c r="R52" s="686">
        <f t="shared" si="10"/>
        <v>3146</v>
      </c>
      <c r="S52" s="687">
        <f t="shared" si="10"/>
        <v>5843</v>
      </c>
    </row>
    <row r="53" spans="2:19" ht="16.5" customHeight="1">
      <c r="B53" s="652"/>
      <c r="C53" s="653"/>
      <c r="D53" s="653"/>
      <c r="E53" s="1205" t="s">
        <v>393</v>
      </c>
      <c r="F53" s="1206"/>
      <c r="G53" s="680">
        <v>737</v>
      </c>
      <c r="H53" s="659">
        <v>521</v>
      </c>
      <c r="I53" s="659">
        <v>384</v>
      </c>
      <c r="J53" s="659">
        <v>545</v>
      </c>
      <c r="K53" s="659">
        <v>405</v>
      </c>
      <c r="L53" s="659">
        <v>374</v>
      </c>
      <c r="M53" s="659">
        <v>1261</v>
      </c>
      <c r="N53" s="659">
        <v>301</v>
      </c>
      <c r="O53" s="659">
        <v>856</v>
      </c>
      <c r="P53" s="659">
        <v>349</v>
      </c>
      <c r="Q53" s="659">
        <v>534</v>
      </c>
      <c r="R53" s="659">
        <v>770</v>
      </c>
      <c r="S53" s="660">
        <v>2578</v>
      </c>
    </row>
    <row r="54" spans="2:19" ht="16.5" customHeight="1">
      <c r="B54" s="652"/>
      <c r="C54" s="653"/>
      <c r="D54" s="653"/>
      <c r="E54" s="1205" t="s">
        <v>394</v>
      </c>
      <c r="F54" s="1206"/>
      <c r="G54" s="680">
        <v>782</v>
      </c>
      <c r="H54" s="659">
        <v>672</v>
      </c>
      <c r="I54" s="659">
        <v>897</v>
      </c>
      <c r="J54" s="659">
        <v>635</v>
      </c>
      <c r="K54" s="659">
        <v>365</v>
      </c>
      <c r="L54" s="659">
        <v>387</v>
      </c>
      <c r="M54" s="659">
        <v>682</v>
      </c>
      <c r="N54" s="659">
        <v>1151</v>
      </c>
      <c r="O54" s="659">
        <v>957</v>
      </c>
      <c r="P54" s="659">
        <v>422</v>
      </c>
      <c r="Q54" s="659">
        <v>605</v>
      </c>
      <c r="R54" s="659">
        <v>928</v>
      </c>
      <c r="S54" s="660">
        <v>1720</v>
      </c>
    </row>
    <row r="55" spans="2:19" ht="16.5" customHeight="1">
      <c r="B55" s="652"/>
      <c r="C55" s="653"/>
      <c r="D55" s="648"/>
      <c r="E55" s="1205" t="s">
        <v>395</v>
      </c>
      <c r="F55" s="1206"/>
      <c r="G55" s="680">
        <v>1252</v>
      </c>
      <c r="H55" s="659">
        <v>1142</v>
      </c>
      <c r="I55" s="659">
        <v>1215</v>
      </c>
      <c r="J55" s="659">
        <v>1021</v>
      </c>
      <c r="K55" s="659">
        <v>1057</v>
      </c>
      <c r="L55" s="659">
        <v>1204</v>
      </c>
      <c r="M55" s="659">
        <v>1258</v>
      </c>
      <c r="N55" s="659">
        <v>1023</v>
      </c>
      <c r="O55" s="659">
        <v>1310</v>
      </c>
      <c r="P55" s="659">
        <v>1357</v>
      </c>
      <c r="Q55" s="659">
        <v>1529</v>
      </c>
      <c r="R55" s="659">
        <v>1433</v>
      </c>
      <c r="S55" s="660">
        <v>1467</v>
      </c>
    </row>
    <row r="56" spans="2:19" ht="16.5" customHeight="1">
      <c r="B56" s="652"/>
      <c r="C56" s="653"/>
      <c r="D56" s="648"/>
      <c r="E56" s="1205" t="s">
        <v>396</v>
      </c>
      <c r="F56" s="1206"/>
      <c r="G56" s="680">
        <v>127</v>
      </c>
      <c r="H56" s="659">
        <v>399</v>
      </c>
      <c r="I56" s="659">
        <v>81</v>
      </c>
      <c r="J56" s="659">
        <v>192</v>
      </c>
      <c r="K56" s="659">
        <v>125</v>
      </c>
      <c r="L56" s="659">
        <v>146</v>
      </c>
      <c r="M56" s="659">
        <v>102</v>
      </c>
      <c r="N56" s="659">
        <v>93</v>
      </c>
      <c r="O56" s="659">
        <v>131</v>
      </c>
      <c r="P56" s="659">
        <v>83</v>
      </c>
      <c r="Q56" s="659">
        <v>74</v>
      </c>
      <c r="R56" s="659">
        <v>15</v>
      </c>
      <c r="S56" s="660">
        <v>78</v>
      </c>
    </row>
    <row r="57" spans="2:19" ht="16.5" customHeight="1">
      <c r="B57" s="1226" t="s">
        <v>397</v>
      </c>
      <c r="C57" s="1227"/>
      <c r="D57" s="1227"/>
      <c r="E57" s="1227"/>
      <c r="F57" s="1228"/>
      <c r="G57" s="685">
        <f aca="true" t="shared" si="11" ref="G57:S57">SUM(G58:G62)</f>
        <v>8460</v>
      </c>
      <c r="H57" s="686">
        <f t="shared" si="11"/>
        <v>7270</v>
      </c>
      <c r="I57" s="686">
        <f t="shared" si="11"/>
        <v>7650</v>
      </c>
      <c r="J57" s="686">
        <f t="shared" si="11"/>
        <v>7635</v>
      </c>
      <c r="K57" s="686">
        <f t="shared" si="11"/>
        <v>6480</v>
      </c>
      <c r="L57" s="686">
        <f t="shared" si="11"/>
        <v>6306</v>
      </c>
      <c r="M57" s="686">
        <f t="shared" si="11"/>
        <v>10199</v>
      </c>
      <c r="N57" s="686">
        <f t="shared" si="11"/>
        <v>7417</v>
      </c>
      <c r="O57" s="686">
        <f t="shared" si="11"/>
        <v>8033</v>
      </c>
      <c r="P57" s="686">
        <f t="shared" si="11"/>
        <v>6326</v>
      </c>
      <c r="Q57" s="686">
        <f t="shared" si="11"/>
        <v>6719</v>
      </c>
      <c r="R57" s="686">
        <f t="shared" si="11"/>
        <v>6738</v>
      </c>
      <c r="S57" s="687">
        <f t="shared" si="11"/>
        <v>21033</v>
      </c>
    </row>
    <row r="58" spans="2:19" ht="16.5" customHeight="1">
      <c r="B58" s="652"/>
      <c r="C58" s="653"/>
      <c r="D58" s="653"/>
      <c r="E58" s="1205" t="s">
        <v>398</v>
      </c>
      <c r="F58" s="1206"/>
      <c r="G58" s="680">
        <v>3117</v>
      </c>
      <c r="H58" s="659">
        <v>2299</v>
      </c>
      <c r="I58" s="659">
        <v>1562</v>
      </c>
      <c r="J58" s="659">
        <v>2949</v>
      </c>
      <c r="K58" s="659">
        <v>2442</v>
      </c>
      <c r="L58" s="659">
        <v>1946</v>
      </c>
      <c r="M58" s="659">
        <v>4330</v>
      </c>
      <c r="N58" s="659">
        <v>3095</v>
      </c>
      <c r="O58" s="659">
        <v>3561</v>
      </c>
      <c r="P58" s="659">
        <v>2712</v>
      </c>
      <c r="Q58" s="659">
        <v>2182</v>
      </c>
      <c r="R58" s="659">
        <v>2274</v>
      </c>
      <c r="S58" s="660">
        <v>8184</v>
      </c>
    </row>
    <row r="59" spans="2:19" ht="16.5" customHeight="1">
      <c r="B59" s="652"/>
      <c r="C59" s="653"/>
      <c r="D59" s="653"/>
      <c r="E59" s="1205" t="s">
        <v>399</v>
      </c>
      <c r="F59" s="1206"/>
      <c r="G59" s="680">
        <v>1441</v>
      </c>
      <c r="H59" s="659">
        <v>2141</v>
      </c>
      <c r="I59" s="659">
        <v>1350</v>
      </c>
      <c r="J59" s="659">
        <v>1572</v>
      </c>
      <c r="K59" s="659">
        <v>1180</v>
      </c>
      <c r="L59" s="659">
        <v>1334</v>
      </c>
      <c r="M59" s="659">
        <v>1722</v>
      </c>
      <c r="N59" s="659">
        <v>1388</v>
      </c>
      <c r="O59" s="659">
        <v>1220</v>
      </c>
      <c r="P59" s="659">
        <v>1188</v>
      </c>
      <c r="Q59" s="659">
        <v>1350</v>
      </c>
      <c r="R59" s="659">
        <v>1081</v>
      </c>
      <c r="S59" s="660">
        <v>1768</v>
      </c>
    </row>
    <row r="60" spans="2:19" ht="16.5" customHeight="1">
      <c r="B60" s="683"/>
      <c r="C60" s="684"/>
      <c r="D60" s="690"/>
      <c r="E60" s="1205" t="s">
        <v>400</v>
      </c>
      <c r="F60" s="1206"/>
      <c r="G60" s="680">
        <v>1673</v>
      </c>
      <c r="H60" s="659">
        <v>1012</v>
      </c>
      <c r="I60" s="659">
        <v>3144</v>
      </c>
      <c r="J60" s="659">
        <v>988</v>
      </c>
      <c r="K60" s="659">
        <v>1225</v>
      </c>
      <c r="L60" s="659">
        <v>1447</v>
      </c>
      <c r="M60" s="659">
        <v>1869</v>
      </c>
      <c r="N60" s="659">
        <v>840</v>
      </c>
      <c r="O60" s="659">
        <v>865</v>
      </c>
      <c r="P60" s="659">
        <v>994</v>
      </c>
      <c r="Q60" s="659">
        <v>1074</v>
      </c>
      <c r="R60" s="659">
        <v>833</v>
      </c>
      <c r="S60" s="660">
        <v>5820</v>
      </c>
    </row>
    <row r="61" spans="2:19" ht="16.5" customHeight="1">
      <c r="B61" s="683"/>
      <c r="C61" s="684"/>
      <c r="D61" s="690"/>
      <c r="E61" s="1205" t="s">
        <v>401</v>
      </c>
      <c r="F61" s="1206"/>
      <c r="G61" s="680">
        <v>2195</v>
      </c>
      <c r="H61" s="659">
        <v>1814</v>
      </c>
      <c r="I61" s="659">
        <v>1594</v>
      </c>
      <c r="J61" s="659">
        <v>2029</v>
      </c>
      <c r="K61" s="659">
        <v>1624</v>
      </c>
      <c r="L61" s="659">
        <v>1558</v>
      </c>
      <c r="M61" s="659">
        <v>2278</v>
      </c>
      <c r="N61" s="659">
        <v>2094</v>
      </c>
      <c r="O61" s="659">
        <v>2387</v>
      </c>
      <c r="P61" s="659">
        <v>1381</v>
      </c>
      <c r="Q61" s="659">
        <v>2016</v>
      </c>
      <c r="R61" s="659">
        <v>2550</v>
      </c>
      <c r="S61" s="660">
        <v>5124</v>
      </c>
    </row>
    <row r="62" spans="2:19" ht="16.5" customHeight="1">
      <c r="B62" s="652"/>
      <c r="C62" s="653"/>
      <c r="D62" s="648"/>
      <c r="E62" s="1205" t="s">
        <v>148</v>
      </c>
      <c r="F62" s="1206"/>
      <c r="G62" s="680">
        <v>34</v>
      </c>
      <c r="H62" s="659">
        <v>4</v>
      </c>
      <c r="I62" s="659">
        <v>0</v>
      </c>
      <c r="J62" s="659">
        <v>97</v>
      </c>
      <c r="K62" s="659">
        <v>9</v>
      </c>
      <c r="L62" s="659">
        <v>21</v>
      </c>
      <c r="M62" s="659">
        <v>0</v>
      </c>
      <c r="N62" s="659">
        <v>0</v>
      </c>
      <c r="O62" s="659">
        <v>0</v>
      </c>
      <c r="P62" s="659">
        <v>51</v>
      </c>
      <c r="Q62" s="659">
        <v>97</v>
      </c>
      <c r="R62" s="659">
        <v>0</v>
      </c>
      <c r="S62" s="660">
        <v>137</v>
      </c>
    </row>
    <row r="63" spans="2:19" s="691" customFormat="1" ht="16.5" customHeight="1">
      <c r="B63" s="1226" t="s">
        <v>402</v>
      </c>
      <c r="C63" s="1227"/>
      <c r="D63" s="1227"/>
      <c r="E63" s="1227"/>
      <c r="F63" s="1228"/>
      <c r="G63" s="685">
        <v>8102</v>
      </c>
      <c r="H63" s="686">
        <v>10906</v>
      </c>
      <c r="I63" s="686">
        <v>9174</v>
      </c>
      <c r="J63" s="686">
        <v>7719</v>
      </c>
      <c r="K63" s="686">
        <v>7425</v>
      </c>
      <c r="L63" s="686">
        <v>6376</v>
      </c>
      <c r="M63" s="686">
        <v>9917</v>
      </c>
      <c r="N63" s="686">
        <v>7679</v>
      </c>
      <c r="O63" s="686">
        <v>7699</v>
      </c>
      <c r="P63" s="686">
        <v>7331</v>
      </c>
      <c r="Q63" s="686">
        <v>7363</v>
      </c>
      <c r="R63" s="686">
        <v>6033</v>
      </c>
      <c r="S63" s="687">
        <v>9466</v>
      </c>
    </row>
    <row r="64" spans="2:19" ht="16.5" customHeight="1">
      <c r="B64" s="1214" t="s">
        <v>403</v>
      </c>
      <c r="C64" s="1205"/>
      <c r="D64" s="1205"/>
      <c r="E64" s="1205"/>
      <c r="F64" s="1206"/>
      <c r="G64" s="680">
        <v>1362</v>
      </c>
      <c r="H64" s="659">
        <v>2194</v>
      </c>
      <c r="I64" s="659">
        <v>1234</v>
      </c>
      <c r="J64" s="659">
        <v>1356</v>
      </c>
      <c r="K64" s="659">
        <v>1016</v>
      </c>
      <c r="L64" s="659">
        <v>943</v>
      </c>
      <c r="M64" s="659">
        <v>1135</v>
      </c>
      <c r="N64" s="659">
        <v>959</v>
      </c>
      <c r="O64" s="659">
        <v>1775</v>
      </c>
      <c r="P64" s="659">
        <v>702</v>
      </c>
      <c r="Q64" s="659">
        <v>1201</v>
      </c>
      <c r="R64" s="659">
        <v>1376</v>
      </c>
      <c r="S64" s="660">
        <v>2457</v>
      </c>
    </row>
    <row r="65" spans="2:19" ht="16.5" customHeight="1">
      <c r="B65" s="1223" t="s">
        <v>404</v>
      </c>
      <c r="C65" s="1224"/>
      <c r="D65" s="1224"/>
      <c r="E65" s="1224"/>
      <c r="F65" s="1225"/>
      <c r="G65" s="692">
        <v>4476</v>
      </c>
      <c r="H65" s="693">
        <v>2362</v>
      </c>
      <c r="I65" s="693">
        <v>2927</v>
      </c>
      <c r="J65" s="693">
        <v>2102</v>
      </c>
      <c r="K65" s="693">
        <v>980</v>
      </c>
      <c r="L65" s="693">
        <v>2336</v>
      </c>
      <c r="M65" s="693">
        <v>9361</v>
      </c>
      <c r="N65" s="693">
        <v>3464</v>
      </c>
      <c r="O65" s="693">
        <v>5489</v>
      </c>
      <c r="P65" s="693">
        <v>4142</v>
      </c>
      <c r="Q65" s="693">
        <v>1864</v>
      </c>
      <c r="R65" s="693">
        <v>157</v>
      </c>
      <c r="S65" s="694">
        <v>18618</v>
      </c>
    </row>
    <row r="67" ht="12">
      <c r="C67" s="678" t="s">
        <v>405</v>
      </c>
    </row>
  </sheetData>
  <mergeCells count="59">
    <mergeCell ref="D38:F38"/>
    <mergeCell ref="D41:F41"/>
    <mergeCell ref="E51:F51"/>
    <mergeCell ref="E44:F44"/>
    <mergeCell ref="E45:F45"/>
    <mergeCell ref="E46:F46"/>
    <mergeCell ref="E42:F42"/>
    <mergeCell ref="E43:F43"/>
    <mergeCell ref="E39:F39"/>
    <mergeCell ref="E40:F40"/>
    <mergeCell ref="B65:F65"/>
    <mergeCell ref="E47:F47"/>
    <mergeCell ref="E48:F48"/>
    <mergeCell ref="E49:F49"/>
    <mergeCell ref="E50:F50"/>
    <mergeCell ref="E61:F61"/>
    <mergeCell ref="E62:F62"/>
    <mergeCell ref="B52:F52"/>
    <mergeCell ref="B64:F64"/>
    <mergeCell ref="E56:F56"/>
    <mergeCell ref="D35:F35"/>
    <mergeCell ref="E37:F37"/>
    <mergeCell ref="B10:F10"/>
    <mergeCell ref="B12:F12"/>
    <mergeCell ref="E20:F20"/>
    <mergeCell ref="E15:F15"/>
    <mergeCell ref="E36:F36"/>
    <mergeCell ref="E34:F34"/>
    <mergeCell ref="E32:F32"/>
    <mergeCell ref="E33:F33"/>
    <mergeCell ref="D30:F30"/>
    <mergeCell ref="E31:F31"/>
    <mergeCell ref="B6:F6"/>
    <mergeCell ref="B7:F7"/>
    <mergeCell ref="C13:F13"/>
    <mergeCell ref="D14:F14"/>
    <mergeCell ref="B8:F8"/>
    <mergeCell ref="J4:J5"/>
    <mergeCell ref="K4:K5"/>
    <mergeCell ref="B4:F5"/>
    <mergeCell ref="G4:G5"/>
    <mergeCell ref="H4:H5"/>
    <mergeCell ref="I4:I5"/>
    <mergeCell ref="L4:L5"/>
    <mergeCell ref="M4:M5"/>
    <mergeCell ref="N4:N5"/>
    <mergeCell ref="O4:O5"/>
    <mergeCell ref="P4:P5"/>
    <mergeCell ref="Q4:Q5"/>
    <mergeCell ref="R4:R5"/>
    <mergeCell ref="S4:S5"/>
    <mergeCell ref="B63:F63"/>
    <mergeCell ref="E53:F53"/>
    <mergeCell ref="E54:F54"/>
    <mergeCell ref="E58:F58"/>
    <mergeCell ref="E59:F59"/>
    <mergeCell ref="E60:F60"/>
    <mergeCell ref="B57:F57"/>
    <mergeCell ref="E55:F55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45"/>
  <sheetViews>
    <sheetView workbookViewId="0" topLeftCell="A1">
      <selection activeCell="A1" sqref="A1"/>
    </sheetView>
  </sheetViews>
  <sheetFormatPr defaultColWidth="9.00390625" defaultRowHeight="13.5"/>
  <cols>
    <col min="1" max="1" width="2.625" style="696" customWidth="1"/>
    <col min="2" max="2" width="20.625" style="696" customWidth="1"/>
    <col min="3" max="3" width="15.625" style="696" customWidth="1"/>
    <col min="4" max="4" width="8.625" style="696" customWidth="1"/>
    <col min="5" max="5" width="15.625" style="696" customWidth="1"/>
    <col min="6" max="6" width="8.625" style="696" customWidth="1"/>
    <col min="7" max="7" width="15.625" style="696" customWidth="1"/>
    <col min="8" max="8" width="8.625" style="696" customWidth="1"/>
    <col min="9" max="16384" width="9.00390625" style="696" customWidth="1"/>
  </cols>
  <sheetData>
    <row r="2" ht="14.25">
      <c r="B2" s="697" t="s">
        <v>445</v>
      </c>
    </row>
    <row r="3" ht="12.75" thickBot="1"/>
    <row r="4" spans="2:8" s="698" customFormat="1" ht="15" customHeight="1" thickTop="1">
      <c r="B4" s="1233" t="s">
        <v>407</v>
      </c>
      <c r="C4" s="699" t="s">
        <v>408</v>
      </c>
      <c r="D4" s="700"/>
      <c r="E4" s="699" t="s">
        <v>409</v>
      </c>
      <c r="F4" s="700"/>
      <c r="G4" s="699" t="s">
        <v>410</v>
      </c>
      <c r="H4" s="700"/>
    </row>
    <row r="5" spans="2:8" s="698" customFormat="1" ht="15" customHeight="1">
      <c r="B5" s="1234"/>
      <c r="C5" s="701" t="s">
        <v>440</v>
      </c>
      <c r="D5" s="702" t="s">
        <v>411</v>
      </c>
      <c r="E5" s="701" t="s">
        <v>441</v>
      </c>
      <c r="F5" s="702" t="s">
        <v>411</v>
      </c>
      <c r="G5" s="701" t="s">
        <v>441</v>
      </c>
      <c r="H5" s="702" t="s">
        <v>411</v>
      </c>
    </row>
    <row r="6" spans="2:8" s="698" customFormat="1" ht="15" customHeight="1">
      <c r="B6" s="703"/>
      <c r="C6" s="704" t="s">
        <v>1535</v>
      </c>
      <c r="D6" s="704" t="s">
        <v>442</v>
      </c>
      <c r="E6" s="704" t="s">
        <v>1535</v>
      </c>
      <c r="F6" s="704" t="s">
        <v>442</v>
      </c>
      <c r="G6" s="704" t="s">
        <v>1535</v>
      </c>
      <c r="H6" s="705" t="s">
        <v>442</v>
      </c>
    </row>
    <row r="7" spans="2:8" s="706" customFormat="1" ht="15" customHeight="1">
      <c r="B7" s="707" t="s">
        <v>443</v>
      </c>
      <c r="C7" s="708"/>
      <c r="D7" s="709"/>
      <c r="E7" s="708"/>
      <c r="F7" s="709"/>
      <c r="G7" s="708"/>
      <c r="H7" s="710"/>
    </row>
    <row r="8" spans="2:9" s="698" customFormat="1" ht="15" customHeight="1">
      <c r="B8" s="711" t="s">
        <v>412</v>
      </c>
      <c r="C8" s="712">
        <v>1274552860</v>
      </c>
      <c r="D8" s="713">
        <v>11.9</v>
      </c>
      <c r="E8" s="712">
        <v>1593245800</v>
      </c>
      <c r="F8" s="713">
        <v>13.3</v>
      </c>
      <c r="G8" s="712">
        <v>1690830383</v>
      </c>
      <c r="H8" s="714">
        <v>12.7</v>
      </c>
      <c r="I8" s="715"/>
    </row>
    <row r="9" spans="2:9" s="698" customFormat="1" ht="15" customHeight="1">
      <c r="B9" s="711" t="s">
        <v>413</v>
      </c>
      <c r="C9" s="712">
        <v>414232816</v>
      </c>
      <c r="D9" s="713">
        <v>3.8</v>
      </c>
      <c r="E9" s="712">
        <v>532479213</v>
      </c>
      <c r="F9" s="713">
        <v>4.5</v>
      </c>
      <c r="G9" s="712">
        <v>607786746</v>
      </c>
      <c r="H9" s="714">
        <v>4.5</v>
      </c>
      <c r="I9" s="716"/>
    </row>
    <row r="10" spans="2:8" s="698" customFormat="1" ht="15.75" customHeight="1">
      <c r="B10" s="711" t="s">
        <v>414</v>
      </c>
      <c r="C10" s="712">
        <v>3021136000</v>
      </c>
      <c r="D10" s="713">
        <v>28.3</v>
      </c>
      <c r="E10" s="712">
        <v>3814865000</v>
      </c>
      <c r="F10" s="713">
        <v>31.9</v>
      </c>
      <c r="G10" s="712">
        <v>4003340000</v>
      </c>
      <c r="H10" s="714">
        <v>30</v>
      </c>
    </row>
    <row r="11" spans="2:8" s="698" customFormat="1" ht="15" customHeight="1">
      <c r="B11" s="711" t="s">
        <v>415</v>
      </c>
      <c r="C11" s="712">
        <v>40209649</v>
      </c>
      <c r="D11" s="713">
        <v>0.4</v>
      </c>
      <c r="E11" s="712">
        <v>49776248</v>
      </c>
      <c r="F11" s="713">
        <v>0.4</v>
      </c>
      <c r="G11" s="712">
        <v>64497993</v>
      </c>
      <c r="H11" s="714">
        <v>0.5</v>
      </c>
    </row>
    <row r="12" spans="2:8" s="698" customFormat="1" ht="15" customHeight="1">
      <c r="B12" s="711" t="s">
        <v>416</v>
      </c>
      <c r="C12" s="712">
        <v>132349339</v>
      </c>
      <c r="D12" s="713">
        <v>1.2</v>
      </c>
      <c r="E12" s="712">
        <v>127274944</v>
      </c>
      <c r="F12" s="713">
        <v>1.1</v>
      </c>
      <c r="G12" s="712">
        <v>219290666</v>
      </c>
      <c r="H12" s="714">
        <v>1.6</v>
      </c>
    </row>
    <row r="13" spans="2:8" s="698" customFormat="1" ht="15" customHeight="1">
      <c r="B13" s="711" t="s">
        <v>417</v>
      </c>
      <c r="C13" s="712">
        <v>363065888</v>
      </c>
      <c r="D13" s="713">
        <v>3.4</v>
      </c>
      <c r="E13" s="712">
        <v>411802272</v>
      </c>
      <c r="F13" s="713">
        <v>3.4</v>
      </c>
      <c r="G13" s="712">
        <v>443657443</v>
      </c>
      <c r="H13" s="714">
        <v>3.3</v>
      </c>
    </row>
    <row r="14" spans="2:8" s="698" customFormat="1" ht="15" customHeight="1">
      <c r="B14" s="711" t="s">
        <v>418</v>
      </c>
      <c r="C14" s="712">
        <v>3665428703</v>
      </c>
      <c r="D14" s="713">
        <v>34.5</v>
      </c>
      <c r="E14" s="712">
        <v>4111791950</v>
      </c>
      <c r="F14" s="713">
        <v>34.4</v>
      </c>
      <c r="G14" s="712">
        <v>4915814924</v>
      </c>
      <c r="H14" s="714">
        <v>36.9</v>
      </c>
    </row>
    <row r="15" spans="2:8" s="698" customFormat="1" ht="15" customHeight="1">
      <c r="B15" s="711" t="s">
        <v>419</v>
      </c>
      <c r="C15" s="712">
        <v>63306761</v>
      </c>
      <c r="D15" s="713">
        <v>0.6</v>
      </c>
      <c r="E15" s="712">
        <v>80789314</v>
      </c>
      <c r="F15" s="713">
        <v>0.7</v>
      </c>
      <c r="G15" s="712">
        <v>110759743</v>
      </c>
      <c r="H15" s="714">
        <v>0.8</v>
      </c>
    </row>
    <row r="16" spans="2:8" s="698" customFormat="1" ht="15" customHeight="1">
      <c r="B16" s="711" t="s">
        <v>420</v>
      </c>
      <c r="C16" s="712">
        <v>111561816</v>
      </c>
      <c r="D16" s="713">
        <v>1</v>
      </c>
      <c r="E16" s="712">
        <v>129115254</v>
      </c>
      <c r="F16" s="713">
        <v>1.1</v>
      </c>
      <c r="G16" s="712">
        <v>207062836</v>
      </c>
      <c r="H16" s="714">
        <v>1.6</v>
      </c>
    </row>
    <row r="17" spans="2:8" s="698" customFormat="1" ht="15" customHeight="1">
      <c r="B17" s="711" t="s">
        <v>421</v>
      </c>
      <c r="C17" s="712">
        <v>345505890</v>
      </c>
      <c r="D17" s="713">
        <v>3.3</v>
      </c>
      <c r="E17" s="712">
        <v>394868490</v>
      </c>
      <c r="F17" s="713">
        <v>3.3</v>
      </c>
      <c r="G17" s="712">
        <v>442691483</v>
      </c>
      <c r="H17" s="714">
        <v>3.3</v>
      </c>
    </row>
    <row r="18" spans="2:8" s="698" customFormat="1" ht="15" customHeight="1">
      <c r="B18" s="711" t="s">
        <v>422</v>
      </c>
      <c r="C18" s="712">
        <v>1239000000</v>
      </c>
      <c r="D18" s="713">
        <v>11.6</v>
      </c>
      <c r="E18" s="712">
        <v>465150000</v>
      </c>
      <c r="F18" s="713">
        <v>3.9</v>
      </c>
      <c r="G18" s="712">
        <v>438500000</v>
      </c>
      <c r="H18" s="714">
        <v>3.3</v>
      </c>
    </row>
    <row r="19" spans="2:8" s="698" customFormat="1" ht="15" customHeight="1">
      <c r="B19" s="711" t="s">
        <v>423</v>
      </c>
      <c r="C19" s="717">
        <v>0</v>
      </c>
      <c r="D19" s="717">
        <v>0</v>
      </c>
      <c r="E19" s="712">
        <v>243109623</v>
      </c>
      <c r="F19" s="713">
        <v>2</v>
      </c>
      <c r="G19" s="712">
        <v>214060104</v>
      </c>
      <c r="H19" s="714">
        <v>1.5</v>
      </c>
    </row>
    <row r="20" spans="2:8" s="698" customFormat="1" ht="15" customHeight="1">
      <c r="B20" s="711"/>
      <c r="C20" s="712"/>
      <c r="D20" s="713"/>
      <c r="E20" s="712"/>
      <c r="F20" s="713"/>
      <c r="G20" s="712"/>
      <c r="H20" s="714"/>
    </row>
    <row r="21" spans="2:8" s="706" customFormat="1" ht="15" customHeight="1">
      <c r="B21" s="718" t="s">
        <v>69</v>
      </c>
      <c r="C21" s="108">
        <f aca="true" t="shared" si="0" ref="C21:H21">SUM(C8:C19)</f>
        <v>10670349722</v>
      </c>
      <c r="D21" s="719">
        <f t="shared" si="0"/>
        <v>99.99999999999999</v>
      </c>
      <c r="E21" s="108">
        <f t="shared" si="0"/>
        <v>11954268108</v>
      </c>
      <c r="F21" s="719">
        <f t="shared" si="0"/>
        <v>100</v>
      </c>
      <c r="G21" s="108">
        <f t="shared" si="0"/>
        <v>13358292321</v>
      </c>
      <c r="H21" s="720">
        <f t="shared" si="0"/>
        <v>99.99999999999999</v>
      </c>
    </row>
    <row r="22" spans="2:8" s="706" customFormat="1" ht="15" customHeight="1">
      <c r="B22" s="718"/>
      <c r="C22" s="108"/>
      <c r="D22" s="719"/>
      <c r="E22" s="108"/>
      <c r="F22" s="719"/>
      <c r="G22" s="108"/>
      <c r="H22" s="720"/>
    </row>
    <row r="23" spans="2:8" s="706" customFormat="1" ht="15" customHeight="1">
      <c r="B23" s="721" t="s">
        <v>424</v>
      </c>
      <c r="C23" s="100">
        <v>30546049</v>
      </c>
      <c r="D23" s="717">
        <v>0</v>
      </c>
      <c r="E23" s="39">
        <v>0</v>
      </c>
      <c r="F23" s="717">
        <v>0</v>
      </c>
      <c r="G23" s="39">
        <v>0</v>
      </c>
      <c r="H23" s="722">
        <v>0</v>
      </c>
    </row>
    <row r="24" spans="2:8" s="706" customFormat="1" ht="15" customHeight="1">
      <c r="B24" s="723"/>
      <c r="C24" s="108"/>
      <c r="D24" s="719"/>
      <c r="E24" s="108"/>
      <c r="F24" s="719"/>
      <c r="G24" s="108"/>
      <c r="H24" s="720"/>
    </row>
    <row r="25" spans="2:8" s="706" customFormat="1" ht="15" customHeight="1">
      <c r="B25" s="723"/>
      <c r="C25" s="108"/>
      <c r="D25" s="719"/>
      <c r="E25" s="108"/>
      <c r="F25" s="719"/>
      <c r="G25" s="108"/>
      <c r="H25" s="720"/>
    </row>
    <row r="26" spans="2:8" s="706" customFormat="1" ht="15" customHeight="1">
      <c r="B26" s="707" t="s">
        <v>444</v>
      </c>
      <c r="C26" s="708"/>
      <c r="D26" s="709"/>
      <c r="E26" s="708"/>
      <c r="F26" s="709"/>
      <c r="G26" s="708"/>
      <c r="H26" s="710"/>
    </row>
    <row r="27" spans="2:8" s="698" customFormat="1" ht="15" customHeight="1">
      <c r="B27" s="711" t="s">
        <v>425</v>
      </c>
      <c r="C27" s="712">
        <v>42445160</v>
      </c>
      <c r="D27" s="713">
        <v>0.4</v>
      </c>
      <c r="E27" s="712">
        <v>54049587</v>
      </c>
      <c r="F27" s="713">
        <v>0.5</v>
      </c>
      <c r="G27" s="712">
        <v>54933007</v>
      </c>
      <c r="H27" s="714">
        <v>0.4</v>
      </c>
    </row>
    <row r="28" spans="2:8" s="698" customFormat="1" ht="15" customHeight="1">
      <c r="B28" s="711" t="s">
        <v>426</v>
      </c>
      <c r="C28" s="712">
        <v>273528814</v>
      </c>
      <c r="D28" s="713">
        <v>2.6</v>
      </c>
      <c r="E28" s="712">
        <v>308269592</v>
      </c>
      <c r="F28" s="713">
        <v>2.6</v>
      </c>
      <c r="G28" s="712">
        <v>337449151</v>
      </c>
      <c r="H28" s="714">
        <v>2.5</v>
      </c>
    </row>
    <row r="29" spans="2:8" s="698" customFormat="1" ht="15" customHeight="1">
      <c r="B29" s="711" t="s">
        <v>427</v>
      </c>
      <c r="C29" s="712">
        <v>573603852</v>
      </c>
      <c r="D29" s="713">
        <v>5.4</v>
      </c>
      <c r="E29" s="712">
        <v>604142533</v>
      </c>
      <c r="F29" s="713">
        <v>5.1</v>
      </c>
      <c r="G29" s="712">
        <v>630633026</v>
      </c>
      <c r="H29" s="714">
        <v>4.7</v>
      </c>
    </row>
    <row r="30" spans="2:8" s="698" customFormat="1" ht="15" customHeight="1">
      <c r="B30" s="711" t="s">
        <v>428</v>
      </c>
      <c r="C30" s="712">
        <v>1704905176</v>
      </c>
      <c r="D30" s="713">
        <v>15.9</v>
      </c>
      <c r="E30" s="712">
        <v>2036396031</v>
      </c>
      <c r="F30" s="713">
        <v>17.1</v>
      </c>
      <c r="G30" s="712">
        <v>2884963009</v>
      </c>
      <c r="H30" s="714">
        <v>21.7</v>
      </c>
    </row>
    <row r="31" spans="2:8" s="698" customFormat="1" ht="15" customHeight="1">
      <c r="B31" s="711" t="s">
        <v>429</v>
      </c>
      <c r="C31" s="712">
        <v>4037384353</v>
      </c>
      <c r="D31" s="713">
        <v>37.7</v>
      </c>
      <c r="E31" s="712">
        <v>4509285314</v>
      </c>
      <c r="F31" s="713">
        <v>37.8</v>
      </c>
      <c r="G31" s="712">
        <v>4938477417</v>
      </c>
      <c r="H31" s="714">
        <v>37.1</v>
      </c>
    </row>
    <row r="32" spans="2:8" s="698" customFormat="1" ht="15" customHeight="1">
      <c r="B32" s="711" t="s">
        <v>430</v>
      </c>
      <c r="C32" s="712">
        <v>562403672</v>
      </c>
      <c r="D32" s="713">
        <v>5.3</v>
      </c>
      <c r="E32" s="712">
        <v>634265842</v>
      </c>
      <c r="F32" s="713">
        <v>5.3</v>
      </c>
      <c r="G32" s="712">
        <v>701496633</v>
      </c>
      <c r="H32" s="714">
        <v>5.3</v>
      </c>
    </row>
    <row r="33" spans="2:8" s="698" customFormat="1" ht="15" customHeight="1">
      <c r="B33" s="711" t="s">
        <v>431</v>
      </c>
      <c r="C33" s="712">
        <v>312601417</v>
      </c>
      <c r="D33" s="713">
        <v>2.9</v>
      </c>
      <c r="E33" s="712">
        <v>309880037</v>
      </c>
      <c r="F33" s="713">
        <v>2.6</v>
      </c>
      <c r="G33" s="712">
        <v>327800653</v>
      </c>
      <c r="H33" s="714">
        <v>2.5</v>
      </c>
    </row>
    <row r="34" spans="2:8" s="698" customFormat="1" ht="15" customHeight="1">
      <c r="B34" s="711" t="s">
        <v>432</v>
      </c>
      <c r="C34" s="712">
        <v>1767681268</v>
      </c>
      <c r="D34" s="713">
        <v>16.5</v>
      </c>
      <c r="E34" s="712">
        <v>1929638185</v>
      </c>
      <c r="F34" s="713">
        <v>16.2</v>
      </c>
      <c r="G34" s="712">
        <v>2049547178</v>
      </c>
      <c r="H34" s="714">
        <v>15.4</v>
      </c>
    </row>
    <row r="35" spans="2:8" s="698" customFormat="1" ht="15" customHeight="1">
      <c r="B35" s="711" t="s">
        <v>433</v>
      </c>
      <c r="C35" s="712">
        <v>49536995</v>
      </c>
      <c r="D35" s="713">
        <v>0.5</v>
      </c>
      <c r="E35" s="712">
        <v>73915965</v>
      </c>
      <c r="F35" s="713">
        <v>0.6</v>
      </c>
      <c r="G35" s="712">
        <v>117666342</v>
      </c>
      <c r="H35" s="714">
        <v>0.9</v>
      </c>
    </row>
    <row r="36" spans="2:8" s="698" customFormat="1" ht="15" customHeight="1">
      <c r="B36" s="711" t="s">
        <v>434</v>
      </c>
      <c r="C36" s="712">
        <v>16899469</v>
      </c>
      <c r="D36" s="713">
        <v>0.2</v>
      </c>
      <c r="E36" s="712">
        <v>21247189</v>
      </c>
      <c r="F36" s="713">
        <v>0.2</v>
      </c>
      <c r="G36" s="712">
        <v>23695225</v>
      </c>
      <c r="H36" s="714">
        <v>0.2</v>
      </c>
    </row>
    <row r="37" spans="2:8" s="698" customFormat="1" ht="15" customHeight="1">
      <c r="B37" s="711" t="s">
        <v>435</v>
      </c>
      <c r="C37" s="712">
        <v>26282401</v>
      </c>
      <c r="D37" s="713">
        <v>0.2</v>
      </c>
      <c r="E37" s="712">
        <v>3330793</v>
      </c>
      <c r="F37" s="724">
        <v>0</v>
      </c>
      <c r="G37" s="712">
        <v>33642577</v>
      </c>
      <c r="H37" s="714">
        <v>0.3</v>
      </c>
    </row>
    <row r="38" spans="2:8" s="698" customFormat="1" ht="15" customHeight="1">
      <c r="B38" s="711" t="s">
        <v>436</v>
      </c>
      <c r="C38" s="712">
        <v>643970625</v>
      </c>
      <c r="D38" s="713">
        <v>6</v>
      </c>
      <c r="E38" s="712">
        <v>1122105518</v>
      </c>
      <c r="F38" s="713">
        <v>9.4</v>
      </c>
      <c r="G38" s="712">
        <v>931156293</v>
      </c>
      <c r="H38" s="714">
        <v>7</v>
      </c>
    </row>
    <row r="39" spans="2:8" s="698" customFormat="1" ht="15" customHeight="1">
      <c r="B39" s="711" t="s">
        <v>437</v>
      </c>
      <c r="C39" s="712">
        <v>689652569</v>
      </c>
      <c r="D39" s="713">
        <v>6.4</v>
      </c>
      <c r="E39" s="712">
        <v>310392604</v>
      </c>
      <c r="F39" s="713">
        <v>2.6</v>
      </c>
      <c r="G39" s="712">
        <v>271553687</v>
      </c>
      <c r="H39" s="714">
        <v>2</v>
      </c>
    </row>
    <row r="40" spans="2:8" s="698" customFormat="1" ht="15" customHeight="1">
      <c r="B40" s="711" t="s">
        <v>438</v>
      </c>
      <c r="C40" s="725">
        <v>0</v>
      </c>
      <c r="D40" s="717">
        <v>0</v>
      </c>
      <c r="E40" s="726">
        <v>0</v>
      </c>
      <c r="F40" s="717">
        <v>0</v>
      </c>
      <c r="G40" s="726">
        <v>0</v>
      </c>
      <c r="H40" s="722">
        <v>0</v>
      </c>
    </row>
    <row r="41" spans="2:8" s="698" customFormat="1" ht="15" customHeight="1">
      <c r="B41" s="711"/>
      <c r="C41" s="726"/>
      <c r="D41" s="713"/>
      <c r="E41" s="726"/>
      <c r="F41" s="713"/>
      <c r="G41" s="726"/>
      <c r="H41" s="714"/>
    </row>
    <row r="42" spans="2:8" s="706" customFormat="1" ht="15" customHeight="1">
      <c r="B42" s="718" t="s">
        <v>69</v>
      </c>
      <c r="C42" s="708">
        <f aca="true" t="shared" si="1" ref="C42:H42">SUM(C27:C40)</f>
        <v>10700895771</v>
      </c>
      <c r="D42" s="727">
        <f t="shared" si="1"/>
        <v>100.00000000000001</v>
      </c>
      <c r="E42" s="708">
        <f t="shared" si="1"/>
        <v>11916919190</v>
      </c>
      <c r="F42" s="709">
        <f t="shared" si="1"/>
        <v>99.99999999999999</v>
      </c>
      <c r="G42" s="708">
        <f t="shared" si="1"/>
        <v>13303014198</v>
      </c>
      <c r="H42" s="728">
        <f t="shared" si="1"/>
        <v>100.00000000000001</v>
      </c>
    </row>
    <row r="43" spans="2:8" ht="9.75" customHeight="1">
      <c r="B43" s="729"/>
      <c r="C43" s="730"/>
      <c r="D43" s="731"/>
      <c r="E43" s="730"/>
      <c r="F43" s="731"/>
      <c r="G43" s="730"/>
      <c r="H43" s="732"/>
    </row>
    <row r="44" spans="2:8" s="698" customFormat="1" ht="15" customHeight="1">
      <c r="B44" s="711" t="s">
        <v>439</v>
      </c>
      <c r="C44" s="717">
        <v>0</v>
      </c>
      <c r="D44" s="717">
        <v>0</v>
      </c>
      <c r="E44" s="733">
        <f>SUM(E21-E42)</f>
        <v>37348918</v>
      </c>
      <c r="F44" s="717">
        <v>0</v>
      </c>
      <c r="G44" s="733">
        <f>SUM(G21-G42)</f>
        <v>55278123</v>
      </c>
      <c r="H44" s="722">
        <v>0</v>
      </c>
    </row>
    <row r="45" spans="2:8" s="698" customFormat="1" ht="15" customHeight="1">
      <c r="B45" s="734"/>
      <c r="C45" s="735"/>
      <c r="D45" s="736"/>
      <c r="E45" s="735"/>
      <c r="F45" s="736"/>
      <c r="G45" s="735"/>
      <c r="H45" s="737"/>
    </row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Y72"/>
  <sheetViews>
    <sheetView workbookViewId="0" topLeftCell="A1">
      <selection activeCell="A1" sqref="A1"/>
    </sheetView>
  </sheetViews>
  <sheetFormatPr defaultColWidth="9.00390625" defaultRowHeight="13.5"/>
  <cols>
    <col min="1" max="1" width="2.625" style="738" customWidth="1"/>
    <col min="2" max="2" width="5.625" style="738" customWidth="1"/>
    <col min="3" max="3" width="2.125" style="738" customWidth="1"/>
    <col min="4" max="4" width="5.625" style="738" customWidth="1"/>
    <col min="5" max="16384" width="9.00390625" style="738" customWidth="1"/>
  </cols>
  <sheetData>
    <row r="2" spans="2:3" ht="14.25">
      <c r="B2" s="739" t="s">
        <v>491</v>
      </c>
      <c r="C2" s="739"/>
    </row>
    <row r="3" ht="12.75" thickBot="1">
      <c r="Y3" s="740" t="s">
        <v>446</v>
      </c>
    </row>
    <row r="4" spans="2:25" ht="15" customHeight="1" thickTop="1">
      <c r="B4" s="1235" t="s">
        <v>809</v>
      </c>
      <c r="C4" s="1235"/>
      <c r="D4" s="1235"/>
      <c r="E4" s="1235" t="s">
        <v>1415</v>
      </c>
      <c r="F4" s="1235" t="s">
        <v>447</v>
      </c>
      <c r="G4" s="1235" t="s">
        <v>448</v>
      </c>
      <c r="H4" s="1235" t="s">
        <v>449</v>
      </c>
      <c r="I4" s="1235" t="s">
        <v>450</v>
      </c>
      <c r="J4" s="1235" t="s">
        <v>451</v>
      </c>
      <c r="K4" s="1235" t="s">
        <v>452</v>
      </c>
      <c r="L4" s="1235" t="s">
        <v>453</v>
      </c>
      <c r="M4" s="1235" t="s">
        <v>454</v>
      </c>
      <c r="N4" s="1235" t="s">
        <v>455</v>
      </c>
      <c r="O4" s="1235" t="s">
        <v>456</v>
      </c>
      <c r="P4" s="1235" t="s">
        <v>457</v>
      </c>
      <c r="Q4" s="1235" t="s">
        <v>458</v>
      </c>
      <c r="R4" s="1235" t="s">
        <v>459</v>
      </c>
      <c r="S4" s="1246" t="s">
        <v>460</v>
      </c>
      <c r="T4" s="1235" t="s">
        <v>461</v>
      </c>
      <c r="U4" s="1235" t="s">
        <v>462</v>
      </c>
      <c r="V4" s="1235" t="s">
        <v>463</v>
      </c>
      <c r="W4" s="1240" t="s">
        <v>464</v>
      </c>
      <c r="X4" s="1244" t="s">
        <v>465</v>
      </c>
      <c r="Y4" s="1242" t="s">
        <v>466</v>
      </c>
    </row>
    <row r="5" spans="2:25" ht="15" customHeight="1"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241"/>
      <c r="X5" s="1245"/>
      <c r="Y5" s="1243"/>
    </row>
    <row r="6" spans="2:25" ht="12">
      <c r="B6" s="741"/>
      <c r="C6" s="742"/>
      <c r="D6" s="743"/>
      <c r="E6" s="744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6"/>
    </row>
    <row r="7" spans="2:25" ht="24" customHeight="1">
      <c r="B7" s="747"/>
      <c r="C7" s="748"/>
      <c r="D7" s="749"/>
      <c r="E7" s="1237" t="s">
        <v>467</v>
      </c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38"/>
      <c r="U7" s="1238"/>
      <c r="V7" s="1238"/>
      <c r="W7" s="1238"/>
      <c r="X7" s="1238"/>
      <c r="Y7" s="1239"/>
    </row>
    <row r="8" spans="2:25" s="750" customFormat="1" ht="11.25">
      <c r="B8" s="1250" t="s">
        <v>1415</v>
      </c>
      <c r="C8" s="751"/>
      <c r="D8" s="752" t="s">
        <v>468</v>
      </c>
      <c r="E8" s="753">
        <f aca="true" t="shared" si="0" ref="E8:Y8">SUM(E12,E14,E16,E18,E20,E22,E24,E26,E28,E30,E32,E34)</f>
        <v>10525</v>
      </c>
      <c r="F8" s="754">
        <f t="shared" si="0"/>
        <v>21</v>
      </c>
      <c r="G8" s="754">
        <f t="shared" si="0"/>
        <v>27</v>
      </c>
      <c r="H8" s="754">
        <f t="shared" si="0"/>
        <v>19</v>
      </c>
      <c r="I8" s="754">
        <f t="shared" si="0"/>
        <v>45</v>
      </c>
      <c r="J8" s="754">
        <f t="shared" si="0"/>
        <v>394</v>
      </c>
      <c r="K8" s="754">
        <f t="shared" si="0"/>
        <v>658</v>
      </c>
      <c r="L8" s="754">
        <f t="shared" si="0"/>
        <v>50</v>
      </c>
      <c r="M8" s="754">
        <f t="shared" si="0"/>
        <v>336</v>
      </c>
      <c r="N8" s="754">
        <f t="shared" si="0"/>
        <v>6138</v>
      </c>
      <c r="O8" s="754">
        <f t="shared" si="0"/>
        <v>129</v>
      </c>
      <c r="P8" s="754">
        <f t="shared" si="0"/>
        <v>1202</v>
      </c>
      <c r="Q8" s="754">
        <f t="shared" si="0"/>
        <v>271</v>
      </c>
      <c r="R8" s="754">
        <f t="shared" si="0"/>
        <v>44</v>
      </c>
      <c r="S8" s="754">
        <f t="shared" si="0"/>
        <v>28</v>
      </c>
      <c r="T8" s="754">
        <f t="shared" si="0"/>
        <v>8</v>
      </c>
      <c r="U8" s="754">
        <f t="shared" si="0"/>
        <v>2</v>
      </c>
      <c r="V8" s="754">
        <f t="shared" si="0"/>
        <v>0</v>
      </c>
      <c r="W8" s="754">
        <f t="shared" si="0"/>
        <v>13</v>
      </c>
      <c r="X8" s="754">
        <f t="shared" si="0"/>
        <v>7</v>
      </c>
      <c r="Y8" s="755">
        <f t="shared" si="0"/>
        <v>1133</v>
      </c>
    </row>
    <row r="9" spans="2:25" s="750" customFormat="1" ht="11.25">
      <c r="B9" s="1250"/>
      <c r="C9" s="751"/>
      <c r="D9" s="752" t="s">
        <v>469</v>
      </c>
      <c r="E9" s="753">
        <f aca="true" t="shared" si="1" ref="E9:Y9">SUM(E13,E15,E17,E19,E21,E23,E25,E27,E29,E31,E33,E35)</f>
        <v>8025</v>
      </c>
      <c r="F9" s="754">
        <f t="shared" si="1"/>
        <v>20</v>
      </c>
      <c r="G9" s="754">
        <f t="shared" si="1"/>
        <v>22</v>
      </c>
      <c r="H9" s="754">
        <f t="shared" si="1"/>
        <v>12</v>
      </c>
      <c r="I9" s="754">
        <f t="shared" si="1"/>
        <v>44</v>
      </c>
      <c r="J9" s="754">
        <f t="shared" si="1"/>
        <v>389</v>
      </c>
      <c r="K9" s="754">
        <f t="shared" si="1"/>
        <v>636</v>
      </c>
      <c r="L9" s="754">
        <f t="shared" si="1"/>
        <v>47</v>
      </c>
      <c r="M9" s="754">
        <f t="shared" si="1"/>
        <v>332</v>
      </c>
      <c r="N9" s="754">
        <f t="shared" si="1"/>
        <v>3793</v>
      </c>
      <c r="O9" s="754">
        <f t="shared" si="1"/>
        <v>129</v>
      </c>
      <c r="P9" s="754">
        <f t="shared" si="1"/>
        <v>1111</v>
      </c>
      <c r="Q9" s="754">
        <f t="shared" si="1"/>
        <v>268</v>
      </c>
      <c r="R9" s="754">
        <f t="shared" si="1"/>
        <v>43</v>
      </c>
      <c r="S9" s="754">
        <f t="shared" si="1"/>
        <v>28</v>
      </c>
      <c r="T9" s="754">
        <f t="shared" si="1"/>
        <v>8</v>
      </c>
      <c r="U9" s="754">
        <f t="shared" si="1"/>
        <v>2</v>
      </c>
      <c r="V9" s="754">
        <f t="shared" si="1"/>
        <v>0</v>
      </c>
      <c r="W9" s="754">
        <f t="shared" si="1"/>
        <v>13</v>
      </c>
      <c r="X9" s="754">
        <f t="shared" si="1"/>
        <v>7</v>
      </c>
      <c r="Y9" s="755">
        <f t="shared" si="1"/>
        <v>1121</v>
      </c>
    </row>
    <row r="10" spans="2:25" s="750" customFormat="1" ht="11.25">
      <c r="B10" s="1250"/>
      <c r="C10" s="751"/>
      <c r="D10" s="752" t="s">
        <v>470</v>
      </c>
      <c r="E10" s="753">
        <v>4784</v>
      </c>
      <c r="F10" s="754">
        <v>18</v>
      </c>
      <c r="G10" s="754">
        <v>32</v>
      </c>
      <c r="H10" s="754">
        <v>14</v>
      </c>
      <c r="I10" s="754">
        <v>66</v>
      </c>
      <c r="J10" s="754">
        <v>303</v>
      </c>
      <c r="K10" s="754">
        <v>770</v>
      </c>
      <c r="L10" s="754">
        <v>23</v>
      </c>
      <c r="M10" s="754">
        <v>223</v>
      </c>
      <c r="N10" s="754">
        <v>1508</v>
      </c>
      <c r="O10" s="754">
        <v>85</v>
      </c>
      <c r="P10" s="754">
        <v>395</v>
      </c>
      <c r="Q10" s="754">
        <v>154</v>
      </c>
      <c r="R10" s="754">
        <v>11</v>
      </c>
      <c r="S10" s="754">
        <v>63</v>
      </c>
      <c r="T10" s="754">
        <v>3</v>
      </c>
      <c r="U10" s="754">
        <v>16</v>
      </c>
      <c r="V10" s="754">
        <v>0</v>
      </c>
      <c r="W10" s="754">
        <v>13</v>
      </c>
      <c r="X10" s="754">
        <v>8</v>
      </c>
      <c r="Y10" s="755">
        <v>1085</v>
      </c>
    </row>
    <row r="11" spans="2:25" ht="12">
      <c r="B11" s="756"/>
      <c r="C11" s="757"/>
      <c r="D11" s="758"/>
      <c r="E11" s="759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1"/>
    </row>
    <row r="12" spans="2:25" ht="12">
      <c r="B12" s="1249" t="s">
        <v>471</v>
      </c>
      <c r="C12" s="1247"/>
      <c r="D12" s="762" t="s">
        <v>468</v>
      </c>
      <c r="E12" s="759">
        <f aca="true" t="shared" si="2" ref="E12:E35">SUM(F12:Y12)</f>
        <v>896</v>
      </c>
      <c r="F12" s="760">
        <v>3</v>
      </c>
      <c r="G12" s="760">
        <v>4</v>
      </c>
      <c r="H12" s="760">
        <v>1</v>
      </c>
      <c r="I12" s="760">
        <v>1</v>
      </c>
      <c r="J12" s="760">
        <v>23</v>
      </c>
      <c r="K12" s="760">
        <v>44</v>
      </c>
      <c r="L12" s="760">
        <v>4</v>
      </c>
      <c r="M12" s="760">
        <v>47</v>
      </c>
      <c r="N12" s="760">
        <v>570</v>
      </c>
      <c r="O12" s="760">
        <v>5</v>
      </c>
      <c r="P12" s="760">
        <v>101</v>
      </c>
      <c r="Q12" s="760">
        <v>22</v>
      </c>
      <c r="R12" s="760">
        <v>1</v>
      </c>
      <c r="S12" s="760">
        <v>0</v>
      </c>
      <c r="T12" s="760">
        <v>0</v>
      </c>
      <c r="U12" s="760">
        <v>0</v>
      </c>
      <c r="V12" s="760">
        <v>0</v>
      </c>
      <c r="W12" s="760">
        <v>1</v>
      </c>
      <c r="X12" s="760">
        <v>0</v>
      </c>
      <c r="Y12" s="761">
        <v>69</v>
      </c>
    </row>
    <row r="13" spans="2:25" ht="12">
      <c r="B13" s="1249"/>
      <c r="C13" s="1247"/>
      <c r="D13" s="762" t="s">
        <v>469</v>
      </c>
      <c r="E13" s="759">
        <f t="shared" si="2"/>
        <v>642</v>
      </c>
      <c r="F13" s="760">
        <v>3</v>
      </c>
      <c r="G13" s="760">
        <v>2</v>
      </c>
      <c r="H13" s="760">
        <v>0</v>
      </c>
      <c r="I13" s="760">
        <v>1</v>
      </c>
      <c r="J13" s="760">
        <v>25</v>
      </c>
      <c r="K13" s="760">
        <v>43</v>
      </c>
      <c r="L13" s="760">
        <v>3</v>
      </c>
      <c r="M13" s="760">
        <v>47</v>
      </c>
      <c r="N13" s="760">
        <v>326</v>
      </c>
      <c r="O13" s="760">
        <v>5</v>
      </c>
      <c r="P13" s="760">
        <v>96</v>
      </c>
      <c r="Q13" s="760">
        <v>22</v>
      </c>
      <c r="R13" s="760">
        <v>1</v>
      </c>
      <c r="S13" s="760">
        <v>0</v>
      </c>
      <c r="T13" s="760">
        <v>0</v>
      </c>
      <c r="U13" s="760">
        <v>0</v>
      </c>
      <c r="V13" s="760">
        <v>0</v>
      </c>
      <c r="W13" s="760">
        <v>1</v>
      </c>
      <c r="X13" s="760">
        <v>0</v>
      </c>
      <c r="Y13" s="761">
        <v>67</v>
      </c>
    </row>
    <row r="14" spans="2:25" ht="12">
      <c r="B14" s="1249" t="s">
        <v>730</v>
      </c>
      <c r="C14" s="1247"/>
      <c r="D14" s="762" t="s">
        <v>468</v>
      </c>
      <c r="E14" s="759">
        <f t="shared" si="2"/>
        <v>839</v>
      </c>
      <c r="F14" s="760">
        <v>4</v>
      </c>
      <c r="G14" s="760">
        <v>3</v>
      </c>
      <c r="H14" s="760">
        <v>3</v>
      </c>
      <c r="I14" s="760">
        <v>0</v>
      </c>
      <c r="J14" s="760">
        <v>32</v>
      </c>
      <c r="K14" s="760">
        <v>36</v>
      </c>
      <c r="L14" s="760">
        <v>4</v>
      </c>
      <c r="M14" s="760">
        <v>22</v>
      </c>
      <c r="N14" s="760">
        <v>535</v>
      </c>
      <c r="O14" s="760">
        <v>7</v>
      </c>
      <c r="P14" s="760">
        <v>93</v>
      </c>
      <c r="Q14" s="760">
        <v>30</v>
      </c>
      <c r="R14" s="760">
        <v>3</v>
      </c>
      <c r="S14" s="760">
        <v>0</v>
      </c>
      <c r="T14" s="760">
        <v>1</v>
      </c>
      <c r="U14" s="760">
        <v>0</v>
      </c>
      <c r="V14" s="760">
        <v>0</v>
      </c>
      <c r="W14" s="760">
        <v>0</v>
      </c>
      <c r="X14" s="760">
        <v>4</v>
      </c>
      <c r="Y14" s="761">
        <v>62</v>
      </c>
    </row>
    <row r="15" spans="2:25" ht="12">
      <c r="B15" s="1249"/>
      <c r="C15" s="1247"/>
      <c r="D15" s="762" t="s">
        <v>469</v>
      </c>
      <c r="E15" s="759">
        <f t="shared" si="2"/>
        <v>638</v>
      </c>
      <c r="F15" s="760">
        <v>4</v>
      </c>
      <c r="G15" s="760">
        <v>3</v>
      </c>
      <c r="H15" s="760">
        <v>3</v>
      </c>
      <c r="I15" s="760">
        <v>0</v>
      </c>
      <c r="J15" s="760">
        <v>30</v>
      </c>
      <c r="K15" s="760">
        <v>34</v>
      </c>
      <c r="L15" s="760">
        <v>4</v>
      </c>
      <c r="M15" s="760">
        <v>22</v>
      </c>
      <c r="N15" s="760">
        <v>340</v>
      </c>
      <c r="O15" s="760">
        <v>7</v>
      </c>
      <c r="P15" s="760">
        <v>92</v>
      </c>
      <c r="Q15" s="760">
        <v>29</v>
      </c>
      <c r="R15" s="760">
        <v>3</v>
      </c>
      <c r="S15" s="760">
        <v>0</v>
      </c>
      <c r="T15" s="760">
        <v>1</v>
      </c>
      <c r="U15" s="760">
        <v>0</v>
      </c>
      <c r="V15" s="760">
        <v>0</v>
      </c>
      <c r="W15" s="760">
        <v>0</v>
      </c>
      <c r="X15" s="760">
        <v>4</v>
      </c>
      <c r="Y15" s="761">
        <v>62</v>
      </c>
    </row>
    <row r="16" spans="2:25" ht="12">
      <c r="B16" s="1249" t="s">
        <v>731</v>
      </c>
      <c r="C16" s="1247"/>
      <c r="D16" s="762" t="s">
        <v>468</v>
      </c>
      <c r="E16" s="759">
        <f t="shared" si="2"/>
        <v>834</v>
      </c>
      <c r="F16" s="760">
        <v>1</v>
      </c>
      <c r="G16" s="760">
        <v>3</v>
      </c>
      <c r="H16" s="760">
        <v>0</v>
      </c>
      <c r="I16" s="760">
        <v>1</v>
      </c>
      <c r="J16" s="760">
        <v>33</v>
      </c>
      <c r="K16" s="760">
        <v>27</v>
      </c>
      <c r="L16" s="760">
        <v>2</v>
      </c>
      <c r="M16" s="760">
        <v>11</v>
      </c>
      <c r="N16" s="760">
        <v>530</v>
      </c>
      <c r="O16" s="760">
        <v>18</v>
      </c>
      <c r="P16" s="760">
        <v>89</v>
      </c>
      <c r="Q16" s="760">
        <v>25</v>
      </c>
      <c r="R16" s="760">
        <v>4</v>
      </c>
      <c r="S16" s="760">
        <v>16</v>
      </c>
      <c r="T16" s="760">
        <v>4</v>
      </c>
      <c r="U16" s="760">
        <v>0</v>
      </c>
      <c r="V16" s="760">
        <v>0</v>
      </c>
      <c r="W16" s="760">
        <v>1</v>
      </c>
      <c r="X16" s="760">
        <v>3</v>
      </c>
      <c r="Y16" s="761">
        <v>66</v>
      </c>
    </row>
    <row r="17" spans="2:25" ht="12">
      <c r="B17" s="1249"/>
      <c r="C17" s="1247"/>
      <c r="D17" s="762" t="s">
        <v>469</v>
      </c>
      <c r="E17" s="759">
        <f t="shared" si="2"/>
        <v>633</v>
      </c>
      <c r="F17" s="760">
        <v>1</v>
      </c>
      <c r="G17" s="760">
        <v>2</v>
      </c>
      <c r="H17" s="760">
        <v>0</v>
      </c>
      <c r="I17" s="760">
        <v>1</v>
      </c>
      <c r="J17" s="760">
        <v>33</v>
      </c>
      <c r="K17" s="760">
        <v>23</v>
      </c>
      <c r="L17" s="760">
        <v>2</v>
      </c>
      <c r="M17" s="760">
        <v>10</v>
      </c>
      <c r="N17" s="760">
        <v>342</v>
      </c>
      <c r="O17" s="760">
        <v>18</v>
      </c>
      <c r="P17" s="760">
        <v>86</v>
      </c>
      <c r="Q17" s="760">
        <v>23</v>
      </c>
      <c r="R17" s="760">
        <v>3</v>
      </c>
      <c r="S17" s="760">
        <v>16</v>
      </c>
      <c r="T17" s="760">
        <v>4</v>
      </c>
      <c r="U17" s="760">
        <v>0</v>
      </c>
      <c r="V17" s="760">
        <v>0</v>
      </c>
      <c r="W17" s="760">
        <v>1</v>
      </c>
      <c r="X17" s="760">
        <v>3</v>
      </c>
      <c r="Y17" s="761">
        <v>65</v>
      </c>
    </row>
    <row r="18" spans="2:25" ht="12">
      <c r="B18" s="1249" t="s">
        <v>732</v>
      </c>
      <c r="C18" s="1247"/>
      <c r="D18" s="762" t="s">
        <v>468</v>
      </c>
      <c r="E18" s="759">
        <f t="shared" si="2"/>
        <v>691</v>
      </c>
      <c r="F18" s="760">
        <v>0</v>
      </c>
      <c r="G18" s="760">
        <v>2</v>
      </c>
      <c r="H18" s="760">
        <v>2</v>
      </c>
      <c r="I18" s="760">
        <v>3</v>
      </c>
      <c r="J18" s="760">
        <v>17</v>
      </c>
      <c r="K18" s="760">
        <v>48</v>
      </c>
      <c r="L18" s="760">
        <v>1</v>
      </c>
      <c r="M18" s="760">
        <v>18</v>
      </c>
      <c r="N18" s="760">
        <v>437</v>
      </c>
      <c r="O18" s="760">
        <v>4</v>
      </c>
      <c r="P18" s="760">
        <v>80</v>
      </c>
      <c r="Q18" s="760">
        <v>19</v>
      </c>
      <c r="R18" s="760">
        <v>3</v>
      </c>
      <c r="S18" s="760">
        <v>0</v>
      </c>
      <c r="T18" s="760">
        <v>2</v>
      </c>
      <c r="U18" s="760">
        <v>0</v>
      </c>
      <c r="V18" s="760">
        <v>0</v>
      </c>
      <c r="W18" s="760">
        <v>0</v>
      </c>
      <c r="X18" s="760">
        <v>0</v>
      </c>
      <c r="Y18" s="761">
        <v>55</v>
      </c>
    </row>
    <row r="19" spans="2:25" ht="12">
      <c r="B19" s="1249"/>
      <c r="C19" s="1247"/>
      <c r="D19" s="762" t="s">
        <v>469</v>
      </c>
      <c r="E19" s="759">
        <f t="shared" si="2"/>
        <v>500</v>
      </c>
      <c r="F19" s="760">
        <v>0</v>
      </c>
      <c r="G19" s="760">
        <v>1</v>
      </c>
      <c r="H19" s="760">
        <v>1</v>
      </c>
      <c r="I19" s="760">
        <v>3</v>
      </c>
      <c r="J19" s="760">
        <v>17</v>
      </c>
      <c r="K19" s="760">
        <v>45</v>
      </c>
      <c r="L19" s="760">
        <v>1</v>
      </c>
      <c r="M19" s="760">
        <v>18</v>
      </c>
      <c r="N19" s="760">
        <v>264</v>
      </c>
      <c r="O19" s="760">
        <v>4</v>
      </c>
      <c r="P19" s="760">
        <v>67</v>
      </c>
      <c r="Q19" s="760">
        <v>20</v>
      </c>
      <c r="R19" s="760">
        <v>3</v>
      </c>
      <c r="S19" s="760">
        <v>0</v>
      </c>
      <c r="T19" s="760">
        <v>2</v>
      </c>
      <c r="U19" s="760">
        <v>0</v>
      </c>
      <c r="V19" s="760">
        <v>0</v>
      </c>
      <c r="W19" s="760">
        <v>0</v>
      </c>
      <c r="X19" s="760">
        <v>0</v>
      </c>
      <c r="Y19" s="761">
        <v>54</v>
      </c>
    </row>
    <row r="20" spans="2:25" ht="12">
      <c r="B20" s="1249" t="s">
        <v>733</v>
      </c>
      <c r="C20" s="1247"/>
      <c r="D20" s="762" t="s">
        <v>468</v>
      </c>
      <c r="E20" s="759">
        <f t="shared" si="2"/>
        <v>599</v>
      </c>
      <c r="F20" s="760">
        <v>1</v>
      </c>
      <c r="G20" s="760">
        <v>1</v>
      </c>
      <c r="H20" s="760">
        <v>4</v>
      </c>
      <c r="I20" s="760">
        <v>1</v>
      </c>
      <c r="J20" s="760">
        <v>17</v>
      </c>
      <c r="K20" s="760">
        <v>36</v>
      </c>
      <c r="L20" s="760">
        <v>2</v>
      </c>
      <c r="M20" s="760">
        <v>5</v>
      </c>
      <c r="N20" s="760">
        <v>382</v>
      </c>
      <c r="O20" s="760">
        <v>8</v>
      </c>
      <c r="P20" s="760">
        <v>50</v>
      </c>
      <c r="Q20" s="760">
        <v>11</v>
      </c>
      <c r="R20" s="760">
        <v>1</v>
      </c>
      <c r="S20" s="760">
        <v>0</v>
      </c>
      <c r="T20" s="760">
        <v>0</v>
      </c>
      <c r="U20" s="760">
        <v>0</v>
      </c>
      <c r="V20" s="760">
        <v>0</v>
      </c>
      <c r="W20" s="760">
        <v>0</v>
      </c>
      <c r="X20" s="760">
        <v>0</v>
      </c>
      <c r="Y20" s="761">
        <v>80</v>
      </c>
    </row>
    <row r="21" spans="2:25" ht="12">
      <c r="B21" s="1249"/>
      <c r="C21" s="1247"/>
      <c r="D21" s="762" t="s">
        <v>469</v>
      </c>
      <c r="E21" s="759">
        <f t="shared" si="2"/>
        <v>446</v>
      </c>
      <c r="F21" s="760">
        <v>0</v>
      </c>
      <c r="G21" s="760">
        <v>2</v>
      </c>
      <c r="H21" s="760">
        <v>3</v>
      </c>
      <c r="I21" s="760">
        <v>1</v>
      </c>
      <c r="J21" s="760">
        <v>16</v>
      </c>
      <c r="K21" s="760">
        <v>35</v>
      </c>
      <c r="L21" s="760">
        <v>1</v>
      </c>
      <c r="M21" s="760">
        <v>5</v>
      </c>
      <c r="N21" s="760">
        <v>236</v>
      </c>
      <c r="O21" s="760">
        <v>8</v>
      </c>
      <c r="P21" s="760">
        <v>47</v>
      </c>
      <c r="Q21" s="760">
        <v>11</v>
      </c>
      <c r="R21" s="760">
        <v>1</v>
      </c>
      <c r="S21" s="760">
        <v>0</v>
      </c>
      <c r="T21" s="760">
        <v>0</v>
      </c>
      <c r="U21" s="760">
        <v>0</v>
      </c>
      <c r="V21" s="760">
        <v>0</v>
      </c>
      <c r="W21" s="760">
        <v>0</v>
      </c>
      <c r="X21" s="760">
        <v>0</v>
      </c>
      <c r="Y21" s="761">
        <v>80</v>
      </c>
    </row>
    <row r="22" spans="2:25" ht="12">
      <c r="B22" s="1249" t="s">
        <v>734</v>
      </c>
      <c r="C22" s="1247"/>
      <c r="D22" s="762" t="s">
        <v>468</v>
      </c>
      <c r="E22" s="759">
        <f t="shared" si="2"/>
        <v>634</v>
      </c>
      <c r="F22" s="760">
        <v>2</v>
      </c>
      <c r="G22" s="760">
        <v>2</v>
      </c>
      <c r="H22" s="760">
        <v>0</v>
      </c>
      <c r="I22" s="760">
        <v>0</v>
      </c>
      <c r="J22" s="760">
        <v>18</v>
      </c>
      <c r="K22" s="760">
        <v>36</v>
      </c>
      <c r="L22" s="760">
        <v>1</v>
      </c>
      <c r="M22" s="760">
        <v>16</v>
      </c>
      <c r="N22" s="760">
        <v>355</v>
      </c>
      <c r="O22" s="760">
        <v>3</v>
      </c>
      <c r="P22" s="760">
        <v>77</v>
      </c>
      <c r="Q22" s="760">
        <v>12</v>
      </c>
      <c r="R22" s="760">
        <v>3</v>
      </c>
      <c r="S22" s="760">
        <v>0</v>
      </c>
      <c r="T22" s="760">
        <v>0</v>
      </c>
      <c r="U22" s="760">
        <v>0</v>
      </c>
      <c r="V22" s="760">
        <v>0</v>
      </c>
      <c r="W22" s="760">
        <v>0</v>
      </c>
      <c r="X22" s="760">
        <v>0</v>
      </c>
      <c r="Y22" s="761">
        <v>109</v>
      </c>
    </row>
    <row r="23" spans="2:25" ht="12">
      <c r="B23" s="1249"/>
      <c r="C23" s="1247"/>
      <c r="D23" s="762" t="s">
        <v>469</v>
      </c>
      <c r="E23" s="759">
        <f t="shared" si="2"/>
        <v>442</v>
      </c>
      <c r="F23" s="760">
        <v>2</v>
      </c>
      <c r="G23" s="760">
        <v>1</v>
      </c>
      <c r="H23" s="760">
        <v>0</v>
      </c>
      <c r="I23" s="760">
        <v>0</v>
      </c>
      <c r="J23" s="760">
        <v>17</v>
      </c>
      <c r="K23" s="760">
        <v>34</v>
      </c>
      <c r="L23" s="760">
        <v>1</v>
      </c>
      <c r="M23" s="760">
        <v>15</v>
      </c>
      <c r="N23" s="760">
        <v>174</v>
      </c>
      <c r="O23" s="760">
        <v>3</v>
      </c>
      <c r="P23" s="760">
        <v>72</v>
      </c>
      <c r="Q23" s="760">
        <v>12</v>
      </c>
      <c r="R23" s="760">
        <v>3</v>
      </c>
      <c r="S23" s="760">
        <v>0</v>
      </c>
      <c r="T23" s="760">
        <v>0</v>
      </c>
      <c r="U23" s="760">
        <v>0</v>
      </c>
      <c r="V23" s="760">
        <v>0</v>
      </c>
      <c r="W23" s="760">
        <v>0</v>
      </c>
      <c r="X23" s="760">
        <v>0</v>
      </c>
      <c r="Y23" s="761">
        <v>108</v>
      </c>
    </row>
    <row r="24" spans="2:25" ht="12">
      <c r="B24" s="1249" t="s">
        <v>735</v>
      </c>
      <c r="C24" s="1247"/>
      <c r="D24" s="762" t="s">
        <v>468</v>
      </c>
      <c r="E24" s="759">
        <f t="shared" si="2"/>
        <v>1002</v>
      </c>
      <c r="F24" s="760">
        <v>2</v>
      </c>
      <c r="G24" s="760">
        <v>2</v>
      </c>
      <c r="H24" s="760">
        <v>3</v>
      </c>
      <c r="I24" s="760">
        <v>11</v>
      </c>
      <c r="J24" s="760">
        <v>48</v>
      </c>
      <c r="K24" s="760">
        <v>83</v>
      </c>
      <c r="L24" s="760">
        <v>6</v>
      </c>
      <c r="M24" s="760">
        <v>28</v>
      </c>
      <c r="N24" s="760">
        <v>578</v>
      </c>
      <c r="O24" s="760">
        <v>16</v>
      </c>
      <c r="P24" s="760">
        <v>101</v>
      </c>
      <c r="Q24" s="760">
        <v>24</v>
      </c>
      <c r="R24" s="760">
        <v>3</v>
      </c>
      <c r="S24" s="760">
        <v>1</v>
      </c>
      <c r="T24" s="760">
        <v>1</v>
      </c>
      <c r="U24" s="760">
        <v>1</v>
      </c>
      <c r="V24" s="760">
        <v>0</v>
      </c>
      <c r="W24" s="760">
        <v>1</v>
      </c>
      <c r="X24" s="760">
        <v>0</v>
      </c>
      <c r="Y24" s="761">
        <v>93</v>
      </c>
    </row>
    <row r="25" spans="2:25" ht="12">
      <c r="B25" s="1249"/>
      <c r="C25" s="1247"/>
      <c r="D25" s="762" t="s">
        <v>469</v>
      </c>
      <c r="E25" s="759">
        <f t="shared" si="2"/>
        <v>826</v>
      </c>
      <c r="F25" s="760">
        <v>2</v>
      </c>
      <c r="G25" s="760">
        <v>2</v>
      </c>
      <c r="H25" s="760">
        <v>0</v>
      </c>
      <c r="I25" s="760">
        <v>11</v>
      </c>
      <c r="J25" s="760">
        <v>49</v>
      </c>
      <c r="K25" s="760">
        <v>84</v>
      </c>
      <c r="L25" s="760">
        <v>6</v>
      </c>
      <c r="M25" s="760">
        <v>28</v>
      </c>
      <c r="N25" s="760">
        <v>412</v>
      </c>
      <c r="O25" s="760">
        <v>16</v>
      </c>
      <c r="P25" s="760">
        <v>96</v>
      </c>
      <c r="Q25" s="760">
        <v>23</v>
      </c>
      <c r="R25" s="760">
        <v>3</v>
      </c>
      <c r="S25" s="760">
        <v>1</v>
      </c>
      <c r="T25" s="760">
        <v>1</v>
      </c>
      <c r="U25" s="760">
        <v>1</v>
      </c>
      <c r="V25" s="760">
        <v>0</v>
      </c>
      <c r="W25" s="760">
        <v>1</v>
      </c>
      <c r="X25" s="760">
        <v>0</v>
      </c>
      <c r="Y25" s="761">
        <v>90</v>
      </c>
    </row>
    <row r="26" spans="2:25" ht="12">
      <c r="B26" s="1249" t="s">
        <v>736</v>
      </c>
      <c r="C26" s="1247"/>
      <c r="D26" s="762" t="s">
        <v>468</v>
      </c>
      <c r="E26" s="759">
        <f t="shared" si="2"/>
        <v>905</v>
      </c>
      <c r="F26" s="760">
        <v>1</v>
      </c>
      <c r="G26" s="760">
        <v>7</v>
      </c>
      <c r="H26" s="760">
        <v>1</v>
      </c>
      <c r="I26" s="760">
        <v>3</v>
      </c>
      <c r="J26" s="760">
        <v>42</v>
      </c>
      <c r="K26" s="760">
        <v>81</v>
      </c>
      <c r="L26" s="760">
        <v>9</v>
      </c>
      <c r="M26" s="760">
        <v>23</v>
      </c>
      <c r="N26" s="760">
        <v>480</v>
      </c>
      <c r="O26" s="760">
        <v>10</v>
      </c>
      <c r="P26" s="760">
        <v>110</v>
      </c>
      <c r="Q26" s="760">
        <v>19</v>
      </c>
      <c r="R26" s="760">
        <v>5</v>
      </c>
      <c r="S26" s="760">
        <v>0</v>
      </c>
      <c r="T26" s="760">
        <v>0</v>
      </c>
      <c r="U26" s="760">
        <v>0</v>
      </c>
      <c r="V26" s="760">
        <v>0</v>
      </c>
      <c r="W26" s="760">
        <v>2</v>
      </c>
      <c r="X26" s="760">
        <v>0</v>
      </c>
      <c r="Y26" s="761">
        <v>112</v>
      </c>
    </row>
    <row r="27" spans="2:25" ht="12">
      <c r="B27" s="1249"/>
      <c r="C27" s="1247"/>
      <c r="D27" s="762" t="s">
        <v>469</v>
      </c>
      <c r="E27" s="759">
        <f t="shared" si="2"/>
        <v>648</v>
      </c>
      <c r="F27" s="760">
        <v>1</v>
      </c>
      <c r="G27" s="760">
        <v>7</v>
      </c>
      <c r="H27" s="760">
        <v>1</v>
      </c>
      <c r="I27" s="760">
        <v>3</v>
      </c>
      <c r="J27" s="760">
        <v>40</v>
      </c>
      <c r="K27" s="760">
        <v>79</v>
      </c>
      <c r="L27" s="760">
        <v>9</v>
      </c>
      <c r="M27" s="760">
        <v>23</v>
      </c>
      <c r="N27" s="760">
        <v>239</v>
      </c>
      <c r="O27" s="760">
        <v>10</v>
      </c>
      <c r="P27" s="760">
        <v>99</v>
      </c>
      <c r="Q27" s="760">
        <v>19</v>
      </c>
      <c r="R27" s="760">
        <v>5</v>
      </c>
      <c r="S27" s="760">
        <v>0</v>
      </c>
      <c r="T27" s="760">
        <v>0</v>
      </c>
      <c r="U27" s="760">
        <v>0</v>
      </c>
      <c r="V27" s="760">
        <v>0</v>
      </c>
      <c r="W27" s="760">
        <v>2</v>
      </c>
      <c r="X27" s="760">
        <v>0</v>
      </c>
      <c r="Y27" s="761">
        <v>111</v>
      </c>
    </row>
    <row r="28" spans="2:25" ht="12">
      <c r="B28" s="1249" t="s">
        <v>737</v>
      </c>
      <c r="C28" s="1247"/>
      <c r="D28" s="762" t="s">
        <v>468</v>
      </c>
      <c r="E28" s="759">
        <f t="shared" si="2"/>
        <v>947</v>
      </c>
      <c r="F28" s="760">
        <v>2</v>
      </c>
      <c r="G28" s="760">
        <v>2</v>
      </c>
      <c r="H28" s="760">
        <v>1</v>
      </c>
      <c r="I28" s="760">
        <v>4</v>
      </c>
      <c r="J28" s="760">
        <v>56</v>
      </c>
      <c r="K28" s="760">
        <v>81</v>
      </c>
      <c r="L28" s="760">
        <v>6</v>
      </c>
      <c r="M28" s="760">
        <v>37</v>
      </c>
      <c r="N28" s="760">
        <v>485</v>
      </c>
      <c r="O28" s="760">
        <v>11</v>
      </c>
      <c r="P28" s="760">
        <v>132</v>
      </c>
      <c r="Q28" s="760">
        <v>20</v>
      </c>
      <c r="R28" s="760">
        <v>4</v>
      </c>
      <c r="S28" s="760">
        <v>0</v>
      </c>
      <c r="T28" s="760">
        <v>0</v>
      </c>
      <c r="U28" s="760">
        <v>1</v>
      </c>
      <c r="V28" s="760">
        <v>0</v>
      </c>
      <c r="W28" s="760">
        <v>2</v>
      </c>
      <c r="X28" s="760">
        <v>0</v>
      </c>
      <c r="Y28" s="761">
        <v>103</v>
      </c>
    </row>
    <row r="29" spans="2:25" ht="12">
      <c r="B29" s="1249"/>
      <c r="C29" s="1247"/>
      <c r="D29" s="762" t="s">
        <v>469</v>
      </c>
      <c r="E29" s="759">
        <f t="shared" si="2"/>
        <v>739</v>
      </c>
      <c r="F29" s="760">
        <v>2</v>
      </c>
      <c r="G29" s="760">
        <v>1</v>
      </c>
      <c r="H29" s="760">
        <v>0</v>
      </c>
      <c r="I29" s="760">
        <v>3</v>
      </c>
      <c r="J29" s="760">
        <v>56</v>
      </c>
      <c r="K29" s="760">
        <v>79</v>
      </c>
      <c r="L29" s="760">
        <v>6</v>
      </c>
      <c r="M29" s="760">
        <v>36</v>
      </c>
      <c r="N29" s="760">
        <v>292</v>
      </c>
      <c r="O29" s="760">
        <v>11</v>
      </c>
      <c r="P29" s="760">
        <v>126</v>
      </c>
      <c r="Q29" s="760">
        <v>21</v>
      </c>
      <c r="R29" s="760">
        <v>3</v>
      </c>
      <c r="S29" s="760">
        <v>0</v>
      </c>
      <c r="T29" s="760">
        <v>0</v>
      </c>
      <c r="U29" s="760">
        <v>1</v>
      </c>
      <c r="V29" s="760">
        <v>0</v>
      </c>
      <c r="W29" s="760">
        <v>2</v>
      </c>
      <c r="X29" s="760">
        <v>0</v>
      </c>
      <c r="Y29" s="761">
        <v>100</v>
      </c>
    </row>
    <row r="30" spans="2:25" ht="12">
      <c r="B30" s="1249" t="s">
        <v>738</v>
      </c>
      <c r="C30" s="1247"/>
      <c r="D30" s="762" t="s">
        <v>468</v>
      </c>
      <c r="E30" s="759">
        <f t="shared" si="2"/>
        <v>1011</v>
      </c>
      <c r="F30" s="760">
        <v>1</v>
      </c>
      <c r="G30" s="760">
        <v>0</v>
      </c>
      <c r="H30" s="760">
        <v>0</v>
      </c>
      <c r="I30" s="760">
        <v>4</v>
      </c>
      <c r="J30" s="760">
        <v>37</v>
      </c>
      <c r="K30" s="760">
        <v>69</v>
      </c>
      <c r="L30" s="760">
        <v>4</v>
      </c>
      <c r="M30" s="760">
        <v>57</v>
      </c>
      <c r="N30" s="760">
        <v>569</v>
      </c>
      <c r="O30" s="760">
        <v>14</v>
      </c>
      <c r="P30" s="760">
        <v>112</v>
      </c>
      <c r="Q30" s="760">
        <v>28</v>
      </c>
      <c r="R30" s="760">
        <v>2</v>
      </c>
      <c r="S30" s="760">
        <v>0</v>
      </c>
      <c r="T30" s="760">
        <v>0</v>
      </c>
      <c r="U30" s="760">
        <v>0</v>
      </c>
      <c r="V30" s="760">
        <v>0</v>
      </c>
      <c r="W30" s="760">
        <v>5</v>
      </c>
      <c r="X30" s="760">
        <v>0</v>
      </c>
      <c r="Y30" s="761">
        <v>109</v>
      </c>
    </row>
    <row r="31" spans="2:25" ht="12">
      <c r="B31" s="1249"/>
      <c r="C31" s="1247"/>
      <c r="D31" s="762" t="s">
        <v>469</v>
      </c>
      <c r="E31" s="759">
        <f t="shared" si="2"/>
        <v>794</v>
      </c>
      <c r="F31" s="760">
        <v>1</v>
      </c>
      <c r="G31" s="760">
        <v>0</v>
      </c>
      <c r="H31" s="760">
        <v>1</v>
      </c>
      <c r="I31" s="760">
        <v>5</v>
      </c>
      <c r="J31" s="760">
        <v>35</v>
      </c>
      <c r="K31" s="760">
        <v>67</v>
      </c>
      <c r="L31" s="760">
        <v>4</v>
      </c>
      <c r="M31" s="760">
        <v>56</v>
      </c>
      <c r="N31" s="760">
        <v>361</v>
      </c>
      <c r="O31" s="760">
        <v>14</v>
      </c>
      <c r="P31" s="760">
        <v>105</v>
      </c>
      <c r="Q31" s="760">
        <v>29</v>
      </c>
      <c r="R31" s="760">
        <v>2</v>
      </c>
      <c r="S31" s="760">
        <v>0</v>
      </c>
      <c r="T31" s="760">
        <v>0</v>
      </c>
      <c r="U31" s="760">
        <v>0</v>
      </c>
      <c r="V31" s="760">
        <v>0</v>
      </c>
      <c r="W31" s="760">
        <v>5</v>
      </c>
      <c r="X31" s="760">
        <v>0</v>
      </c>
      <c r="Y31" s="761">
        <v>109</v>
      </c>
    </row>
    <row r="32" spans="2:25" ht="12">
      <c r="B32" s="1249" t="s">
        <v>739</v>
      </c>
      <c r="C32" s="1247"/>
      <c r="D32" s="762" t="s">
        <v>468</v>
      </c>
      <c r="E32" s="759">
        <f t="shared" si="2"/>
        <v>1077</v>
      </c>
      <c r="F32" s="760">
        <v>1</v>
      </c>
      <c r="G32" s="760">
        <v>0</v>
      </c>
      <c r="H32" s="760">
        <v>2</v>
      </c>
      <c r="I32" s="760">
        <v>11</v>
      </c>
      <c r="J32" s="760">
        <v>31</v>
      </c>
      <c r="K32" s="760">
        <v>45</v>
      </c>
      <c r="L32" s="760">
        <v>3</v>
      </c>
      <c r="M32" s="760">
        <v>38</v>
      </c>
      <c r="N32" s="760">
        <v>616</v>
      </c>
      <c r="O32" s="760">
        <v>23</v>
      </c>
      <c r="P32" s="760">
        <v>122</v>
      </c>
      <c r="Q32" s="760">
        <v>36</v>
      </c>
      <c r="R32" s="760">
        <v>13</v>
      </c>
      <c r="S32" s="760">
        <v>11</v>
      </c>
      <c r="T32" s="760">
        <v>0</v>
      </c>
      <c r="U32" s="760">
        <v>0</v>
      </c>
      <c r="V32" s="760">
        <v>0</v>
      </c>
      <c r="W32" s="760">
        <v>0</v>
      </c>
      <c r="X32" s="760">
        <v>0</v>
      </c>
      <c r="Y32" s="761">
        <v>125</v>
      </c>
    </row>
    <row r="33" spans="2:25" ht="12">
      <c r="B33" s="1249"/>
      <c r="C33" s="1247"/>
      <c r="D33" s="762" t="s">
        <v>469</v>
      </c>
      <c r="E33" s="759">
        <f t="shared" si="2"/>
        <v>874</v>
      </c>
      <c r="F33" s="760">
        <v>1</v>
      </c>
      <c r="G33" s="760">
        <v>0</v>
      </c>
      <c r="H33" s="760">
        <v>1</v>
      </c>
      <c r="I33" s="760">
        <v>10</v>
      </c>
      <c r="J33" s="760">
        <v>31</v>
      </c>
      <c r="K33" s="760">
        <v>44</v>
      </c>
      <c r="L33" s="760">
        <v>2</v>
      </c>
      <c r="M33" s="760">
        <v>38</v>
      </c>
      <c r="N33" s="760">
        <v>418</v>
      </c>
      <c r="O33" s="760">
        <v>23</v>
      </c>
      <c r="P33" s="760">
        <v>121</v>
      </c>
      <c r="Q33" s="760">
        <v>36</v>
      </c>
      <c r="R33" s="760">
        <v>13</v>
      </c>
      <c r="S33" s="760">
        <v>11</v>
      </c>
      <c r="T33" s="760">
        <v>0</v>
      </c>
      <c r="U33" s="760">
        <v>0</v>
      </c>
      <c r="V33" s="760">
        <v>0</v>
      </c>
      <c r="W33" s="760">
        <v>0</v>
      </c>
      <c r="X33" s="760">
        <v>0</v>
      </c>
      <c r="Y33" s="761">
        <v>125</v>
      </c>
    </row>
    <row r="34" spans="2:25" ht="12">
      <c r="B34" s="1249" t="s">
        <v>740</v>
      </c>
      <c r="C34" s="1247"/>
      <c r="D34" s="762" t="s">
        <v>468</v>
      </c>
      <c r="E34" s="759">
        <f t="shared" si="2"/>
        <v>1090</v>
      </c>
      <c r="F34" s="760">
        <v>3</v>
      </c>
      <c r="G34" s="760">
        <v>1</v>
      </c>
      <c r="H34" s="760">
        <v>2</v>
      </c>
      <c r="I34" s="760">
        <v>6</v>
      </c>
      <c r="J34" s="760">
        <v>40</v>
      </c>
      <c r="K34" s="760">
        <v>72</v>
      </c>
      <c r="L34" s="760">
        <v>8</v>
      </c>
      <c r="M34" s="760">
        <v>34</v>
      </c>
      <c r="N34" s="760">
        <v>601</v>
      </c>
      <c r="O34" s="760">
        <v>10</v>
      </c>
      <c r="P34" s="760">
        <v>135</v>
      </c>
      <c r="Q34" s="760">
        <v>25</v>
      </c>
      <c r="R34" s="760">
        <v>2</v>
      </c>
      <c r="S34" s="760">
        <v>0</v>
      </c>
      <c r="T34" s="760">
        <v>0</v>
      </c>
      <c r="U34" s="760">
        <v>0</v>
      </c>
      <c r="V34" s="760">
        <v>0</v>
      </c>
      <c r="W34" s="760">
        <v>1</v>
      </c>
      <c r="X34" s="760">
        <v>0</v>
      </c>
      <c r="Y34" s="761">
        <v>150</v>
      </c>
    </row>
    <row r="35" spans="2:25" ht="12">
      <c r="B35" s="1249"/>
      <c r="C35" s="1247"/>
      <c r="D35" s="762" t="s">
        <v>469</v>
      </c>
      <c r="E35" s="759">
        <f t="shared" si="2"/>
        <v>843</v>
      </c>
      <c r="F35" s="760">
        <v>3</v>
      </c>
      <c r="G35" s="760">
        <v>1</v>
      </c>
      <c r="H35" s="760">
        <v>2</v>
      </c>
      <c r="I35" s="760">
        <v>6</v>
      </c>
      <c r="J35" s="760">
        <v>40</v>
      </c>
      <c r="K35" s="760">
        <v>69</v>
      </c>
      <c r="L35" s="760">
        <v>8</v>
      </c>
      <c r="M35" s="760">
        <v>34</v>
      </c>
      <c r="N35" s="760">
        <v>389</v>
      </c>
      <c r="O35" s="760">
        <v>10</v>
      </c>
      <c r="P35" s="760">
        <v>104</v>
      </c>
      <c r="Q35" s="760">
        <v>23</v>
      </c>
      <c r="R35" s="760">
        <v>3</v>
      </c>
      <c r="S35" s="760">
        <v>0</v>
      </c>
      <c r="T35" s="760">
        <v>0</v>
      </c>
      <c r="U35" s="760">
        <v>0</v>
      </c>
      <c r="V35" s="760">
        <v>0</v>
      </c>
      <c r="W35" s="760">
        <v>1</v>
      </c>
      <c r="X35" s="760">
        <v>0</v>
      </c>
      <c r="Y35" s="761">
        <v>150</v>
      </c>
    </row>
    <row r="36" spans="2:25" ht="24" customHeight="1">
      <c r="B36" s="756"/>
      <c r="C36" s="757"/>
      <c r="D36" s="758"/>
      <c r="E36" s="1237" t="s">
        <v>472</v>
      </c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38"/>
      <c r="U36" s="1238"/>
      <c r="V36" s="1238"/>
      <c r="W36" s="1238"/>
      <c r="X36" s="1238"/>
      <c r="Y36" s="1239"/>
    </row>
    <row r="37" spans="2:25" ht="12">
      <c r="B37" s="1248" t="s">
        <v>473</v>
      </c>
      <c r="C37" s="763"/>
      <c r="D37" s="762" t="s">
        <v>468</v>
      </c>
      <c r="E37" s="759">
        <f aca="true" t="shared" si="3" ref="E37:E55">SUM(F37:Y37)</f>
        <v>1990</v>
      </c>
      <c r="F37" s="760">
        <v>3</v>
      </c>
      <c r="G37" s="760">
        <v>4</v>
      </c>
      <c r="H37" s="760">
        <v>1</v>
      </c>
      <c r="I37" s="760">
        <v>2</v>
      </c>
      <c r="J37" s="760">
        <v>26</v>
      </c>
      <c r="K37" s="760">
        <v>77</v>
      </c>
      <c r="L37" s="760">
        <v>2</v>
      </c>
      <c r="M37" s="760">
        <v>42</v>
      </c>
      <c r="N37" s="760">
        <v>1370</v>
      </c>
      <c r="O37" s="760">
        <v>15</v>
      </c>
      <c r="P37" s="760">
        <v>186</v>
      </c>
      <c r="Q37" s="760">
        <v>41</v>
      </c>
      <c r="R37" s="760">
        <v>4</v>
      </c>
      <c r="S37" s="760">
        <v>0</v>
      </c>
      <c r="T37" s="760">
        <v>0</v>
      </c>
      <c r="U37" s="760">
        <v>0</v>
      </c>
      <c r="V37" s="760">
        <v>0</v>
      </c>
      <c r="W37" s="760">
        <v>0</v>
      </c>
      <c r="X37" s="760">
        <v>0</v>
      </c>
      <c r="Y37" s="761">
        <v>217</v>
      </c>
    </row>
    <row r="38" spans="2:25" ht="12">
      <c r="B38" s="1248"/>
      <c r="C38" s="763"/>
      <c r="D38" s="762" t="s">
        <v>469</v>
      </c>
      <c r="E38" s="759">
        <f t="shared" si="3"/>
        <v>1413</v>
      </c>
      <c r="F38" s="760">
        <v>3</v>
      </c>
      <c r="G38" s="760">
        <v>4</v>
      </c>
      <c r="H38" s="760">
        <v>0</v>
      </c>
      <c r="I38" s="760">
        <v>2</v>
      </c>
      <c r="J38" s="760">
        <v>26</v>
      </c>
      <c r="K38" s="760">
        <v>75</v>
      </c>
      <c r="L38" s="760">
        <v>2</v>
      </c>
      <c r="M38" s="760">
        <v>42</v>
      </c>
      <c r="N38" s="760">
        <v>811</v>
      </c>
      <c r="O38" s="760">
        <v>15</v>
      </c>
      <c r="P38" s="760">
        <v>171</v>
      </c>
      <c r="Q38" s="760">
        <v>41</v>
      </c>
      <c r="R38" s="760">
        <v>4</v>
      </c>
      <c r="S38" s="760">
        <v>0</v>
      </c>
      <c r="T38" s="760">
        <v>0</v>
      </c>
      <c r="U38" s="760">
        <v>0</v>
      </c>
      <c r="V38" s="760">
        <v>0</v>
      </c>
      <c r="W38" s="760">
        <v>0</v>
      </c>
      <c r="X38" s="760">
        <v>0</v>
      </c>
      <c r="Y38" s="761">
        <v>217</v>
      </c>
    </row>
    <row r="39" spans="2:25" ht="12">
      <c r="B39" s="1248" t="s">
        <v>474</v>
      </c>
      <c r="C39" s="763"/>
      <c r="D39" s="762" t="s">
        <v>468</v>
      </c>
      <c r="E39" s="759">
        <f t="shared" si="3"/>
        <v>405</v>
      </c>
      <c r="F39" s="760">
        <v>1</v>
      </c>
      <c r="G39" s="760">
        <v>0</v>
      </c>
      <c r="H39" s="760">
        <v>1</v>
      </c>
      <c r="I39" s="760">
        <v>0</v>
      </c>
      <c r="J39" s="760">
        <v>25</v>
      </c>
      <c r="K39" s="760">
        <v>16</v>
      </c>
      <c r="L39" s="760">
        <v>2</v>
      </c>
      <c r="M39" s="760">
        <v>30</v>
      </c>
      <c r="N39" s="760">
        <v>238</v>
      </c>
      <c r="O39" s="760">
        <v>2</v>
      </c>
      <c r="P39" s="760">
        <v>38</v>
      </c>
      <c r="Q39" s="760">
        <v>11</v>
      </c>
      <c r="R39" s="760">
        <v>1</v>
      </c>
      <c r="S39" s="760">
        <v>11</v>
      </c>
      <c r="T39" s="760">
        <v>0</v>
      </c>
      <c r="U39" s="760">
        <v>0</v>
      </c>
      <c r="V39" s="760">
        <v>0</v>
      </c>
      <c r="W39" s="760">
        <v>1</v>
      </c>
      <c r="X39" s="760">
        <v>0</v>
      </c>
      <c r="Y39" s="761">
        <v>28</v>
      </c>
    </row>
    <row r="40" spans="2:25" ht="12">
      <c r="B40" s="1248"/>
      <c r="C40" s="763"/>
      <c r="D40" s="762" t="s">
        <v>469</v>
      </c>
      <c r="E40" s="759">
        <f t="shared" si="3"/>
        <v>293</v>
      </c>
      <c r="F40" s="760">
        <v>1</v>
      </c>
      <c r="G40" s="760">
        <v>0</v>
      </c>
      <c r="H40" s="760">
        <v>1</v>
      </c>
      <c r="I40" s="760">
        <v>0</v>
      </c>
      <c r="J40" s="760">
        <v>25</v>
      </c>
      <c r="K40" s="760">
        <v>16</v>
      </c>
      <c r="L40" s="760">
        <v>2</v>
      </c>
      <c r="M40" s="760">
        <v>30</v>
      </c>
      <c r="N40" s="760">
        <v>139</v>
      </c>
      <c r="O40" s="760">
        <v>2</v>
      </c>
      <c r="P40" s="760">
        <v>27</v>
      </c>
      <c r="Q40" s="760">
        <v>11</v>
      </c>
      <c r="R40" s="760">
        <v>1</v>
      </c>
      <c r="S40" s="760">
        <v>11</v>
      </c>
      <c r="T40" s="760">
        <v>0</v>
      </c>
      <c r="U40" s="760">
        <v>0</v>
      </c>
      <c r="V40" s="760">
        <v>0</v>
      </c>
      <c r="W40" s="760">
        <v>1</v>
      </c>
      <c r="X40" s="760">
        <v>0</v>
      </c>
      <c r="Y40" s="761">
        <v>26</v>
      </c>
    </row>
    <row r="41" spans="2:25" ht="12">
      <c r="B41" s="1248" t="s">
        <v>475</v>
      </c>
      <c r="C41" s="763"/>
      <c r="D41" s="762" t="s">
        <v>468</v>
      </c>
      <c r="E41" s="759">
        <f t="shared" si="3"/>
        <v>328</v>
      </c>
      <c r="F41" s="760">
        <v>0</v>
      </c>
      <c r="G41" s="760">
        <v>0</v>
      </c>
      <c r="H41" s="760">
        <v>1</v>
      </c>
      <c r="I41" s="760">
        <v>4</v>
      </c>
      <c r="J41" s="760">
        <v>21</v>
      </c>
      <c r="K41" s="760">
        <v>19</v>
      </c>
      <c r="L41" s="760">
        <v>2</v>
      </c>
      <c r="M41" s="760">
        <v>27</v>
      </c>
      <c r="N41" s="760">
        <v>189</v>
      </c>
      <c r="O41" s="760">
        <v>0</v>
      </c>
      <c r="P41" s="760">
        <v>30</v>
      </c>
      <c r="Q41" s="760">
        <v>5</v>
      </c>
      <c r="R41" s="760">
        <v>0</v>
      </c>
      <c r="S41" s="760">
        <v>0</v>
      </c>
      <c r="T41" s="760">
        <v>0</v>
      </c>
      <c r="U41" s="760">
        <v>0</v>
      </c>
      <c r="V41" s="760">
        <v>0</v>
      </c>
      <c r="W41" s="760">
        <v>0</v>
      </c>
      <c r="X41" s="760">
        <v>0</v>
      </c>
      <c r="Y41" s="761">
        <v>30</v>
      </c>
    </row>
    <row r="42" spans="2:25" ht="12">
      <c r="B42" s="1248"/>
      <c r="C42" s="763"/>
      <c r="D42" s="762" t="s">
        <v>469</v>
      </c>
      <c r="E42" s="759">
        <f t="shared" si="3"/>
        <v>210</v>
      </c>
      <c r="F42" s="760">
        <v>0</v>
      </c>
      <c r="G42" s="760">
        <v>0</v>
      </c>
      <c r="H42" s="760">
        <v>1</v>
      </c>
      <c r="I42" s="760">
        <v>4</v>
      </c>
      <c r="J42" s="760">
        <v>20</v>
      </c>
      <c r="K42" s="760">
        <v>14</v>
      </c>
      <c r="L42" s="760">
        <v>2</v>
      </c>
      <c r="M42" s="760">
        <v>27</v>
      </c>
      <c r="N42" s="760">
        <v>85</v>
      </c>
      <c r="O42" s="760">
        <v>0</v>
      </c>
      <c r="P42" s="760">
        <v>24</v>
      </c>
      <c r="Q42" s="760">
        <v>4</v>
      </c>
      <c r="R42" s="760">
        <v>0</v>
      </c>
      <c r="S42" s="760">
        <v>0</v>
      </c>
      <c r="T42" s="760">
        <v>0</v>
      </c>
      <c r="U42" s="760">
        <v>0</v>
      </c>
      <c r="V42" s="760">
        <v>0</v>
      </c>
      <c r="W42" s="760">
        <v>0</v>
      </c>
      <c r="X42" s="760">
        <v>0</v>
      </c>
      <c r="Y42" s="761">
        <v>29</v>
      </c>
    </row>
    <row r="43" spans="2:25" ht="12">
      <c r="B43" s="1248" t="s">
        <v>476</v>
      </c>
      <c r="C43" s="763"/>
      <c r="D43" s="762" t="s">
        <v>468</v>
      </c>
      <c r="E43" s="759">
        <f t="shared" si="3"/>
        <v>243</v>
      </c>
      <c r="F43" s="760">
        <v>0</v>
      </c>
      <c r="G43" s="760">
        <v>0</v>
      </c>
      <c r="H43" s="760">
        <v>0</v>
      </c>
      <c r="I43" s="760">
        <v>0</v>
      </c>
      <c r="J43" s="760">
        <v>21</v>
      </c>
      <c r="K43" s="760">
        <v>22</v>
      </c>
      <c r="L43" s="760">
        <v>2</v>
      </c>
      <c r="M43" s="760">
        <v>19</v>
      </c>
      <c r="N43" s="760">
        <v>105</v>
      </c>
      <c r="O43" s="760">
        <v>2</v>
      </c>
      <c r="P43" s="760">
        <v>36</v>
      </c>
      <c r="Q43" s="760">
        <v>9</v>
      </c>
      <c r="R43" s="760">
        <v>3</v>
      </c>
      <c r="S43" s="760">
        <v>0</v>
      </c>
      <c r="T43" s="760">
        <v>0</v>
      </c>
      <c r="U43" s="760">
        <v>1</v>
      </c>
      <c r="V43" s="760">
        <v>0</v>
      </c>
      <c r="W43" s="760">
        <v>1</v>
      </c>
      <c r="X43" s="760">
        <v>0</v>
      </c>
      <c r="Y43" s="761">
        <v>22</v>
      </c>
    </row>
    <row r="44" spans="2:25" ht="12">
      <c r="B44" s="1248"/>
      <c r="C44" s="763"/>
      <c r="D44" s="762" t="s">
        <v>469</v>
      </c>
      <c r="E44" s="759">
        <f t="shared" si="3"/>
        <v>224</v>
      </c>
      <c r="F44" s="760">
        <v>0</v>
      </c>
      <c r="G44" s="760">
        <v>0</v>
      </c>
      <c r="H44" s="760">
        <v>0</v>
      </c>
      <c r="I44" s="760">
        <v>0</v>
      </c>
      <c r="J44" s="760">
        <v>21</v>
      </c>
      <c r="K44" s="760">
        <v>22</v>
      </c>
      <c r="L44" s="760">
        <v>2</v>
      </c>
      <c r="M44" s="760">
        <v>18</v>
      </c>
      <c r="N44" s="760">
        <v>87</v>
      </c>
      <c r="O44" s="760">
        <v>2</v>
      </c>
      <c r="P44" s="760">
        <v>36</v>
      </c>
      <c r="Q44" s="760">
        <v>9</v>
      </c>
      <c r="R44" s="760">
        <v>3</v>
      </c>
      <c r="S44" s="760">
        <v>0</v>
      </c>
      <c r="T44" s="760">
        <v>0</v>
      </c>
      <c r="U44" s="760">
        <v>1</v>
      </c>
      <c r="V44" s="760">
        <v>0</v>
      </c>
      <c r="W44" s="760">
        <v>1</v>
      </c>
      <c r="X44" s="760">
        <v>0</v>
      </c>
      <c r="Y44" s="761">
        <v>22</v>
      </c>
    </row>
    <row r="45" spans="2:25" ht="12">
      <c r="B45" s="1248" t="s">
        <v>477</v>
      </c>
      <c r="C45" s="763"/>
      <c r="D45" s="762" t="s">
        <v>468</v>
      </c>
      <c r="E45" s="759">
        <f t="shared" si="3"/>
        <v>137</v>
      </c>
      <c r="F45" s="760">
        <v>0</v>
      </c>
      <c r="G45" s="760">
        <v>0</v>
      </c>
      <c r="H45" s="760">
        <v>0</v>
      </c>
      <c r="I45" s="760">
        <v>1</v>
      </c>
      <c r="J45" s="760">
        <v>10</v>
      </c>
      <c r="K45" s="760">
        <v>15</v>
      </c>
      <c r="L45" s="760">
        <v>0</v>
      </c>
      <c r="M45" s="760">
        <v>1</v>
      </c>
      <c r="N45" s="760">
        <v>52</v>
      </c>
      <c r="O45" s="760">
        <v>2</v>
      </c>
      <c r="P45" s="760">
        <v>16</v>
      </c>
      <c r="Q45" s="760">
        <v>4</v>
      </c>
      <c r="R45" s="760">
        <v>1</v>
      </c>
      <c r="S45" s="760">
        <v>0</v>
      </c>
      <c r="T45" s="760">
        <v>0</v>
      </c>
      <c r="U45" s="760">
        <v>0</v>
      </c>
      <c r="V45" s="760">
        <v>0</v>
      </c>
      <c r="W45" s="760">
        <v>0</v>
      </c>
      <c r="X45" s="760">
        <v>0</v>
      </c>
      <c r="Y45" s="761">
        <v>35</v>
      </c>
    </row>
    <row r="46" spans="2:25" ht="12">
      <c r="B46" s="1248"/>
      <c r="C46" s="763"/>
      <c r="D46" s="762" t="s">
        <v>469</v>
      </c>
      <c r="E46" s="759">
        <f t="shared" si="3"/>
        <v>127</v>
      </c>
      <c r="F46" s="760">
        <v>0</v>
      </c>
      <c r="G46" s="760">
        <v>0</v>
      </c>
      <c r="H46" s="760">
        <v>0</v>
      </c>
      <c r="I46" s="760">
        <v>1</v>
      </c>
      <c r="J46" s="760">
        <v>10</v>
      </c>
      <c r="K46" s="760">
        <v>15</v>
      </c>
      <c r="L46" s="760">
        <v>0</v>
      </c>
      <c r="M46" s="760">
        <v>1</v>
      </c>
      <c r="N46" s="760">
        <v>40</v>
      </c>
      <c r="O46" s="760">
        <v>2</v>
      </c>
      <c r="P46" s="760">
        <v>18</v>
      </c>
      <c r="Q46" s="760">
        <v>4</v>
      </c>
      <c r="R46" s="760">
        <v>1</v>
      </c>
      <c r="S46" s="760">
        <v>0</v>
      </c>
      <c r="T46" s="760">
        <v>0</v>
      </c>
      <c r="U46" s="760">
        <v>0</v>
      </c>
      <c r="V46" s="760">
        <v>0</v>
      </c>
      <c r="W46" s="760">
        <v>0</v>
      </c>
      <c r="X46" s="760">
        <v>0</v>
      </c>
      <c r="Y46" s="761">
        <v>35</v>
      </c>
    </row>
    <row r="47" spans="2:25" ht="12">
      <c r="B47" s="1248" t="s">
        <v>478</v>
      </c>
      <c r="C47" s="763"/>
      <c r="D47" s="762" t="s">
        <v>468</v>
      </c>
      <c r="E47" s="759">
        <f t="shared" si="3"/>
        <v>359</v>
      </c>
      <c r="F47" s="760">
        <v>1</v>
      </c>
      <c r="G47" s="760">
        <v>2</v>
      </c>
      <c r="H47" s="760">
        <v>3</v>
      </c>
      <c r="I47" s="760">
        <v>3</v>
      </c>
      <c r="J47" s="760">
        <v>24</v>
      </c>
      <c r="K47" s="760">
        <v>30</v>
      </c>
      <c r="L47" s="760">
        <v>3</v>
      </c>
      <c r="M47" s="760">
        <v>3</v>
      </c>
      <c r="N47" s="760">
        <v>133</v>
      </c>
      <c r="O47" s="760">
        <v>2</v>
      </c>
      <c r="P47" s="760">
        <v>66</v>
      </c>
      <c r="Q47" s="760">
        <v>0</v>
      </c>
      <c r="R47" s="760">
        <v>0</v>
      </c>
      <c r="S47" s="760">
        <v>1</v>
      </c>
      <c r="T47" s="760">
        <v>0</v>
      </c>
      <c r="U47" s="760">
        <v>0</v>
      </c>
      <c r="V47" s="760">
        <v>0</v>
      </c>
      <c r="W47" s="760">
        <v>2</v>
      </c>
      <c r="X47" s="760">
        <v>0</v>
      </c>
      <c r="Y47" s="761">
        <v>86</v>
      </c>
    </row>
    <row r="48" spans="2:25" ht="12">
      <c r="B48" s="1248"/>
      <c r="C48" s="763"/>
      <c r="D48" s="762" t="s">
        <v>469</v>
      </c>
      <c r="E48" s="759">
        <f t="shared" si="3"/>
        <v>302</v>
      </c>
      <c r="F48" s="760">
        <v>1</v>
      </c>
      <c r="G48" s="760">
        <v>2</v>
      </c>
      <c r="H48" s="760">
        <v>1</v>
      </c>
      <c r="I48" s="760">
        <v>2</v>
      </c>
      <c r="J48" s="760">
        <v>24</v>
      </c>
      <c r="K48" s="760">
        <v>30</v>
      </c>
      <c r="L48" s="760">
        <v>3</v>
      </c>
      <c r="M48" s="760">
        <v>3</v>
      </c>
      <c r="N48" s="760">
        <v>83</v>
      </c>
      <c r="O48" s="760">
        <v>2</v>
      </c>
      <c r="P48" s="760">
        <v>63</v>
      </c>
      <c r="Q48" s="760">
        <v>0</v>
      </c>
      <c r="R48" s="760">
        <v>0</v>
      </c>
      <c r="S48" s="760">
        <v>1</v>
      </c>
      <c r="T48" s="760">
        <v>0</v>
      </c>
      <c r="U48" s="760">
        <v>0</v>
      </c>
      <c r="V48" s="760">
        <v>0</v>
      </c>
      <c r="W48" s="760">
        <v>2</v>
      </c>
      <c r="X48" s="760">
        <v>0</v>
      </c>
      <c r="Y48" s="761">
        <v>85</v>
      </c>
    </row>
    <row r="49" spans="2:25" ht="12">
      <c r="B49" s="1248" t="s">
        <v>479</v>
      </c>
      <c r="C49" s="763"/>
      <c r="D49" s="762" t="s">
        <v>468</v>
      </c>
      <c r="E49" s="759">
        <f t="shared" si="3"/>
        <v>319</v>
      </c>
      <c r="F49" s="760">
        <v>3</v>
      </c>
      <c r="G49" s="760">
        <v>0</v>
      </c>
      <c r="H49" s="760">
        <v>1</v>
      </c>
      <c r="I49" s="760">
        <v>2</v>
      </c>
      <c r="J49" s="760">
        <v>19</v>
      </c>
      <c r="K49" s="760">
        <v>39</v>
      </c>
      <c r="L49" s="760">
        <v>4</v>
      </c>
      <c r="M49" s="760">
        <v>5</v>
      </c>
      <c r="N49" s="760">
        <v>177</v>
      </c>
      <c r="O49" s="760">
        <v>11</v>
      </c>
      <c r="P49" s="760">
        <v>32</v>
      </c>
      <c r="Q49" s="760">
        <v>3</v>
      </c>
      <c r="R49" s="760">
        <v>0</v>
      </c>
      <c r="S49" s="760">
        <v>0</v>
      </c>
      <c r="T49" s="760">
        <v>0</v>
      </c>
      <c r="U49" s="760">
        <v>0</v>
      </c>
      <c r="V49" s="760">
        <v>0</v>
      </c>
      <c r="W49" s="760">
        <v>1</v>
      </c>
      <c r="X49" s="760">
        <v>0</v>
      </c>
      <c r="Y49" s="761">
        <v>22</v>
      </c>
    </row>
    <row r="50" spans="2:25" ht="12">
      <c r="B50" s="1248"/>
      <c r="C50" s="763"/>
      <c r="D50" s="762" t="s">
        <v>469</v>
      </c>
      <c r="E50" s="759">
        <f t="shared" si="3"/>
        <v>286</v>
      </c>
      <c r="F50" s="760">
        <v>2</v>
      </c>
      <c r="G50" s="760">
        <v>0</v>
      </c>
      <c r="H50" s="760">
        <v>1</v>
      </c>
      <c r="I50" s="760">
        <v>2</v>
      </c>
      <c r="J50" s="760">
        <v>18</v>
      </c>
      <c r="K50" s="760">
        <v>36</v>
      </c>
      <c r="L50" s="760">
        <v>3</v>
      </c>
      <c r="M50" s="760">
        <v>4</v>
      </c>
      <c r="N50" s="760">
        <v>152</v>
      </c>
      <c r="O50" s="760">
        <v>11</v>
      </c>
      <c r="P50" s="760">
        <v>31</v>
      </c>
      <c r="Q50" s="760">
        <v>3</v>
      </c>
      <c r="R50" s="760">
        <v>0</v>
      </c>
      <c r="S50" s="760">
        <v>0</v>
      </c>
      <c r="T50" s="760">
        <v>0</v>
      </c>
      <c r="U50" s="760">
        <v>0</v>
      </c>
      <c r="V50" s="760">
        <v>0</v>
      </c>
      <c r="W50" s="760">
        <v>1</v>
      </c>
      <c r="X50" s="760">
        <v>0</v>
      </c>
      <c r="Y50" s="761">
        <v>22</v>
      </c>
    </row>
    <row r="51" spans="2:25" ht="12">
      <c r="B51" s="1248" t="s">
        <v>480</v>
      </c>
      <c r="C51" s="763"/>
      <c r="D51" s="762" t="s">
        <v>468</v>
      </c>
      <c r="E51" s="759">
        <f t="shared" si="3"/>
        <v>828</v>
      </c>
      <c r="F51" s="760">
        <v>2</v>
      </c>
      <c r="G51" s="760">
        <v>1</v>
      </c>
      <c r="H51" s="760">
        <v>2</v>
      </c>
      <c r="I51" s="760">
        <v>2</v>
      </c>
      <c r="J51" s="760">
        <v>35</v>
      </c>
      <c r="K51" s="760">
        <v>62</v>
      </c>
      <c r="L51" s="760">
        <v>1</v>
      </c>
      <c r="M51" s="760">
        <v>16</v>
      </c>
      <c r="N51" s="760">
        <v>491</v>
      </c>
      <c r="O51" s="760">
        <v>7</v>
      </c>
      <c r="P51" s="760">
        <v>88</v>
      </c>
      <c r="Q51" s="760">
        <v>10</v>
      </c>
      <c r="R51" s="760">
        <v>5</v>
      </c>
      <c r="S51" s="760">
        <v>0</v>
      </c>
      <c r="T51" s="760">
        <v>0</v>
      </c>
      <c r="U51" s="760">
        <v>1</v>
      </c>
      <c r="V51" s="760">
        <v>0</v>
      </c>
      <c r="W51" s="760">
        <v>0</v>
      </c>
      <c r="X51" s="760">
        <v>0</v>
      </c>
      <c r="Y51" s="761">
        <v>105</v>
      </c>
    </row>
    <row r="52" spans="2:25" ht="12">
      <c r="B52" s="1248"/>
      <c r="C52" s="763"/>
      <c r="D52" s="762" t="s">
        <v>469</v>
      </c>
      <c r="E52" s="759">
        <f t="shared" si="3"/>
        <v>591</v>
      </c>
      <c r="F52" s="760">
        <v>2</v>
      </c>
      <c r="G52" s="760">
        <v>0</v>
      </c>
      <c r="H52" s="760">
        <v>1</v>
      </c>
      <c r="I52" s="760">
        <v>2</v>
      </c>
      <c r="J52" s="760">
        <v>33</v>
      </c>
      <c r="K52" s="760">
        <v>53</v>
      </c>
      <c r="L52" s="760">
        <v>1</v>
      </c>
      <c r="M52" s="760">
        <v>16</v>
      </c>
      <c r="N52" s="760">
        <v>292</v>
      </c>
      <c r="O52" s="760">
        <v>7</v>
      </c>
      <c r="P52" s="760">
        <v>68</v>
      </c>
      <c r="Q52" s="760">
        <v>10</v>
      </c>
      <c r="R52" s="760">
        <v>4</v>
      </c>
      <c r="S52" s="760">
        <v>0</v>
      </c>
      <c r="T52" s="760">
        <v>0</v>
      </c>
      <c r="U52" s="760">
        <v>1</v>
      </c>
      <c r="V52" s="760">
        <v>0</v>
      </c>
      <c r="W52" s="760">
        <v>0</v>
      </c>
      <c r="X52" s="760">
        <v>0</v>
      </c>
      <c r="Y52" s="761">
        <v>101</v>
      </c>
    </row>
    <row r="53" spans="2:25" ht="12">
      <c r="B53" s="1248" t="s">
        <v>481</v>
      </c>
      <c r="C53" s="763"/>
      <c r="D53" s="762" t="s">
        <v>468</v>
      </c>
      <c r="E53" s="759">
        <f t="shared" si="3"/>
        <v>230</v>
      </c>
      <c r="F53" s="760">
        <v>0</v>
      </c>
      <c r="G53" s="760">
        <v>0</v>
      </c>
      <c r="H53" s="760">
        <v>1</v>
      </c>
      <c r="I53" s="760">
        <v>1</v>
      </c>
      <c r="J53" s="760">
        <v>18</v>
      </c>
      <c r="K53" s="760">
        <v>18</v>
      </c>
      <c r="L53" s="760">
        <v>3</v>
      </c>
      <c r="M53" s="760">
        <v>1</v>
      </c>
      <c r="N53" s="760">
        <v>108</v>
      </c>
      <c r="O53" s="760">
        <v>4</v>
      </c>
      <c r="P53" s="760">
        <v>47</v>
      </c>
      <c r="Q53" s="760">
        <v>7</v>
      </c>
      <c r="R53" s="760">
        <v>1</v>
      </c>
      <c r="S53" s="760">
        <v>0</v>
      </c>
      <c r="T53" s="760">
        <v>1</v>
      </c>
      <c r="U53" s="760">
        <v>0</v>
      </c>
      <c r="V53" s="760">
        <v>0</v>
      </c>
      <c r="W53" s="760">
        <v>1</v>
      </c>
      <c r="X53" s="760">
        <v>0</v>
      </c>
      <c r="Y53" s="761">
        <v>19</v>
      </c>
    </row>
    <row r="54" spans="2:25" ht="12">
      <c r="B54" s="1248"/>
      <c r="C54" s="763"/>
      <c r="D54" s="762" t="s">
        <v>469</v>
      </c>
      <c r="E54" s="759">
        <f t="shared" si="3"/>
        <v>197</v>
      </c>
      <c r="F54" s="760">
        <v>0</v>
      </c>
      <c r="G54" s="760">
        <v>0</v>
      </c>
      <c r="H54" s="760">
        <v>1</v>
      </c>
      <c r="I54" s="760">
        <v>1</v>
      </c>
      <c r="J54" s="760">
        <v>18</v>
      </c>
      <c r="K54" s="760">
        <v>18</v>
      </c>
      <c r="L54" s="760">
        <v>2</v>
      </c>
      <c r="M54" s="760">
        <v>1</v>
      </c>
      <c r="N54" s="760">
        <v>74</v>
      </c>
      <c r="O54" s="760">
        <v>4</v>
      </c>
      <c r="P54" s="760">
        <v>48</v>
      </c>
      <c r="Q54" s="760">
        <v>8</v>
      </c>
      <c r="R54" s="760">
        <v>1</v>
      </c>
      <c r="S54" s="760">
        <v>0</v>
      </c>
      <c r="T54" s="760">
        <v>1</v>
      </c>
      <c r="U54" s="760">
        <v>0</v>
      </c>
      <c r="V54" s="760">
        <v>0</v>
      </c>
      <c r="W54" s="760">
        <v>1</v>
      </c>
      <c r="X54" s="760">
        <v>0</v>
      </c>
      <c r="Y54" s="761">
        <v>19</v>
      </c>
    </row>
    <row r="55" spans="2:25" ht="12">
      <c r="B55" s="1248" t="s">
        <v>482</v>
      </c>
      <c r="C55" s="763"/>
      <c r="D55" s="762" t="s">
        <v>468</v>
      </c>
      <c r="E55" s="759">
        <f t="shared" si="3"/>
        <v>1245</v>
      </c>
      <c r="F55" s="760">
        <v>3</v>
      </c>
      <c r="G55" s="760">
        <v>1</v>
      </c>
      <c r="H55" s="760">
        <v>0</v>
      </c>
      <c r="I55" s="760">
        <v>1</v>
      </c>
      <c r="J55" s="760">
        <v>21</v>
      </c>
      <c r="K55" s="760">
        <v>65</v>
      </c>
      <c r="L55" s="760">
        <v>1</v>
      </c>
      <c r="M55" s="760">
        <v>28</v>
      </c>
      <c r="N55" s="760">
        <v>824</v>
      </c>
      <c r="O55" s="760">
        <v>16</v>
      </c>
      <c r="P55" s="760">
        <v>130</v>
      </c>
      <c r="Q55" s="760">
        <v>43</v>
      </c>
      <c r="R55" s="760">
        <v>6</v>
      </c>
      <c r="S55" s="760">
        <v>0</v>
      </c>
      <c r="T55" s="760">
        <v>4</v>
      </c>
      <c r="U55" s="760">
        <v>0</v>
      </c>
      <c r="V55" s="760">
        <v>0</v>
      </c>
      <c r="W55" s="760">
        <v>1</v>
      </c>
      <c r="X55" s="760">
        <v>0</v>
      </c>
      <c r="Y55" s="761">
        <v>101</v>
      </c>
    </row>
    <row r="56" spans="2:25" ht="12">
      <c r="B56" s="1248"/>
      <c r="C56" s="763"/>
      <c r="D56" s="762" t="s">
        <v>469</v>
      </c>
      <c r="E56" s="759">
        <v>1040</v>
      </c>
      <c r="F56" s="760">
        <v>3</v>
      </c>
      <c r="G56" s="760">
        <v>1</v>
      </c>
      <c r="H56" s="760">
        <v>0</v>
      </c>
      <c r="I56" s="760">
        <v>1</v>
      </c>
      <c r="J56" s="760">
        <v>21</v>
      </c>
      <c r="K56" s="760">
        <v>65</v>
      </c>
      <c r="L56" s="760">
        <v>1</v>
      </c>
      <c r="M56" s="760">
        <v>27</v>
      </c>
      <c r="N56" s="760">
        <v>628</v>
      </c>
      <c r="O56" s="760">
        <v>16</v>
      </c>
      <c r="P56" s="760">
        <v>130</v>
      </c>
      <c r="Q56" s="760">
        <v>43</v>
      </c>
      <c r="R56" s="760">
        <v>6</v>
      </c>
      <c r="S56" s="760">
        <v>0</v>
      </c>
      <c r="T56" s="760">
        <v>4</v>
      </c>
      <c r="U56" s="760">
        <v>0</v>
      </c>
      <c r="V56" s="760">
        <v>0</v>
      </c>
      <c r="W56" s="760">
        <v>1</v>
      </c>
      <c r="X56" s="760">
        <v>0</v>
      </c>
      <c r="Y56" s="761">
        <v>101</v>
      </c>
    </row>
    <row r="57" spans="2:25" ht="12">
      <c r="B57" s="1248" t="s">
        <v>483</v>
      </c>
      <c r="C57" s="763"/>
      <c r="D57" s="762" t="s">
        <v>468</v>
      </c>
      <c r="E57" s="759">
        <f aca="true" t="shared" si="4" ref="E57:E66">SUM(F57:Y57)</f>
        <v>230</v>
      </c>
      <c r="F57" s="760">
        <v>0</v>
      </c>
      <c r="G57" s="760">
        <v>0</v>
      </c>
      <c r="H57" s="760">
        <v>0</v>
      </c>
      <c r="I57" s="760">
        <v>0</v>
      </c>
      <c r="J57" s="760">
        <v>15</v>
      </c>
      <c r="K57" s="760">
        <v>14</v>
      </c>
      <c r="L57" s="760">
        <v>2</v>
      </c>
      <c r="M57" s="760">
        <v>0</v>
      </c>
      <c r="N57" s="760">
        <v>134</v>
      </c>
      <c r="O57" s="760">
        <v>10</v>
      </c>
      <c r="P57" s="760">
        <v>21</v>
      </c>
      <c r="Q57" s="760">
        <v>4</v>
      </c>
      <c r="R57" s="760">
        <v>2</v>
      </c>
      <c r="S57" s="760">
        <v>0</v>
      </c>
      <c r="T57" s="760">
        <v>0</v>
      </c>
      <c r="U57" s="760">
        <v>0</v>
      </c>
      <c r="V57" s="760">
        <v>0</v>
      </c>
      <c r="W57" s="760">
        <v>0</v>
      </c>
      <c r="X57" s="760">
        <v>0</v>
      </c>
      <c r="Y57" s="761">
        <v>28</v>
      </c>
    </row>
    <row r="58" spans="2:25" ht="12">
      <c r="B58" s="1248"/>
      <c r="C58" s="763"/>
      <c r="D58" s="762" t="s">
        <v>469</v>
      </c>
      <c r="E58" s="759">
        <f t="shared" si="4"/>
        <v>212</v>
      </c>
      <c r="F58" s="760">
        <v>0</v>
      </c>
      <c r="G58" s="760">
        <v>0</v>
      </c>
      <c r="H58" s="760">
        <v>0</v>
      </c>
      <c r="I58" s="760">
        <v>0</v>
      </c>
      <c r="J58" s="760">
        <v>15</v>
      </c>
      <c r="K58" s="760">
        <v>14</v>
      </c>
      <c r="L58" s="760">
        <v>2</v>
      </c>
      <c r="M58" s="760">
        <v>0</v>
      </c>
      <c r="N58" s="760">
        <v>116</v>
      </c>
      <c r="O58" s="760">
        <v>10</v>
      </c>
      <c r="P58" s="760">
        <v>21</v>
      </c>
      <c r="Q58" s="760">
        <v>4</v>
      </c>
      <c r="R58" s="760">
        <v>2</v>
      </c>
      <c r="S58" s="760">
        <v>0</v>
      </c>
      <c r="T58" s="760">
        <v>0</v>
      </c>
      <c r="U58" s="760">
        <v>0</v>
      </c>
      <c r="V58" s="760">
        <v>0</v>
      </c>
      <c r="W58" s="760">
        <v>0</v>
      </c>
      <c r="X58" s="760">
        <v>0</v>
      </c>
      <c r="Y58" s="761">
        <v>28</v>
      </c>
    </row>
    <row r="59" spans="2:25" ht="12">
      <c r="B59" s="1248" t="s">
        <v>484</v>
      </c>
      <c r="C59" s="763"/>
      <c r="D59" s="762" t="s">
        <v>468</v>
      </c>
      <c r="E59" s="759">
        <f t="shared" si="4"/>
        <v>1341</v>
      </c>
      <c r="F59" s="760">
        <v>1</v>
      </c>
      <c r="G59" s="760">
        <v>11</v>
      </c>
      <c r="H59" s="760">
        <v>0</v>
      </c>
      <c r="I59" s="760">
        <v>3</v>
      </c>
      <c r="J59" s="760">
        <v>34</v>
      </c>
      <c r="K59" s="760">
        <v>82</v>
      </c>
      <c r="L59" s="760">
        <v>7</v>
      </c>
      <c r="M59" s="760">
        <v>39</v>
      </c>
      <c r="N59" s="760">
        <v>755</v>
      </c>
      <c r="O59" s="760">
        <v>15</v>
      </c>
      <c r="P59" s="760">
        <v>190</v>
      </c>
      <c r="Q59" s="760">
        <v>29</v>
      </c>
      <c r="R59" s="760">
        <v>6</v>
      </c>
      <c r="S59" s="760">
        <v>16</v>
      </c>
      <c r="T59" s="760">
        <v>1</v>
      </c>
      <c r="U59" s="760">
        <v>0</v>
      </c>
      <c r="V59" s="760">
        <v>0</v>
      </c>
      <c r="W59" s="760">
        <v>5</v>
      </c>
      <c r="X59" s="760">
        <v>0</v>
      </c>
      <c r="Y59" s="761">
        <v>147</v>
      </c>
    </row>
    <row r="60" spans="2:25" ht="12">
      <c r="B60" s="1248"/>
      <c r="C60" s="763"/>
      <c r="D60" s="762" t="s">
        <v>469</v>
      </c>
      <c r="E60" s="759">
        <f t="shared" si="4"/>
        <v>1006</v>
      </c>
      <c r="F60" s="760">
        <v>1</v>
      </c>
      <c r="G60" s="760">
        <v>8</v>
      </c>
      <c r="H60" s="760">
        <v>0</v>
      </c>
      <c r="I60" s="760">
        <v>3</v>
      </c>
      <c r="J60" s="760">
        <v>34</v>
      </c>
      <c r="K60" s="760">
        <v>82</v>
      </c>
      <c r="L60" s="760">
        <v>7</v>
      </c>
      <c r="M60" s="760">
        <v>39</v>
      </c>
      <c r="N60" s="760">
        <v>429</v>
      </c>
      <c r="O60" s="760">
        <v>15</v>
      </c>
      <c r="P60" s="760">
        <v>184</v>
      </c>
      <c r="Q60" s="760">
        <v>29</v>
      </c>
      <c r="R60" s="760">
        <v>6</v>
      </c>
      <c r="S60" s="760">
        <v>16</v>
      </c>
      <c r="T60" s="760">
        <v>1</v>
      </c>
      <c r="U60" s="760">
        <v>0</v>
      </c>
      <c r="V60" s="760">
        <v>0</v>
      </c>
      <c r="W60" s="760">
        <v>5</v>
      </c>
      <c r="X60" s="760">
        <v>0</v>
      </c>
      <c r="Y60" s="761">
        <v>147</v>
      </c>
    </row>
    <row r="61" spans="2:25" ht="12">
      <c r="B61" s="1248" t="s">
        <v>485</v>
      </c>
      <c r="C61" s="763"/>
      <c r="D61" s="762" t="s">
        <v>468</v>
      </c>
      <c r="E61" s="759">
        <f t="shared" si="4"/>
        <v>201</v>
      </c>
      <c r="F61" s="760">
        <v>2</v>
      </c>
      <c r="G61" s="760">
        <v>0</v>
      </c>
      <c r="H61" s="760">
        <v>0</v>
      </c>
      <c r="I61" s="760">
        <v>1</v>
      </c>
      <c r="J61" s="760">
        <v>3</v>
      </c>
      <c r="K61" s="760">
        <v>15</v>
      </c>
      <c r="L61" s="760">
        <v>7</v>
      </c>
      <c r="M61" s="760">
        <v>12</v>
      </c>
      <c r="N61" s="760">
        <v>99</v>
      </c>
      <c r="O61" s="760">
        <v>2</v>
      </c>
      <c r="P61" s="760">
        <v>26</v>
      </c>
      <c r="Q61" s="760">
        <v>18</v>
      </c>
      <c r="R61" s="760">
        <v>0</v>
      </c>
      <c r="S61" s="760">
        <v>0</v>
      </c>
      <c r="T61" s="760">
        <v>0</v>
      </c>
      <c r="U61" s="760">
        <v>0</v>
      </c>
      <c r="V61" s="760">
        <v>0</v>
      </c>
      <c r="W61" s="760">
        <v>0</v>
      </c>
      <c r="X61" s="760">
        <v>0</v>
      </c>
      <c r="Y61" s="761">
        <v>16</v>
      </c>
    </row>
    <row r="62" spans="2:25" ht="12">
      <c r="B62" s="1248"/>
      <c r="C62" s="763"/>
      <c r="D62" s="762" t="s">
        <v>469</v>
      </c>
      <c r="E62" s="759">
        <f t="shared" si="4"/>
        <v>173</v>
      </c>
      <c r="F62" s="760">
        <v>2</v>
      </c>
      <c r="G62" s="760">
        <v>0</v>
      </c>
      <c r="H62" s="760">
        <v>0</v>
      </c>
      <c r="I62" s="760">
        <v>1</v>
      </c>
      <c r="J62" s="760">
        <v>3</v>
      </c>
      <c r="K62" s="760">
        <v>15</v>
      </c>
      <c r="L62" s="760">
        <v>7</v>
      </c>
      <c r="M62" s="760">
        <v>12</v>
      </c>
      <c r="N62" s="760">
        <v>72</v>
      </c>
      <c r="O62" s="760">
        <v>2</v>
      </c>
      <c r="P62" s="760">
        <v>25</v>
      </c>
      <c r="Q62" s="760">
        <v>18</v>
      </c>
      <c r="R62" s="760">
        <v>0</v>
      </c>
      <c r="S62" s="760">
        <v>0</v>
      </c>
      <c r="T62" s="760">
        <v>0</v>
      </c>
      <c r="U62" s="760">
        <v>0</v>
      </c>
      <c r="V62" s="760">
        <v>0</v>
      </c>
      <c r="W62" s="760">
        <v>0</v>
      </c>
      <c r="X62" s="760">
        <v>0</v>
      </c>
      <c r="Y62" s="761">
        <v>16</v>
      </c>
    </row>
    <row r="63" spans="2:25" ht="12">
      <c r="B63" s="1248" t="s">
        <v>486</v>
      </c>
      <c r="C63" s="763"/>
      <c r="D63" s="762" t="s">
        <v>468</v>
      </c>
      <c r="E63" s="759">
        <f t="shared" si="4"/>
        <v>436</v>
      </c>
      <c r="F63" s="760">
        <v>0</v>
      </c>
      <c r="G63" s="760">
        <v>2</v>
      </c>
      <c r="H63" s="760">
        <v>2</v>
      </c>
      <c r="I63" s="760">
        <v>14</v>
      </c>
      <c r="J63" s="760">
        <v>27</v>
      </c>
      <c r="K63" s="760">
        <v>41</v>
      </c>
      <c r="L63" s="760">
        <v>7</v>
      </c>
      <c r="M63" s="760">
        <v>13</v>
      </c>
      <c r="N63" s="760">
        <v>215</v>
      </c>
      <c r="O63" s="760">
        <v>10</v>
      </c>
      <c r="P63" s="760">
        <v>48</v>
      </c>
      <c r="Q63" s="760">
        <v>10</v>
      </c>
      <c r="R63" s="760">
        <v>3</v>
      </c>
      <c r="S63" s="760">
        <v>0</v>
      </c>
      <c r="T63" s="760">
        <v>1</v>
      </c>
      <c r="U63" s="760">
        <v>0</v>
      </c>
      <c r="V63" s="760">
        <v>0</v>
      </c>
      <c r="W63" s="760">
        <v>0</v>
      </c>
      <c r="X63" s="760">
        <v>0</v>
      </c>
      <c r="Y63" s="761">
        <v>43</v>
      </c>
    </row>
    <row r="64" spans="2:25" ht="12">
      <c r="B64" s="1248"/>
      <c r="C64" s="763"/>
      <c r="D64" s="762" t="s">
        <v>469</v>
      </c>
      <c r="E64" s="759">
        <f t="shared" si="4"/>
        <v>323</v>
      </c>
      <c r="F64" s="760">
        <v>0</v>
      </c>
      <c r="G64" s="760">
        <v>2</v>
      </c>
      <c r="H64" s="760">
        <v>2</v>
      </c>
      <c r="I64" s="760">
        <v>14</v>
      </c>
      <c r="J64" s="760">
        <v>27</v>
      </c>
      <c r="K64" s="760">
        <v>41</v>
      </c>
      <c r="L64" s="760">
        <v>7</v>
      </c>
      <c r="M64" s="760">
        <v>13</v>
      </c>
      <c r="N64" s="760">
        <v>115</v>
      </c>
      <c r="O64" s="760">
        <v>10</v>
      </c>
      <c r="P64" s="760">
        <v>39</v>
      </c>
      <c r="Q64" s="760">
        <v>10</v>
      </c>
      <c r="R64" s="760">
        <v>3</v>
      </c>
      <c r="S64" s="760">
        <v>0</v>
      </c>
      <c r="T64" s="760">
        <v>1</v>
      </c>
      <c r="U64" s="760">
        <v>0</v>
      </c>
      <c r="V64" s="760">
        <v>0</v>
      </c>
      <c r="W64" s="760">
        <v>0</v>
      </c>
      <c r="X64" s="760">
        <v>0</v>
      </c>
      <c r="Y64" s="761">
        <v>39</v>
      </c>
    </row>
    <row r="65" spans="2:25" ht="12">
      <c r="B65" s="1248" t="s">
        <v>487</v>
      </c>
      <c r="C65" s="763"/>
      <c r="D65" s="762" t="s">
        <v>468</v>
      </c>
      <c r="E65" s="759">
        <f t="shared" si="4"/>
        <v>213</v>
      </c>
      <c r="F65" s="760">
        <v>1</v>
      </c>
      <c r="G65" s="760">
        <v>0</v>
      </c>
      <c r="H65" s="760">
        <v>1</v>
      </c>
      <c r="I65" s="760">
        <v>3</v>
      </c>
      <c r="J65" s="760">
        <v>12</v>
      </c>
      <c r="K65" s="760">
        <v>21</v>
      </c>
      <c r="L65" s="760">
        <v>0</v>
      </c>
      <c r="M65" s="760">
        <v>2</v>
      </c>
      <c r="N65" s="760">
        <v>108</v>
      </c>
      <c r="O65" s="760">
        <v>5</v>
      </c>
      <c r="P65" s="760">
        <v>13</v>
      </c>
      <c r="Q65" s="760">
        <v>21</v>
      </c>
      <c r="R65" s="760">
        <v>4</v>
      </c>
      <c r="S65" s="760">
        <v>0</v>
      </c>
      <c r="T65" s="760">
        <v>0</v>
      </c>
      <c r="U65" s="760">
        <v>0</v>
      </c>
      <c r="V65" s="760">
        <v>0</v>
      </c>
      <c r="W65" s="760">
        <v>0</v>
      </c>
      <c r="X65" s="760">
        <v>0</v>
      </c>
      <c r="Y65" s="761">
        <v>22</v>
      </c>
    </row>
    <row r="66" spans="2:25" ht="12">
      <c r="B66" s="1248"/>
      <c r="C66" s="763"/>
      <c r="D66" s="762" t="s">
        <v>469</v>
      </c>
      <c r="E66" s="759">
        <f t="shared" si="4"/>
        <v>188</v>
      </c>
      <c r="F66" s="760">
        <v>1</v>
      </c>
      <c r="G66" s="760">
        <v>0</v>
      </c>
      <c r="H66" s="760">
        <v>1</v>
      </c>
      <c r="I66" s="760">
        <v>3</v>
      </c>
      <c r="J66" s="760">
        <v>11</v>
      </c>
      <c r="K66" s="760">
        <v>21</v>
      </c>
      <c r="L66" s="760">
        <v>0</v>
      </c>
      <c r="M66" s="760">
        <v>1</v>
      </c>
      <c r="N66" s="760">
        <v>90</v>
      </c>
      <c r="O66" s="760">
        <v>5</v>
      </c>
      <c r="P66" s="760">
        <v>10</v>
      </c>
      <c r="Q66" s="760">
        <v>19</v>
      </c>
      <c r="R66" s="760">
        <v>4</v>
      </c>
      <c r="S66" s="760">
        <v>0</v>
      </c>
      <c r="T66" s="760">
        <v>0</v>
      </c>
      <c r="U66" s="760">
        <v>0</v>
      </c>
      <c r="V66" s="760">
        <v>0</v>
      </c>
      <c r="W66" s="760">
        <v>0</v>
      </c>
      <c r="X66" s="760">
        <v>0</v>
      </c>
      <c r="Y66" s="761">
        <v>22</v>
      </c>
    </row>
    <row r="67" spans="2:25" ht="12">
      <c r="B67" s="1248" t="s">
        <v>488</v>
      </c>
      <c r="C67" s="763"/>
      <c r="D67" s="762" t="s">
        <v>468</v>
      </c>
      <c r="E67" s="759">
        <v>649</v>
      </c>
      <c r="F67" s="760">
        <v>1</v>
      </c>
      <c r="G67" s="760">
        <v>1</v>
      </c>
      <c r="H67" s="760">
        <v>1</v>
      </c>
      <c r="I67" s="760">
        <v>1</v>
      </c>
      <c r="J67" s="760">
        <v>43</v>
      </c>
      <c r="K67" s="760">
        <v>42</v>
      </c>
      <c r="L67" s="760">
        <v>4</v>
      </c>
      <c r="M67" s="760">
        <v>56</v>
      </c>
      <c r="N67" s="760">
        <v>326</v>
      </c>
      <c r="O67" s="760">
        <v>11</v>
      </c>
      <c r="P67" s="760">
        <v>71</v>
      </c>
      <c r="Q67" s="760">
        <v>22</v>
      </c>
      <c r="R67" s="760">
        <v>2</v>
      </c>
      <c r="S67" s="760">
        <v>0</v>
      </c>
      <c r="T67" s="760">
        <v>0</v>
      </c>
      <c r="U67" s="760">
        <v>0</v>
      </c>
      <c r="V67" s="760">
        <v>0</v>
      </c>
      <c r="W67" s="760">
        <v>0</v>
      </c>
      <c r="X67" s="760">
        <v>0</v>
      </c>
      <c r="Y67" s="761">
        <v>66</v>
      </c>
    </row>
    <row r="68" spans="2:25" ht="12">
      <c r="B68" s="1248"/>
      <c r="C68" s="763"/>
      <c r="D68" s="762" t="s">
        <v>469</v>
      </c>
      <c r="E68" s="759">
        <f>SUM(F68:Y68)</f>
        <v>449</v>
      </c>
      <c r="F68" s="760">
        <v>1</v>
      </c>
      <c r="G68" s="760">
        <v>1</v>
      </c>
      <c r="H68" s="760">
        <v>1</v>
      </c>
      <c r="I68" s="760">
        <v>1</v>
      </c>
      <c r="J68" s="760">
        <v>43</v>
      </c>
      <c r="K68" s="760">
        <v>42</v>
      </c>
      <c r="L68" s="760">
        <v>4</v>
      </c>
      <c r="M68" s="760">
        <v>56</v>
      </c>
      <c r="N68" s="760">
        <v>134</v>
      </c>
      <c r="O68" s="760">
        <v>11</v>
      </c>
      <c r="P68" s="760">
        <v>65</v>
      </c>
      <c r="Q68" s="760">
        <v>22</v>
      </c>
      <c r="R68" s="760">
        <v>2</v>
      </c>
      <c r="S68" s="760">
        <v>0</v>
      </c>
      <c r="T68" s="760">
        <v>0</v>
      </c>
      <c r="U68" s="760">
        <v>0</v>
      </c>
      <c r="V68" s="760">
        <v>0</v>
      </c>
      <c r="W68" s="760">
        <v>0</v>
      </c>
      <c r="X68" s="760">
        <v>0</v>
      </c>
      <c r="Y68" s="761">
        <v>66</v>
      </c>
    </row>
    <row r="69" spans="2:25" ht="12">
      <c r="B69" s="1248" t="s">
        <v>489</v>
      </c>
      <c r="C69" s="763"/>
      <c r="D69" s="762" t="s">
        <v>468</v>
      </c>
      <c r="E69" s="759">
        <f>SUM(F69:Y69)</f>
        <v>1373</v>
      </c>
      <c r="F69" s="760">
        <v>3</v>
      </c>
      <c r="G69" s="760">
        <v>5</v>
      </c>
      <c r="H69" s="760">
        <v>5</v>
      </c>
      <c r="I69" s="760">
        <v>7</v>
      </c>
      <c r="J69" s="760">
        <v>40</v>
      </c>
      <c r="K69" s="760">
        <v>80</v>
      </c>
      <c r="L69" s="760">
        <v>3</v>
      </c>
      <c r="M69" s="760">
        <v>42</v>
      </c>
      <c r="N69" s="760">
        <v>814</v>
      </c>
      <c r="O69" s="760">
        <v>15</v>
      </c>
      <c r="P69" s="760">
        <v>164</v>
      </c>
      <c r="Q69" s="760">
        <v>34</v>
      </c>
      <c r="R69" s="760">
        <v>6</v>
      </c>
      <c r="S69" s="760">
        <v>0</v>
      </c>
      <c r="T69" s="760">
        <v>1</v>
      </c>
      <c r="U69" s="760">
        <v>0</v>
      </c>
      <c r="V69" s="760">
        <v>0</v>
      </c>
      <c r="W69" s="760">
        <v>1</v>
      </c>
      <c r="X69" s="760">
        <v>7</v>
      </c>
      <c r="Y69" s="761">
        <v>146</v>
      </c>
    </row>
    <row r="70" spans="2:25" ht="12">
      <c r="B70" s="1248"/>
      <c r="C70" s="763"/>
      <c r="D70" s="762" t="s">
        <v>469</v>
      </c>
      <c r="E70" s="759">
        <f>SUM(F70:Y70)</f>
        <v>991</v>
      </c>
      <c r="F70" s="760">
        <v>3</v>
      </c>
      <c r="G70" s="760">
        <v>4</v>
      </c>
      <c r="H70" s="760">
        <v>2</v>
      </c>
      <c r="I70" s="760">
        <v>7</v>
      </c>
      <c r="J70" s="760">
        <v>40</v>
      </c>
      <c r="K70" s="760">
        <v>77</v>
      </c>
      <c r="L70" s="760">
        <v>2</v>
      </c>
      <c r="M70" s="760">
        <v>42</v>
      </c>
      <c r="N70" s="760">
        <v>454</v>
      </c>
      <c r="O70" s="760">
        <v>15</v>
      </c>
      <c r="P70" s="760">
        <v>151</v>
      </c>
      <c r="Q70" s="760">
        <v>33</v>
      </c>
      <c r="R70" s="760">
        <v>6</v>
      </c>
      <c r="S70" s="760">
        <v>0</v>
      </c>
      <c r="T70" s="760">
        <v>1</v>
      </c>
      <c r="U70" s="760">
        <v>0</v>
      </c>
      <c r="V70" s="760">
        <v>0</v>
      </c>
      <c r="W70" s="760">
        <v>1</v>
      </c>
      <c r="X70" s="760">
        <v>7</v>
      </c>
      <c r="Y70" s="761">
        <v>146</v>
      </c>
    </row>
    <row r="71" spans="2:25" ht="12">
      <c r="B71" s="764"/>
      <c r="C71" s="765"/>
      <c r="D71" s="766"/>
      <c r="E71" s="767"/>
      <c r="F71" s="768"/>
      <c r="G71" s="768"/>
      <c r="H71" s="768"/>
      <c r="I71" s="768"/>
      <c r="J71" s="768"/>
      <c r="K71" s="768"/>
      <c r="L71" s="768"/>
      <c r="M71" s="768"/>
      <c r="N71" s="768"/>
      <c r="O71" s="768"/>
      <c r="P71" s="768"/>
      <c r="Q71" s="768"/>
      <c r="R71" s="768"/>
      <c r="S71" s="768"/>
      <c r="T71" s="768"/>
      <c r="U71" s="768"/>
      <c r="V71" s="768"/>
      <c r="W71" s="768"/>
      <c r="X71" s="768"/>
      <c r="Y71" s="769"/>
    </row>
    <row r="72" spans="2:4" ht="12">
      <c r="B72" s="738" t="s">
        <v>490</v>
      </c>
      <c r="C72" s="770"/>
      <c r="D72" s="771"/>
    </row>
  </sheetData>
  <mergeCells count="66">
    <mergeCell ref="B20:B21"/>
    <mergeCell ref="B22:B23"/>
    <mergeCell ref="B24:B25"/>
    <mergeCell ref="B41:B42"/>
    <mergeCell ref="B32:B33"/>
    <mergeCell ref="B43:B44"/>
    <mergeCell ref="B34:B35"/>
    <mergeCell ref="B8:B10"/>
    <mergeCell ref="B12:B13"/>
    <mergeCell ref="B28:B29"/>
    <mergeCell ref="B30:B31"/>
    <mergeCell ref="B14:B15"/>
    <mergeCell ref="B16:B17"/>
    <mergeCell ref="B18:B19"/>
    <mergeCell ref="B26:B27"/>
    <mergeCell ref="B65:B66"/>
    <mergeCell ref="B67:B68"/>
    <mergeCell ref="B69:B70"/>
    <mergeCell ref="B53:B54"/>
    <mergeCell ref="B55:B56"/>
    <mergeCell ref="B57:B58"/>
    <mergeCell ref="B59:B60"/>
    <mergeCell ref="B61:B62"/>
    <mergeCell ref="C24:C25"/>
    <mergeCell ref="C26:C27"/>
    <mergeCell ref="C28:C29"/>
    <mergeCell ref="B63:B64"/>
    <mergeCell ref="B45:B46"/>
    <mergeCell ref="B47:B48"/>
    <mergeCell ref="B49:B50"/>
    <mergeCell ref="B51:B52"/>
    <mergeCell ref="B37:B38"/>
    <mergeCell ref="B39:B40"/>
    <mergeCell ref="C30:C31"/>
    <mergeCell ref="C32:C33"/>
    <mergeCell ref="C34:C35"/>
    <mergeCell ref="B4:D5"/>
    <mergeCell ref="C12:C13"/>
    <mergeCell ref="C14:C15"/>
    <mergeCell ref="C16:C17"/>
    <mergeCell ref="C18:C19"/>
    <mergeCell ref="C20:C21"/>
    <mergeCell ref="C22:C23"/>
    <mergeCell ref="E4:E5"/>
    <mergeCell ref="F4:F5"/>
    <mergeCell ref="G4:G5"/>
    <mergeCell ref="H4:H5"/>
    <mergeCell ref="I4:I5"/>
    <mergeCell ref="J4:J5"/>
    <mergeCell ref="K4:K5"/>
    <mergeCell ref="L4:L5"/>
    <mergeCell ref="T4:T5"/>
    <mergeCell ref="M4:M5"/>
    <mergeCell ref="N4:N5"/>
    <mergeCell ref="O4:O5"/>
    <mergeCell ref="P4:P5"/>
    <mergeCell ref="U4:U5"/>
    <mergeCell ref="E7:Y7"/>
    <mergeCell ref="E36:Y36"/>
    <mergeCell ref="V4:V5"/>
    <mergeCell ref="W4:W5"/>
    <mergeCell ref="Y4:Y5"/>
    <mergeCell ref="X4:X5"/>
    <mergeCell ref="Q4:Q5"/>
    <mergeCell ref="R4:R5"/>
    <mergeCell ref="S4:S5"/>
  </mergeCells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261"/>
  <sheetViews>
    <sheetView workbookViewId="0" topLeftCell="A1">
      <selection activeCell="A1" sqref="A1"/>
    </sheetView>
  </sheetViews>
  <sheetFormatPr defaultColWidth="9.00390625" defaultRowHeight="13.5"/>
  <cols>
    <col min="1" max="1" width="3.875" style="66" customWidth="1"/>
    <col min="2" max="2" width="10.875" style="66" customWidth="1"/>
    <col min="3" max="3" width="8.625" style="66" customWidth="1"/>
    <col min="4" max="5" width="8.875" style="66" customWidth="1"/>
    <col min="6" max="6" width="10.00390625" style="66" customWidth="1"/>
    <col min="7" max="12" width="8.50390625" style="66" customWidth="1"/>
    <col min="13" max="16384" width="9.00390625" style="66" customWidth="1"/>
  </cols>
  <sheetData>
    <row r="1" spans="2:9" ht="14.25">
      <c r="B1" s="772" t="s">
        <v>507</v>
      </c>
      <c r="I1" s="100"/>
    </row>
    <row r="2" spans="2:9" ht="14.25">
      <c r="B2" s="772"/>
      <c r="I2" s="100"/>
    </row>
    <row r="3" spans="2:12" ht="14.25" thickBot="1">
      <c r="B3" s="100"/>
      <c r="D3" s="100"/>
      <c r="E3" s="100"/>
      <c r="F3" s="100"/>
      <c r="G3" s="100"/>
      <c r="H3" s="100"/>
      <c r="I3" s="100"/>
      <c r="K3" s="1251"/>
      <c r="L3" s="1252"/>
    </row>
    <row r="4" spans="2:12" ht="13.5" customHeight="1" thickTop="1">
      <c r="B4" s="1253" t="s">
        <v>1414</v>
      </c>
      <c r="C4" s="1256" t="s">
        <v>494</v>
      </c>
      <c r="D4" s="1257"/>
      <c r="E4" s="1256" t="s">
        <v>495</v>
      </c>
      <c r="F4" s="1257"/>
      <c r="G4" s="1256" t="s">
        <v>496</v>
      </c>
      <c r="H4" s="1258"/>
      <c r="I4" s="1259"/>
      <c r="J4" s="1256" t="s">
        <v>497</v>
      </c>
      <c r="K4" s="1258"/>
      <c r="L4" s="1259"/>
    </row>
    <row r="5" spans="2:12" ht="13.5" customHeight="1">
      <c r="B5" s="1254"/>
      <c r="C5" s="947"/>
      <c r="D5" s="931"/>
      <c r="E5" s="947"/>
      <c r="F5" s="931"/>
      <c r="G5" s="1260"/>
      <c r="H5" s="1261"/>
      <c r="I5" s="1262"/>
      <c r="J5" s="1260"/>
      <c r="K5" s="1261"/>
      <c r="L5" s="1262"/>
    </row>
    <row r="6" spans="2:12" ht="21" customHeight="1">
      <c r="B6" s="1255"/>
      <c r="C6" s="243" t="s">
        <v>498</v>
      </c>
      <c r="D6" s="243" t="s">
        <v>499</v>
      </c>
      <c r="E6" s="243" t="s">
        <v>498</v>
      </c>
      <c r="F6" s="243" t="s">
        <v>499</v>
      </c>
      <c r="G6" s="243" t="s">
        <v>492</v>
      </c>
      <c r="H6" s="243" t="s">
        <v>493</v>
      </c>
      <c r="I6" s="773" t="s">
        <v>604</v>
      </c>
      <c r="J6" s="243" t="s">
        <v>492</v>
      </c>
      <c r="K6" s="243" t="s">
        <v>493</v>
      </c>
      <c r="L6" s="773" t="s">
        <v>604</v>
      </c>
    </row>
    <row r="7" spans="2:12" ht="13.5" customHeight="1">
      <c r="B7" s="774"/>
      <c r="C7" s="775"/>
      <c r="D7" s="776"/>
      <c r="E7" s="776"/>
      <c r="F7" s="776"/>
      <c r="G7" s="776"/>
      <c r="H7" s="776"/>
      <c r="I7" s="776"/>
      <c r="J7" s="776"/>
      <c r="K7" s="776"/>
      <c r="L7" s="777"/>
    </row>
    <row r="8" spans="2:12" ht="12.75" customHeight="1">
      <c r="B8" s="104" t="s">
        <v>743</v>
      </c>
      <c r="C8" s="80">
        <v>358</v>
      </c>
      <c r="D8" s="60">
        <v>207</v>
      </c>
      <c r="E8" s="60">
        <v>4255</v>
      </c>
      <c r="F8" s="60">
        <v>439</v>
      </c>
      <c r="G8" s="60">
        <v>2773</v>
      </c>
      <c r="H8" s="60">
        <v>3111</v>
      </c>
      <c r="I8" s="60">
        <f>SUM(G8:H8)</f>
        <v>5884</v>
      </c>
      <c r="J8" s="60">
        <v>100302</v>
      </c>
      <c r="K8" s="60">
        <v>95608</v>
      </c>
      <c r="L8" s="61">
        <f>SUM(J8:K8)</f>
        <v>195910</v>
      </c>
    </row>
    <row r="9" spans="2:12" s="76" customFormat="1" ht="12.75" customHeight="1">
      <c r="B9" s="106" t="s">
        <v>633</v>
      </c>
      <c r="C9" s="78">
        <f>SUM(C11:C69)</f>
        <v>358</v>
      </c>
      <c r="D9" s="57">
        <f>SUM(D11:D69)</f>
        <v>202</v>
      </c>
      <c r="E9" s="57">
        <v>4397</v>
      </c>
      <c r="F9" s="57">
        <f aca="true" t="shared" si="0" ref="F9:L9">SUM(F11:F69)</f>
        <v>443</v>
      </c>
      <c r="G9" s="57">
        <f t="shared" si="0"/>
        <v>2830</v>
      </c>
      <c r="H9" s="57">
        <f t="shared" si="0"/>
        <v>3167</v>
      </c>
      <c r="I9" s="57">
        <f t="shared" si="0"/>
        <v>5997</v>
      </c>
      <c r="J9" s="57">
        <f t="shared" si="0"/>
        <v>104072</v>
      </c>
      <c r="K9" s="57">
        <f t="shared" si="0"/>
        <v>99094</v>
      </c>
      <c r="L9" s="58">
        <f t="shared" si="0"/>
        <v>203166</v>
      </c>
    </row>
    <row r="10" spans="2:12" ht="12.75" customHeight="1">
      <c r="B10" s="35"/>
      <c r="C10" s="80"/>
      <c r="D10" s="60"/>
      <c r="E10" s="60"/>
      <c r="F10" s="60"/>
      <c r="G10" s="60"/>
      <c r="H10" s="60"/>
      <c r="I10" s="60"/>
      <c r="J10" s="60"/>
      <c r="K10" s="60"/>
      <c r="L10" s="61"/>
    </row>
    <row r="11" spans="2:12" ht="12.75" customHeight="1">
      <c r="B11" s="35" t="s">
        <v>1422</v>
      </c>
      <c r="C11" s="80">
        <v>32</v>
      </c>
      <c r="D11" s="60">
        <v>6</v>
      </c>
      <c r="E11" s="60">
        <v>524</v>
      </c>
      <c r="F11" s="60">
        <v>11</v>
      </c>
      <c r="G11" s="60">
        <v>265</v>
      </c>
      <c r="H11" s="60">
        <v>396</v>
      </c>
      <c r="I11" s="60">
        <f aca="true" t="shared" si="1" ref="I11:I19">SUM(G11:H11)</f>
        <v>661</v>
      </c>
      <c r="J11" s="60">
        <v>12732</v>
      </c>
      <c r="K11" s="60">
        <v>11956</v>
      </c>
      <c r="L11" s="61">
        <f aca="true" t="shared" si="2" ref="L11:L19">SUM(J11:K11)</f>
        <v>24688</v>
      </c>
    </row>
    <row r="12" spans="2:12" ht="12.75" customHeight="1">
      <c r="B12" s="35" t="s">
        <v>1492</v>
      </c>
      <c r="C12" s="80">
        <v>19</v>
      </c>
      <c r="D12" s="60">
        <v>13</v>
      </c>
      <c r="E12" s="60">
        <v>281</v>
      </c>
      <c r="F12" s="60">
        <v>23</v>
      </c>
      <c r="G12" s="60">
        <v>156</v>
      </c>
      <c r="H12" s="60">
        <v>213</v>
      </c>
      <c r="I12" s="60">
        <f t="shared" si="1"/>
        <v>369</v>
      </c>
      <c r="J12" s="60">
        <v>6839</v>
      </c>
      <c r="K12" s="60">
        <v>6606</v>
      </c>
      <c r="L12" s="61">
        <f t="shared" si="2"/>
        <v>13445</v>
      </c>
    </row>
    <row r="13" spans="2:12" ht="12.75" customHeight="1">
      <c r="B13" s="35" t="s">
        <v>1424</v>
      </c>
      <c r="C13" s="80">
        <v>18</v>
      </c>
      <c r="D13" s="60">
        <v>8</v>
      </c>
      <c r="E13" s="60">
        <v>256</v>
      </c>
      <c r="F13" s="60">
        <v>26</v>
      </c>
      <c r="G13" s="60">
        <v>173</v>
      </c>
      <c r="H13" s="60">
        <v>172</v>
      </c>
      <c r="I13" s="60">
        <f t="shared" si="1"/>
        <v>345</v>
      </c>
      <c r="J13" s="60">
        <v>6208</v>
      </c>
      <c r="K13" s="60">
        <v>5991</v>
      </c>
      <c r="L13" s="61">
        <f t="shared" si="2"/>
        <v>12199</v>
      </c>
    </row>
    <row r="14" spans="2:12" ht="12.75" customHeight="1">
      <c r="B14" s="35" t="s">
        <v>1425</v>
      </c>
      <c r="C14" s="80">
        <v>20</v>
      </c>
      <c r="D14" s="60">
        <v>3</v>
      </c>
      <c r="E14" s="60">
        <v>320</v>
      </c>
      <c r="F14" s="60">
        <v>4</v>
      </c>
      <c r="G14" s="60">
        <v>169</v>
      </c>
      <c r="H14" s="60">
        <v>229</v>
      </c>
      <c r="I14" s="60">
        <f t="shared" si="1"/>
        <v>398</v>
      </c>
      <c r="J14" s="60">
        <v>7656</v>
      </c>
      <c r="K14" s="60">
        <v>7142</v>
      </c>
      <c r="L14" s="61">
        <f t="shared" si="2"/>
        <v>14798</v>
      </c>
    </row>
    <row r="15" spans="2:12" ht="12.75" customHeight="1">
      <c r="B15" s="35" t="s">
        <v>1426</v>
      </c>
      <c r="C15" s="80">
        <v>11</v>
      </c>
      <c r="D15" s="60">
        <v>7</v>
      </c>
      <c r="E15" s="60">
        <v>142</v>
      </c>
      <c r="F15" s="60">
        <v>9</v>
      </c>
      <c r="G15" s="60">
        <v>86</v>
      </c>
      <c r="H15" s="60">
        <v>102</v>
      </c>
      <c r="I15" s="60">
        <f t="shared" si="1"/>
        <v>188</v>
      </c>
      <c r="J15" s="60">
        <v>3313</v>
      </c>
      <c r="K15" s="60">
        <v>3203</v>
      </c>
      <c r="L15" s="61">
        <f t="shared" si="2"/>
        <v>6516</v>
      </c>
    </row>
    <row r="16" spans="2:12" ht="12.75" customHeight="1">
      <c r="B16" s="35" t="s">
        <v>1427</v>
      </c>
      <c r="C16" s="80">
        <v>10</v>
      </c>
      <c r="D16" s="60">
        <v>2</v>
      </c>
      <c r="E16" s="60">
        <v>124</v>
      </c>
      <c r="F16" s="60">
        <v>4</v>
      </c>
      <c r="G16" s="60">
        <v>74</v>
      </c>
      <c r="H16" s="60">
        <v>96</v>
      </c>
      <c r="I16" s="60">
        <f t="shared" si="1"/>
        <v>170</v>
      </c>
      <c r="J16" s="60">
        <v>3104</v>
      </c>
      <c r="K16" s="60">
        <v>2906</v>
      </c>
      <c r="L16" s="61">
        <f t="shared" si="2"/>
        <v>6010</v>
      </c>
    </row>
    <row r="17" spans="2:12" ht="12.75" customHeight="1">
      <c r="B17" s="35" t="s">
        <v>1519</v>
      </c>
      <c r="C17" s="80">
        <v>10</v>
      </c>
      <c r="D17" s="60">
        <v>7</v>
      </c>
      <c r="E17" s="60">
        <v>129</v>
      </c>
      <c r="F17" s="60">
        <v>13</v>
      </c>
      <c r="G17" s="60">
        <v>78</v>
      </c>
      <c r="H17" s="60">
        <v>98</v>
      </c>
      <c r="I17" s="60">
        <f t="shared" si="1"/>
        <v>176</v>
      </c>
      <c r="J17" s="60">
        <v>3075</v>
      </c>
      <c r="K17" s="60">
        <v>2966</v>
      </c>
      <c r="L17" s="61">
        <f t="shared" si="2"/>
        <v>6041</v>
      </c>
    </row>
    <row r="18" spans="2:12" ht="12.75" customHeight="1">
      <c r="B18" s="35" t="s">
        <v>1429</v>
      </c>
      <c r="C18" s="80">
        <v>9</v>
      </c>
      <c r="D18" s="60">
        <v>0</v>
      </c>
      <c r="E18" s="60">
        <v>132</v>
      </c>
      <c r="F18" s="60">
        <v>0</v>
      </c>
      <c r="G18" s="60">
        <v>70</v>
      </c>
      <c r="H18" s="60">
        <v>95</v>
      </c>
      <c r="I18" s="60">
        <f t="shared" si="1"/>
        <v>165</v>
      </c>
      <c r="J18" s="60">
        <v>3193</v>
      </c>
      <c r="K18" s="60">
        <v>3028</v>
      </c>
      <c r="L18" s="61">
        <f t="shared" si="2"/>
        <v>6221</v>
      </c>
    </row>
    <row r="19" spans="2:12" ht="12.75" customHeight="1">
      <c r="B19" s="35" t="s">
        <v>1430</v>
      </c>
      <c r="C19" s="80">
        <v>6</v>
      </c>
      <c r="D19" s="60">
        <v>5</v>
      </c>
      <c r="E19" s="60">
        <v>103</v>
      </c>
      <c r="F19" s="60">
        <v>13</v>
      </c>
      <c r="G19" s="60">
        <v>62</v>
      </c>
      <c r="H19" s="60">
        <v>77</v>
      </c>
      <c r="I19" s="60">
        <f t="shared" si="1"/>
        <v>139</v>
      </c>
      <c r="J19" s="60">
        <v>2627</v>
      </c>
      <c r="K19" s="60">
        <v>2623</v>
      </c>
      <c r="L19" s="61">
        <f t="shared" si="2"/>
        <v>5250</v>
      </c>
    </row>
    <row r="20" spans="2:12" ht="9.75" customHeight="1">
      <c r="B20" s="35"/>
      <c r="C20" s="80"/>
      <c r="D20" s="60"/>
      <c r="E20" s="60"/>
      <c r="F20" s="60"/>
      <c r="G20" s="60"/>
      <c r="H20" s="60"/>
      <c r="I20" s="60"/>
      <c r="J20" s="60"/>
      <c r="K20" s="60"/>
      <c r="L20" s="61"/>
    </row>
    <row r="21" spans="2:12" ht="12.75" customHeight="1">
      <c r="B21" s="35" t="s">
        <v>500</v>
      </c>
      <c r="C21" s="80">
        <v>7</v>
      </c>
      <c r="D21" s="60">
        <v>2</v>
      </c>
      <c r="E21" s="60">
        <v>116</v>
      </c>
      <c r="F21" s="60">
        <v>3</v>
      </c>
      <c r="G21" s="60">
        <v>67</v>
      </c>
      <c r="H21" s="60">
        <v>77</v>
      </c>
      <c r="I21" s="60">
        <f>SUM(G21:H21)</f>
        <v>144</v>
      </c>
      <c r="J21" s="60">
        <v>2705</v>
      </c>
      <c r="K21" s="60">
        <v>2554</v>
      </c>
      <c r="L21" s="61">
        <f>SUM(J21:K21)</f>
        <v>5259</v>
      </c>
    </row>
    <row r="22" spans="2:12" ht="12.75" customHeight="1">
      <c r="B22" s="35" t="s">
        <v>276</v>
      </c>
      <c r="C22" s="80">
        <v>3</v>
      </c>
      <c r="D22" s="60">
        <v>0</v>
      </c>
      <c r="E22" s="60">
        <v>36</v>
      </c>
      <c r="F22" s="60">
        <v>0</v>
      </c>
      <c r="G22" s="60">
        <v>23</v>
      </c>
      <c r="H22" s="60">
        <v>23</v>
      </c>
      <c r="I22" s="60">
        <f>SUM(G22:H22)</f>
        <v>46</v>
      </c>
      <c r="J22" s="60">
        <v>908</v>
      </c>
      <c r="K22" s="60">
        <v>867</v>
      </c>
      <c r="L22" s="61">
        <f>SUM(J22:K22)</f>
        <v>1775</v>
      </c>
    </row>
    <row r="23" spans="2:12" ht="12.75" customHeight="1">
      <c r="B23" s="35" t="s">
        <v>1523</v>
      </c>
      <c r="C23" s="80">
        <v>2</v>
      </c>
      <c r="D23" s="60">
        <v>0</v>
      </c>
      <c r="E23" s="60">
        <v>38</v>
      </c>
      <c r="F23" s="60">
        <v>0</v>
      </c>
      <c r="G23" s="60">
        <v>21</v>
      </c>
      <c r="H23" s="60">
        <v>23</v>
      </c>
      <c r="I23" s="60">
        <f>SUM(G23:H23)</f>
        <v>44</v>
      </c>
      <c r="J23" s="60">
        <v>1003</v>
      </c>
      <c r="K23" s="60">
        <v>885</v>
      </c>
      <c r="L23" s="61">
        <f>SUM(J23:K23)</f>
        <v>1888</v>
      </c>
    </row>
    <row r="24" spans="2:12" ht="12.75" customHeight="1">
      <c r="B24" s="35" t="s">
        <v>1525</v>
      </c>
      <c r="C24" s="80">
        <v>6</v>
      </c>
      <c r="D24" s="60">
        <v>0</v>
      </c>
      <c r="E24" s="60">
        <v>59</v>
      </c>
      <c r="F24" s="60">
        <v>0</v>
      </c>
      <c r="G24" s="60">
        <v>37</v>
      </c>
      <c r="H24" s="60">
        <v>38</v>
      </c>
      <c r="I24" s="60">
        <f>SUM(G24:H24)</f>
        <v>75</v>
      </c>
      <c r="J24" s="60">
        <v>1248</v>
      </c>
      <c r="K24" s="60">
        <v>1156</v>
      </c>
      <c r="L24" s="61">
        <f>SUM(J24:K24)</f>
        <v>2404</v>
      </c>
    </row>
    <row r="25" spans="2:12" ht="9.75" customHeight="1">
      <c r="B25" s="35"/>
      <c r="C25" s="80"/>
      <c r="D25" s="60"/>
      <c r="E25" s="60"/>
      <c r="F25" s="60"/>
      <c r="G25" s="60"/>
      <c r="H25" s="60"/>
      <c r="I25" s="60"/>
      <c r="J25" s="60"/>
      <c r="K25" s="60"/>
      <c r="L25" s="61"/>
    </row>
    <row r="26" spans="2:12" ht="12.75" customHeight="1">
      <c r="B26" s="35" t="s">
        <v>501</v>
      </c>
      <c r="C26" s="80">
        <v>2</v>
      </c>
      <c r="D26" s="60">
        <v>0</v>
      </c>
      <c r="E26" s="60">
        <v>27</v>
      </c>
      <c r="F26" s="60">
        <v>0</v>
      </c>
      <c r="G26" s="60">
        <v>13</v>
      </c>
      <c r="H26" s="60">
        <v>21</v>
      </c>
      <c r="I26" s="60">
        <f>SUM(G26:H26)</f>
        <v>34</v>
      </c>
      <c r="J26" s="60">
        <v>599</v>
      </c>
      <c r="K26" s="60">
        <v>511</v>
      </c>
      <c r="L26" s="61">
        <f>SUM(J26:K26)</f>
        <v>1110</v>
      </c>
    </row>
    <row r="27" spans="2:12" ht="12.75" customHeight="1">
      <c r="B27" s="35" t="s">
        <v>278</v>
      </c>
      <c r="C27" s="257">
        <v>8</v>
      </c>
      <c r="D27" s="39">
        <v>8</v>
      </c>
      <c r="E27" s="39">
        <v>63</v>
      </c>
      <c r="F27" s="39">
        <v>17</v>
      </c>
      <c r="G27" s="39">
        <v>57</v>
      </c>
      <c r="H27" s="39">
        <v>44</v>
      </c>
      <c r="I27" s="60">
        <f>SUM(G27:H27)</f>
        <v>101</v>
      </c>
      <c r="J27" s="39">
        <v>1387</v>
      </c>
      <c r="K27" s="39">
        <v>1370</v>
      </c>
      <c r="L27" s="61">
        <f>SUM(J27:K27)</f>
        <v>2757</v>
      </c>
    </row>
    <row r="28" spans="2:12" ht="12.75" customHeight="1">
      <c r="B28" s="35" t="s">
        <v>1436</v>
      </c>
      <c r="C28" s="257">
        <v>5</v>
      </c>
      <c r="D28" s="39">
        <v>3</v>
      </c>
      <c r="E28" s="39">
        <v>37</v>
      </c>
      <c r="F28" s="39">
        <v>5</v>
      </c>
      <c r="G28" s="39">
        <v>27</v>
      </c>
      <c r="H28" s="39">
        <v>30</v>
      </c>
      <c r="I28" s="60">
        <f>SUM(G28:H28)</f>
        <v>57</v>
      </c>
      <c r="J28" s="39">
        <v>744</v>
      </c>
      <c r="K28" s="39">
        <v>727</v>
      </c>
      <c r="L28" s="61">
        <f>SUM(J28:K28)</f>
        <v>1471</v>
      </c>
    </row>
    <row r="29" spans="2:12" ht="12.75" customHeight="1">
      <c r="B29" s="104" t="s">
        <v>695</v>
      </c>
      <c r="C29" s="257">
        <v>12</v>
      </c>
      <c r="D29" s="39">
        <v>3</v>
      </c>
      <c r="E29" s="39">
        <v>67</v>
      </c>
      <c r="F29" s="39">
        <v>4</v>
      </c>
      <c r="G29" s="39">
        <v>57</v>
      </c>
      <c r="H29" s="39">
        <v>37</v>
      </c>
      <c r="I29" s="60">
        <f>SUM(G29:H29)</f>
        <v>94</v>
      </c>
      <c r="J29" s="39">
        <v>1271</v>
      </c>
      <c r="K29" s="39">
        <v>1205</v>
      </c>
      <c r="L29" s="61">
        <f>SUM(J29:K29)</f>
        <v>2476</v>
      </c>
    </row>
    <row r="30" spans="2:12" ht="12.75" customHeight="1">
      <c r="B30" s="35" t="s">
        <v>1439</v>
      </c>
      <c r="C30" s="257">
        <v>6</v>
      </c>
      <c r="D30" s="39">
        <v>1</v>
      </c>
      <c r="E30" s="39">
        <v>94</v>
      </c>
      <c r="F30" s="39">
        <v>3</v>
      </c>
      <c r="G30" s="39">
        <v>46</v>
      </c>
      <c r="H30" s="39">
        <v>76</v>
      </c>
      <c r="I30" s="60">
        <f>SUM(G30:H30)</f>
        <v>122</v>
      </c>
      <c r="J30" s="39">
        <v>2282</v>
      </c>
      <c r="K30" s="39">
        <v>2114</v>
      </c>
      <c r="L30" s="61">
        <f>SUM(J30:K30)</f>
        <v>4396</v>
      </c>
    </row>
    <row r="31" spans="2:12" ht="9.75" customHeight="1">
      <c r="B31" s="35"/>
      <c r="C31" s="257"/>
      <c r="D31" s="39"/>
      <c r="E31" s="39"/>
      <c r="F31" s="39"/>
      <c r="G31" s="39"/>
      <c r="H31" s="39"/>
      <c r="I31" s="60"/>
      <c r="J31" s="39"/>
      <c r="K31" s="39"/>
      <c r="L31" s="61"/>
    </row>
    <row r="32" spans="2:12" ht="12.75" customHeight="1">
      <c r="B32" s="35" t="s">
        <v>502</v>
      </c>
      <c r="C32" s="257">
        <v>7</v>
      </c>
      <c r="D32" s="60">
        <v>3</v>
      </c>
      <c r="E32" s="60">
        <v>120</v>
      </c>
      <c r="F32" s="39">
        <v>7</v>
      </c>
      <c r="G32" s="39">
        <v>59</v>
      </c>
      <c r="H32" s="39">
        <v>94</v>
      </c>
      <c r="I32" s="60">
        <f>SUM(G32:H32)</f>
        <v>153</v>
      </c>
      <c r="J32" s="39">
        <v>2993</v>
      </c>
      <c r="K32" s="39">
        <v>2859</v>
      </c>
      <c r="L32" s="61">
        <f>SUM(J32:K32)</f>
        <v>5852</v>
      </c>
    </row>
    <row r="33" spans="2:12" ht="12.75" customHeight="1">
      <c r="B33" s="35" t="s">
        <v>796</v>
      </c>
      <c r="C33" s="257">
        <v>7</v>
      </c>
      <c r="D33" s="39">
        <v>6</v>
      </c>
      <c r="E33" s="39">
        <v>57</v>
      </c>
      <c r="F33" s="778">
        <v>10</v>
      </c>
      <c r="G33" s="39">
        <v>50</v>
      </c>
      <c r="H33" s="39">
        <v>36</v>
      </c>
      <c r="I33" s="60">
        <f>SUM(G33:H33)</f>
        <v>86</v>
      </c>
      <c r="J33" s="39">
        <v>1292</v>
      </c>
      <c r="K33" s="39">
        <v>1165</v>
      </c>
      <c r="L33" s="61">
        <f>SUM(J33:K33)</f>
        <v>2457</v>
      </c>
    </row>
    <row r="34" spans="2:12" ht="12.75" customHeight="1">
      <c r="B34" s="35" t="s">
        <v>1442</v>
      </c>
      <c r="C34" s="257">
        <v>13</v>
      </c>
      <c r="D34" s="39">
        <v>6</v>
      </c>
      <c r="E34" s="39">
        <v>125</v>
      </c>
      <c r="F34" s="39">
        <v>13</v>
      </c>
      <c r="G34" s="39">
        <v>97</v>
      </c>
      <c r="H34" s="39">
        <v>80</v>
      </c>
      <c r="I34" s="60">
        <f>SUM(G34:H34)</f>
        <v>177</v>
      </c>
      <c r="J34" s="39">
        <v>2818</v>
      </c>
      <c r="K34" s="39">
        <v>2590</v>
      </c>
      <c r="L34" s="61">
        <f>SUM(J34:K34)</f>
        <v>5408</v>
      </c>
    </row>
    <row r="35" spans="2:12" ht="9.75" customHeight="1">
      <c r="B35" s="35"/>
      <c r="C35" s="257"/>
      <c r="D35" s="39"/>
      <c r="E35" s="39"/>
      <c r="F35" s="39"/>
      <c r="G35" s="39"/>
      <c r="H35" s="39"/>
      <c r="I35" s="60"/>
      <c r="J35" s="39"/>
      <c r="K35" s="39"/>
      <c r="L35" s="61"/>
    </row>
    <row r="36" spans="2:12" ht="12.75" customHeight="1">
      <c r="B36" s="35" t="s">
        <v>503</v>
      </c>
      <c r="C36" s="257">
        <v>4</v>
      </c>
      <c r="D36" s="39">
        <v>6</v>
      </c>
      <c r="E36" s="39">
        <v>42</v>
      </c>
      <c r="F36" s="39">
        <v>11</v>
      </c>
      <c r="G36" s="39">
        <v>29</v>
      </c>
      <c r="H36" s="39">
        <v>37</v>
      </c>
      <c r="I36" s="60">
        <f aca="true" t="shared" si="3" ref="I36:I42">SUM(G36:H36)</f>
        <v>66</v>
      </c>
      <c r="J36" s="39">
        <v>1009</v>
      </c>
      <c r="K36" s="39">
        <v>924</v>
      </c>
      <c r="L36" s="61">
        <f aca="true" t="shared" si="4" ref="L36:L42">SUM(J36:K36)</f>
        <v>1933</v>
      </c>
    </row>
    <row r="37" spans="2:12" ht="12.75" customHeight="1">
      <c r="B37" s="35" t="s">
        <v>1444</v>
      </c>
      <c r="C37" s="257">
        <v>6</v>
      </c>
      <c r="D37" s="39">
        <v>2</v>
      </c>
      <c r="E37" s="39">
        <v>40</v>
      </c>
      <c r="F37" s="39">
        <v>2</v>
      </c>
      <c r="G37" s="39">
        <v>33</v>
      </c>
      <c r="H37" s="39">
        <v>21</v>
      </c>
      <c r="I37" s="60">
        <f t="shared" si="3"/>
        <v>54</v>
      </c>
      <c r="J37" s="39">
        <v>766</v>
      </c>
      <c r="K37" s="39">
        <v>779</v>
      </c>
      <c r="L37" s="61">
        <f t="shared" si="4"/>
        <v>1545</v>
      </c>
    </row>
    <row r="38" spans="2:12" ht="12.75" customHeight="1">
      <c r="B38" s="35" t="s">
        <v>504</v>
      </c>
      <c r="C38" s="257">
        <v>4</v>
      </c>
      <c r="D38" s="39">
        <v>7</v>
      </c>
      <c r="E38" s="39">
        <v>42</v>
      </c>
      <c r="F38" s="39">
        <v>12</v>
      </c>
      <c r="G38" s="39">
        <v>33</v>
      </c>
      <c r="H38" s="39">
        <v>34</v>
      </c>
      <c r="I38" s="60">
        <f t="shared" si="3"/>
        <v>67</v>
      </c>
      <c r="J38" s="39">
        <v>1023</v>
      </c>
      <c r="K38" s="39">
        <v>928</v>
      </c>
      <c r="L38" s="61">
        <f t="shared" si="4"/>
        <v>1951</v>
      </c>
    </row>
    <row r="39" spans="2:12" ht="12.75" customHeight="1">
      <c r="B39" s="35" t="s">
        <v>652</v>
      </c>
      <c r="C39" s="257">
        <v>3</v>
      </c>
      <c r="D39" s="39">
        <v>8</v>
      </c>
      <c r="E39" s="39">
        <v>23</v>
      </c>
      <c r="F39" s="39">
        <v>23</v>
      </c>
      <c r="G39" s="39">
        <v>34</v>
      </c>
      <c r="H39" s="39">
        <v>24</v>
      </c>
      <c r="I39" s="60">
        <f t="shared" si="3"/>
        <v>58</v>
      </c>
      <c r="J39" s="39">
        <v>655</v>
      </c>
      <c r="K39" s="39">
        <v>742</v>
      </c>
      <c r="L39" s="61">
        <f t="shared" si="4"/>
        <v>1397</v>
      </c>
    </row>
    <row r="40" spans="2:12" ht="12.75" customHeight="1">
      <c r="B40" s="35" t="s">
        <v>285</v>
      </c>
      <c r="C40" s="257">
        <v>5</v>
      </c>
      <c r="D40" s="39">
        <v>5</v>
      </c>
      <c r="E40" s="39">
        <v>55</v>
      </c>
      <c r="F40" s="39">
        <v>16</v>
      </c>
      <c r="G40" s="39">
        <v>46</v>
      </c>
      <c r="H40" s="39">
        <v>40</v>
      </c>
      <c r="I40" s="60">
        <f t="shared" si="3"/>
        <v>86</v>
      </c>
      <c r="J40" s="39">
        <v>1463</v>
      </c>
      <c r="K40" s="39">
        <v>1286</v>
      </c>
      <c r="L40" s="61">
        <f t="shared" si="4"/>
        <v>2749</v>
      </c>
    </row>
    <row r="41" spans="2:12" ht="12.75" customHeight="1">
      <c r="B41" s="35" t="s">
        <v>798</v>
      </c>
      <c r="C41" s="257">
        <v>4</v>
      </c>
      <c r="D41" s="39">
        <v>5</v>
      </c>
      <c r="E41" s="39">
        <v>34</v>
      </c>
      <c r="F41" s="39">
        <v>12</v>
      </c>
      <c r="G41" s="39">
        <v>36</v>
      </c>
      <c r="H41" s="39">
        <v>23</v>
      </c>
      <c r="I41" s="60">
        <f t="shared" si="3"/>
        <v>59</v>
      </c>
      <c r="J41" s="39">
        <v>863</v>
      </c>
      <c r="K41" s="39">
        <v>849</v>
      </c>
      <c r="L41" s="61">
        <f t="shared" si="4"/>
        <v>1712</v>
      </c>
    </row>
    <row r="42" spans="2:12" ht="12.75" customHeight="1">
      <c r="B42" s="35" t="s">
        <v>1449</v>
      </c>
      <c r="C42" s="257">
        <v>7</v>
      </c>
      <c r="D42" s="39">
        <v>5</v>
      </c>
      <c r="E42" s="39">
        <v>69</v>
      </c>
      <c r="F42" s="39">
        <v>11</v>
      </c>
      <c r="G42" s="39">
        <v>50</v>
      </c>
      <c r="H42" s="39">
        <v>49</v>
      </c>
      <c r="I42" s="60">
        <f t="shared" si="3"/>
        <v>99</v>
      </c>
      <c r="J42" s="39">
        <v>1517</v>
      </c>
      <c r="K42" s="39">
        <v>1538</v>
      </c>
      <c r="L42" s="61">
        <f t="shared" si="4"/>
        <v>3055</v>
      </c>
    </row>
    <row r="43" spans="2:12" ht="9.75" customHeight="1">
      <c r="B43" s="35"/>
      <c r="C43" s="257"/>
      <c r="D43" s="39"/>
      <c r="E43" s="39"/>
      <c r="F43" s="39"/>
      <c r="G43" s="39"/>
      <c r="H43" s="39"/>
      <c r="I43" s="60"/>
      <c r="J43" s="39"/>
      <c r="K43" s="39"/>
      <c r="L43" s="61"/>
    </row>
    <row r="44" spans="2:12" ht="12.75" customHeight="1">
      <c r="B44" s="35" t="s">
        <v>663</v>
      </c>
      <c r="C44" s="257">
        <v>6</v>
      </c>
      <c r="D44" s="39">
        <v>3</v>
      </c>
      <c r="E44" s="39">
        <v>109</v>
      </c>
      <c r="F44" s="39">
        <v>8</v>
      </c>
      <c r="G44" s="39">
        <v>51</v>
      </c>
      <c r="H44" s="39">
        <v>91</v>
      </c>
      <c r="I44" s="60">
        <f>SUM(G44:H44)</f>
        <v>142</v>
      </c>
      <c r="J44" s="39">
        <v>2658</v>
      </c>
      <c r="K44" s="39">
        <v>2586</v>
      </c>
      <c r="L44" s="61">
        <f>SUM(J44:K44)</f>
        <v>5244</v>
      </c>
    </row>
    <row r="45" spans="2:12" s="779" customFormat="1" ht="12.75" customHeight="1">
      <c r="B45" s="780" t="s">
        <v>664</v>
      </c>
      <c r="C45" s="254">
        <v>2</v>
      </c>
      <c r="D45" s="255">
        <v>0</v>
      </c>
      <c r="E45" s="255">
        <v>43</v>
      </c>
      <c r="F45" s="255">
        <v>0</v>
      </c>
      <c r="G45" s="255">
        <v>20</v>
      </c>
      <c r="H45" s="255">
        <v>33</v>
      </c>
      <c r="I45" s="60">
        <f>SUM(G45:H45)</f>
        <v>53</v>
      </c>
      <c r="J45" s="255">
        <v>1022</v>
      </c>
      <c r="K45" s="255">
        <v>974</v>
      </c>
      <c r="L45" s="61">
        <f>SUM(J45:K45)</f>
        <v>1996</v>
      </c>
    </row>
    <row r="46" spans="2:12" ht="12.75" customHeight="1">
      <c r="B46" s="35" t="s">
        <v>665</v>
      </c>
      <c r="C46" s="257">
        <v>5</v>
      </c>
      <c r="D46" s="39">
        <v>2</v>
      </c>
      <c r="E46" s="39">
        <v>67</v>
      </c>
      <c r="F46" s="39">
        <v>3</v>
      </c>
      <c r="G46" s="39">
        <v>39</v>
      </c>
      <c r="H46" s="39">
        <v>47</v>
      </c>
      <c r="I46" s="60">
        <f>SUM(G46:H46)</f>
        <v>86</v>
      </c>
      <c r="J46" s="39">
        <v>1518</v>
      </c>
      <c r="K46" s="39">
        <v>1470</v>
      </c>
      <c r="L46" s="61">
        <f>SUM(J46:K46)</f>
        <v>2988</v>
      </c>
    </row>
    <row r="47" spans="2:12" ht="12.75" customHeight="1">
      <c r="B47" s="35" t="s">
        <v>287</v>
      </c>
      <c r="C47" s="257">
        <v>2</v>
      </c>
      <c r="D47" s="39">
        <v>1</v>
      </c>
      <c r="E47" s="39">
        <v>31</v>
      </c>
      <c r="F47" s="39">
        <v>1</v>
      </c>
      <c r="G47" s="39">
        <v>13</v>
      </c>
      <c r="H47" s="39">
        <v>25</v>
      </c>
      <c r="I47" s="60">
        <f>SUM(G47:H47)</f>
        <v>38</v>
      </c>
      <c r="J47" s="39">
        <v>709</v>
      </c>
      <c r="K47" s="39">
        <v>650</v>
      </c>
      <c r="L47" s="61">
        <f>SUM(J47:K47)</f>
        <v>1359</v>
      </c>
    </row>
    <row r="48" spans="2:12" ht="12.75" customHeight="1">
      <c r="B48" s="35" t="s">
        <v>666</v>
      </c>
      <c r="C48" s="257">
        <v>8</v>
      </c>
      <c r="D48" s="39">
        <v>6</v>
      </c>
      <c r="E48" s="39">
        <v>94</v>
      </c>
      <c r="F48" s="39">
        <v>14</v>
      </c>
      <c r="G48" s="39">
        <v>58</v>
      </c>
      <c r="H48" s="39">
        <v>75</v>
      </c>
      <c r="I48" s="60">
        <f>SUM(G48:H48)</f>
        <v>133</v>
      </c>
      <c r="J48" s="39">
        <v>2316</v>
      </c>
      <c r="K48" s="39">
        <v>2211</v>
      </c>
      <c r="L48" s="61">
        <f>SUM(J48:K48)</f>
        <v>4527</v>
      </c>
    </row>
    <row r="49" spans="2:12" ht="9.75" customHeight="1">
      <c r="B49" s="35"/>
      <c r="C49" s="257"/>
      <c r="D49" s="39"/>
      <c r="E49" s="39"/>
      <c r="F49" s="39"/>
      <c r="G49" s="39"/>
      <c r="H49" s="39"/>
      <c r="I49" s="60"/>
      <c r="J49" s="39"/>
      <c r="K49" s="39"/>
      <c r="L49" s="61"/>
    </row>
    <row r="50" spans="2:12" ht="12.75" customHeight="1">
      <c r="B50" s="35" t="s">
        <v>667</v>
      </c>
      <c r="C50" s="257">
        <v>8</v>
      </c>
      <c r="D50" s="39">
        <v>5</v>
      </c>
      <c r="E50" s="39">
        <v>88</v>
      </c>
      <c r="F50" s="39">
        <v>10</v>
      </c>
      <c r="G50" s="39">
        <v>53</v>
      </c>
      <c r="H50" s="39">
        <v>67</v>
      </c>
      <c r="I50" s="60">
        <f>SUM(G50:H50)</f>
        <v>120</v>
      </c>
      <c r="J50" s="39">
        <v>2114</v>
      </c>
      <c r="K50" s="39">
        <v>1951</v>
      </c>
      <c r="L50" s="61">
        <f>SUM(J50:K50)</f>
        <v>4065</v>
      </c>
    </row>
    <row r="51" spans="2:12" ht="12.75" customHeight="1">
      <c r="B51" s="35" t="s">
        <v>289</v>
      </c>
      <c r="C51" s="257">
        <v>7</v>
      </c>
      <c r="D51" s="39">
        <v>11</v>
      </c>
      <c r="E51" s="39">
        <v>48</v>
      </c>
      <c r="F51" s="39">
        <v>28</v>
      </c>
      <c r="G51" s="39">
        <v>51</v>
      </c>
      <c r="H51" s="39">
        <v>47</v>
      </c>
      <c r="I51" s="60">
        <f>SUM(G51:H51)</f>
        <v>98</v>
      </c>
      <c r="J51" s="39">
        <v>1247</v>
      </c>
      <c r="K51" s="39">
        <v>1235</v>
      </c>
      <c r="L51" s="61">
        <f>SUM(J51:K51)</f>
        <v>2482</v>
      </c>
    </row>
    <row r="52" spans="2:12" ht="12.75" customHeight="1">
      <c r="B52" s="35" t="s">
        <v>668</v>
      </c>
      <c r="C52" s="257">
        <v>2</v>
      </c>
      <c r="D52" s="39">
        <v>4</v>
      </c>
      <c r="E52" s="39">
        <v>11</v>
      </c>
      <c r="F52" s="39">
        <v>7</v>
      </c>
      <c r="G52" s="39">
        <v>17</v>
      </c>
      <c r="H52" s="39">
        <v>8</v>
      </c>
      <c r="I52" s="60">
        <f>SUM(G52:H52)</f>
        <v>25</v>
      </c>
      <c r="J52" s="39">
        <v>242</v>
      </c>
      <c r="K52" s="39">
        <v>240</v>
      </c>
      <c r="L52" s="61">
        <f>SUM(J52:K52)</f>
        <v>482</v>
      </c>
    </row>
    <row r="53" spans="2:12" ht="12.75" customHeight="1">
      <c r="B53" s="35" t="s">
        <v>803</v>
      </c>
      <c r="C53" s="257">
        <v>5</v>
      </c>
      <c r="D53" s="39">
        <v>7</v>
      </c>
      <c r="E53" s="39">
        <v>52</v>
      </c>
      <c r="F53" s="39">
        <v>24</v>
      </c>
      <c r="G53" s="39">
        <v>44</v>
      </c>
      <c r="H53" s="39">
        <v>42</v>
      </c>
      <c r="I53" s="60">
        <f>SUM(G53:H53)</f>
        <v>86</v>
      </c>
      <c r="J53" s="39">
        <v>1378</v>
      </c>
      <c r="K53" s="39">
        <v>1252</v>
      </c>
      <c r="L53" s="61">
        <f>SUM(J53:K53)</f>
        <v>2630</v>
      </c>
    </row>
    <row r="54" spans="2:12" ht="9.75" customHeight="1">
      <c r="B54" s="35"/>
      <c r="C54" s="257"/>
      <c r="D54" s="39"/>
      <c r="E54" s="39"/>
      <c r="F54" s="39"/>
      <c r="G54" s="39"/>
      <c r="H54" s="39"/>
      <c r="I54" s="60"/>
      <c r="J54" s="39"/>
      <c r="K54" s="39"/>
      <c r="L54" s="61"/>
    </row>
    <row r="55" spans="2:12" ht="12.75" customHeight="1">
      <c r="B55" s="35" t="s">
        <v>635</v>
      </c>
      <c r="C55" s="257">
        <v>5</v>
      </c>
      <c r="D55" s="39">
        <v>8</v>
      </c>
      <c r="E55" s="39">
        <v>37</v>
      </c>
      <c r="F55" s="39">
        <v>26</v>
      </c>
      <c r="G55" s="39">
        <v>47</v>
      </c>
      <c r="H55" s="39">
        <v>32</v>
      </c>
      <c r="I55" s="60">
        <f aca="true" t="shared" si="5" ref="I55:I61">SUM(G55:H55)</f>
        <v>79</v>
      </c>
      <c r="J55" s="39">
        <v>970</v>
      </c>
      <c r="K55" s="39">
        <v>926</v>
      </c>
      <c r="L55" s="61">
        <f aca="true" t="shared" si="6" ref="L55:L61">SUM(J55:K55)</f>
        <v>1896</v>
      </c>
    </row>
    <row r="56" spans="2:12" ht="12.75" customHeight="1">
      <c r="B56" s="35" t="s">
        <v>1460</v>
      </c>
      <c r="C56" s="257">
        <v>2</v>
      </c>
      <c r="D56" s="39">
        <v>4</v>
      </c>
      <c r="E56" s="39">
        <v>27</v>
      </c>
      <c r="F56" s="39">
        <v>13</v>
      </c>
      <c r="G56" s="39">
        <v>26</v>
      </c>
      <c r="H56" s="39">
        <v>22</v>
      </c>
      <c r="I56" s="60">
        <f t="shared" si="5"/>
        <v>48</v>
      </c>
      <c r="J56" s="39">
        <v>809</v>
      </c>
      <c r="K56" s="39">
        <v>849</v>
      </c>
      <c r="L56" s="61">
        <f t="shared" si="6"/>
        <v>1658</v>
      </c>
    </row>
    <row r="57" spans="2:12" ht="12.75" customHeight="1">
      <c r="B57" s="35" t="s">
        <v>700</v>
      </c>
      <c r="C57" s="257">
        <v>3</v>
      </c>
      <c r="D57" s="39">
        <v>5</v>
      </c>
      <c r="E57" s="39">
        <v>44</v>
      </c>
      <c r="F57" s="39">
        <v>10</v>
      </c>
      <c r="G57" s="39">
        <v>37</v>
      </c>
      <c r="H57" s="39">
        <v>29</v>
      </c>
      <c r="I57" s="60">
        <f t="shared" si="5"/>
        <v>66</v>
      </c>
      <c r="J57" s="39">
        <v>1107</v>
      </c>
      <c r="K57" s="39">
        <v>1094</v>
      </c>
      <c r="L57" s="61">
        <f t="shared" si="6"/>
        <v>2201</v>
      </c>
    </row>
    <row r="58" spans="2:12" ht="12.75" customHeight="1">
      <c r="B58" s="35" t="s">
        <v>638</v>
      </c>
      <c r="C58" s="257">
        <v>4</v>
      </c>
      <c r="D58" s="39">
        <v>2</v>
      </c>
      <c r="E58" s="39">
        <v>40</v>
      </c>
      <c r="F58" s="39">
        <v>3</v>
      </c>
      <c r="G58" s="39">
        <v>30</v>
      </c>
      <c r="H58" s="39">
        <v>28</v>
      </c>
      <c r="I58" s="60">
        <f t="shared" si="5"/>
        <v>58</v>
      </c>
      <c r="J58" s="39">
        <v>845</v>
      </c>
      <c r="K58" s="39">
        <v>842</v>
      </c>
      <c r="L58" s="61">
        <f t="shared" si="6"/>
        <v>1687</v>
      </c>
    </row>
    <row r="59" spans="2:12" ht="12.75" customHeight="1">
      <c r="B59" s="35" t="s">
        <v>701</v>
      </c>
      <c r="C59" s="257">
        <v>6</v>
      </c>
      <c r="D59" s="39">
        <v>4</v>
      </c>
      <c r="E59" s="39">
        <v>63</v>
      </c>
      <c r="F59" s="39">
        <v>7</v>
      </c>
      <c r="G59" s="39">
        <v>54</v>
      </c>
      <c r="H59" s="39">
        <v>34</v>
      </c>
      <c r="I59" s="60">
        <f t="shared" si="5"/>
        <v>88</v>
      </c>
      <c r="J59" s="39">
        <v>1373</v>
      </c>
      <c r="K59" s="39">
        <v>1317</v>
      </c>
      <c r="L59" s="61">
        <f t="shared" si="6"/>
        <v>2690</v>
      </c>
    </row>
    <row r="60" spans="2:12" ht="12.75" customHeight="1">
      <c r="B60" s="35" t="s">
        <v>639</v>
      </c>
      <c r="C60" s="257">
        <v>4</v>
      </c>
      <c r="D60" s="39">
        <v>5</v>
      </c>
      <c r="E60" s="39">
        <v>36</v>
      </c>
      <c r="F60" s="39">
        <v>13</v>
      </c>
      <c r="G60" s="39">
        <v>35</v>
      </c>
      <c r="H60" s="39">
        <v>26</v>
      </c>
      <c r="I60" s="60">
        <f t="shared" si="5"/>
        <v>61</v>
      </c>
      <c r="J60" s="39">
        <v>962</v>
      </c>
      <c r="K60" s="39">
        <v>884</v>
      </c>
      <c r="L60" s="61">
        <f t="shared" si="6"/>
        <v>1846</v>
      </c>
    </row>
    <row r="61" spans="2:12" ht="12.75" customHeight="1">
      <c r="B61" s="35" t="s">
        <v>291</v>
      </c>
      <c r="C61" s="257">
        <v>6</v>
      </c>
      <c r="D61" s="39">
        <v>1</v>
      </c>
      <c r="E61" s="39">
        <v>82</v>
      </c>
      <c r="F61" s="39">
        <v>2</v>
      </c>
      <c r="G61" s="39">
        <v>56</v>
      </c>
      <c r="H61" s="39">
        <v>49</v>
      </c>
      <c r="I61" s="60">
        <f t="shared" si="5"/>
        <v>105</v>
      </c>
      <c r="J61" s="39">
        <v>1862</v>
      </c>
      <c r="K61" s="39">
        <v>1759</v>
      </c>
      <c r="L61" s="61">
        <f t="shared" si="6"/>
        <v>3621</v>
      </c>
    </row>
    <row r="62" spans="2:12" ht="9.75" customHeight="1">
      <c r="B62" s="35"/>
      <c r="C62" s="257"/>
      <c r="D62" s="39"/>
      <c r="E62" s="39"/>
      <c r="F62" s="39"/>
      <c r="G62" s="39"/>
      <c r="H62" s="39"/>
      <c r="I62" s="60"/>
      <c r="J62" s="39"/>
      <c r="K62" s="39"/>
      <c r="L62" s="61"/>
    </row>
    <row r="63" spans="2:12" ht="12.75" customHeight="1">
      <c r="B63" s="35" t="s">
        <v>727</v>
      </c>
      <c r="C63" s="257">
        <v>11</v>
      </c>
      <c r="D63" s="39">
        <v>8</v>
      </c>
      <c r="E63" s="39">
        <v>96</v>
      </c>
      <c r="F63" s="39">
        <v>10</v>
      </c>
      <c r="G63" s="39">
        <v>76</v>
      </c>
      <c r="H63" s="39">
        <v>57</v>
      </c>
      <c r="I63" s="60">
        <f>SUM(G63:H63)</f>
        <v>133</v>
      </c>
      <c r="J63" s="39">
        <v>1978</v>
      </c>
      <c r="K63" s="39">
        <v>1896</v>
      </c>
      <c r="L63" s="61">
        <f>SUM(J63:K63)</f>
        <v>3874</v>
      </c>
    </row>
    <row r="64" spans="2:12" ht="12.75" customHeight="1">
      <c r="B64" s="35" t="s">
        <v>642</v>
      </c>
      <c r="C64" s="257">
        <v>2</v>
      </c>
      <c r="D64" s="39">
        <v>1</v>
      </c>
      <c r="E64" s="39">
        <v>41</v>
      </c>
      <c r="F64" s="39">
        <v>1</v>
      </c>
      <c r="G64" s="39">
        <v>23</v>
      </c>
      <c r="H64" s="39">
        <v>25</v>
      </c>
      <c r="I64" s="60">
        <f>SUM(G64:H64)</f>
        <v>48</v>
      </c>
      <c r="J64" s="39">
        <v>1116</v>
      </c>
      <c r="K64" s="39">
        <v>981</v>
      </c>
      <c r="L64" s="61">
        <f>SUM(J64:K64)</f>
        <v>2097</v>
      </c>
    </row>
    <row r="65" spans="2:12" ht="9.75" customHeight="1">
      <c r="B65" s="35"/>
      <c r="C65" s="257"/>
      <c r="D65" s="39"/>
      <c r="E65" s="39"/>
      <c r="F65" s="39"/>
      <c r="G65" s="39"/>
      <c r="H65" s="39"/>
      <c r="I65" s="60"/>
      <c r="J65" s="39"/>
      <c r="K65" s="39"/>
      <c r="L65" s="61"/>
    </row>
    <row r="66" spans="2:12" ht="12.75" customHeight="1">
      <c r="B66" s="35" t="s">
        <v>643</v>
      </c>
      <c r="C66" s="257">
        <v>4</v>
      </c>
      <c r="D66" s="39">
        <v>0</v>
      </c>
      <c r="E66" s="39">
        <v>35</v>
      </c>
      <c r="F66" s="39">
        <v>0</v>
      </c>
      <c r="G66" s="39">
        <v>22</v>
      </c>
      <c r="H66" s="39">
        <v>23</v>
      </c>
      <c r="I66" s="60">
        <f>SUM(G66:H66)</f>
        <v>45</v>
      </c>
      <c r="J66" s="39">
        <v>677</v>
      </c>
      <c r="K66" s="39">
        <v>609</v>
      </c>
      <c r="L66" s="61">
        <f>SUM(J66:K66)</f>
        <v>1286</v>
      </c>
    </row>
    <row r="67" spans="2:12" ht="12.75" customHeight="1">
      <c r="B67" s="35" t="s">
        <v>991</v>
      </c>
      <c r="C67" s="257">
        <v>5</v>
      </c>
      <c r="D67" s="39">
        <v>1</v>
      </c>
      <c r="E67" s="39">
        <v>40</v>
      </c>
      <c r="F67" s="39">
        <v>4</v>
      </c>
      <c r="G67" s="39">
        <v>33</v>
      </c>
      <c r="H67" s="39">
        <v>23</v>
      </c>
      <c r="I67" s="60">
        <f>SUM(G67:H67)</f>
        <v>56</v>
      </c>
      <c r="J67" s="39">
        <v>856</v>
      </c>
      <c r="K67" s="39">
        <v>905</v>
      </c>
      <c r="L67" s="61">
        <f>SUM(J67:K67)</f>
        <v>1761</v>
      </c>
    </row>
    <row r="68" spans="2:12" ht="12.75" customHeight="1">
      <c r="B68" s="35" t="s">
        <v>90</v>
      </c>
      <c r="C68" s="257">
        <v>7</v>
      </c>
      <c r="D68" s="39">
        <v>0</v>
      </c>
      <c r="E68" s="39">
        <v>55</v>
      </c>
      <c r="F68" s="39">
        <v>0</v>
      </c>
      <c r="G68" s="39">
        <v>41</v>
      </c>
      <c r="H68" s="39">
        <v>31</v>
      </c>
      <c r="I68" s="60">
        <f>SUM(G68:H68)</f>
        <v>72</v>
      </c>
      <c r="J68" s="39">
        <v>981</v>
      </c>
      <c r="K68" s="39">
        <v>944</v>
      </c>
      <c r="L68" s="61">
        <f>SUM(J68:K68)</f>
        <v>1925</v>
      </c>
    </row>
    <row r="69" spans="2:12" ht="12.75" customHeight="1">
      <c r="B69" s="35" t="s">
        <v>295</v>
      </c>
      <c r="C69" s="257">
        <v>8</v>
      </c>
      <c r="D69" s="39">
        <v>3</v>
      </c>
      <c r="E69" s="39">
        <v>93</v>
      </c>
      <c r="F69" s="39">
        <v>7</v>
      </c>
      <c r="G69" s="39">
        <v>56</v>
      </c>
      <c r="H69" s="39">
        <v>68</v>
      </c>
      <c r="I69" s="60">
        <f>SUM(G69:H69)</f>
        <v>124</v>
      </c>
      <c r="J69" s="39">
        <v>2039</v>
      </c>
      <c r="K69" s="39">
        <v>2049</v>
      </c>
      <c r="L69" s="61">
        <f>SUM(J69:K69)</f>
        <v>4088</v>
      </c>
    </row>
    <row r="70" spans="2:12" ht="7.5" customHeight="1">
      <c r="B70" s="245"/>
      <c r="C70" s="626"/>
      <c r="D70" s="627"/>
      <c r="E70" s="627"/>
      <c r="F70" s="627"/>
      <c r="G70" s="627"/>
      <c r="H70" s="627"/>
      <c r="I70" s="627"/>
      <c r="J70" s="627"/>
      <c r="K70" s="627"/>
      <c r="L70" s="65"/>
    </row>
    <row r="71" spans="2:12" ht="12">
      <c r="B71" s="66" t="s">
        <v>505</v>
      </c>
      <c r="C71" s="613"/>
      <c r="D71" s="613"/>
      <c r="E71" s="613"/>
      <c r="F71" s="613"/>
      <c r="G71" s="613"/>
      <c r="H71" s="613"/>
      <c r="I71" s="613"/>
      <c r="J71" s="613"/>
      <c r="K71" s="613"/>
      <c r="L71" s="613"/>
    </row>
    <row r="72" spans="2:12" ht="12">
      <c r="B72" s="66" t="s">
        <v>506</v>
      </c>
      <c r="C72" s="613"/>
      <c r="D72" s="613"/>
      <c r="E72" s="613"/>
      <c r="F72" s="613"/>
      <c r="G72" s="613"/>
      <c r="H72" s="613"/>
      <c r="I72" s="613"/>
      <c r="J72" s="613"/>
      <c r="K72" s="613"/>
      <c r="L72" s="613"/>
    </row>
    <row r="73" spans="3:12" ht="12">
      <c r="C73" s="613"/>
      <c r="D73" s="613"/>
      <c r="E73" s="613"/>
      <c r="F73" s="613"/>
      <c r="G73" s="613"/>
      <c r="H73" s="613"/>
      <c r="I73" s="613"/>
      <c r="J73" s="613"/>
      <c r="K73" s="613"/>
      <c r="L73" s="613"/>
    </row>
    <row r="74" spans="3:12" ht="12">
      <c r="C74" s="613"/>
      <c r="D74" s="613"/>
      <c r="E74" s="613"/>
      <c r="F74" s="613"/>
      <c r="G74" s="613"/>
      <c r="H74" s="613"/>
      <c r="I74" s="613"/>
      <c r="J74" s="613"/>
      <c r="K74" s="613"/>
      <c r="L74" s="613"/>
    </row>
    <row r="75" spans="3:12" ht="12">
      <c r="C75" s="613"/>
      <c r="D75" s="613"/>
      <c r="E75" s="613"/>
      <c r="F75" s="613"/>
      <c r="G75" s="613"/>
      <c r="H75" s="613"/>
      <c r="I75" s="613"/>
      <c r="J75" s="613"/>
      <c r="K75" s="613"/>
      <c r="L75" s="613"/>
    </row>
    <row r="76" spans="3:12" ht="12">
      <c r="C76" s="613"/>
      <c r="D76" s="613"/>
      <c r="E76" s="613"/>
      <c r="F76" s="613"/>
      <c r="G76" s="613"/>
      <c r="H76" s="613"/>
      <c r="I76" s="613"/>
      <c r="J76" s="613"/>
      <c r="K76" s="613"/>
      <c r="L76" s="613"/>
    </row>
    <row r="77" spans="3:12" ht="12">
      <c r="C77" s="613"/>
      <c r="D77" s="613"/>
      <c r="E77" s="613"/>
      <c r="F77" s="613"/>
      <c r="G77" s="613"/>
      <c r="H77" s="613"/>
      <c r="I77" s="613"/>
      <c r="J77" s="613"/>
      <c r="K77" s="613"/>
      <c r="L77" s="613"/>
    </row>
    <row r="78" spans="3:12" ht="12">
      <c r="C78" s="613"/>
      <c r="D78" s="613"/>
      <c r="E78" s="613"/>
      <c r="F78" s="613"/>
      <c r="G78" s="613"/>
      <c r="H78" s="613"/>
      <c r="I78" s="613"/>
      <c r="J78" s="613"/>
      <c r="K78" s="613"/>
      <c r="L78" s="613"/>
    </row>
    <row r="79" spans="3:12" ht="12">
      <c r="C79" s="613"/>
      <c r="D79" s="613"/>
      <c r="E79" s="613"/>
      <c r="F79" s="613"/>
      <c r="G79" s="613"/>
      <c r="H79" s="613"/>
      <c r="I79" s="613"/>
      <c r="J79" s="613"/>
      <c r="K79" s="613"/>
      <c r="L79" s="613"/>
    </row>
    <row r="80" spans="3:12" ht="12">
      <c r="C80" s="613"/>
      <c r="D80" s="613"/>
      <c r="E80" s="613"/>
      <c r="F80" s="613"/>
      <c r="G80" s="613"/>
      <c r="H80" s="613"/>
      <c r="I80" s="613"/>
      <c r="J80" s="613"/>
      <c r="K80" s="613"/>
      <c r="L80" s="613"/>
    </row>
    <row r="81" spans="3:12" ht="12">
      <c r="C81" s="613"/>
      <c r="D81" s="613"/>
      <c r="E81" s="613"/>
      <c r="F81" s="613"/>
      <c r="G81" s="613"/>
      <c r="H81" s="613"/>
      <c r="I81" s="613"/>
      <c r="J81" s="613"/>
      <c r="K81" s="613"/>
      <c r="L81" s="613"/>
    </row>
    <row r="82" spans="3:12" ht="12">
      <c r="C82" s="613"/>
      <c r="D82" s="613"/>
      <c r="E82" s="613"/>
      <c r="F82" s="613"/>
      <c r="G82" s="613"/>
      <c r="H82" s="613"/>
      <c r="I82" s="613"/>
      <c r="J82" s="613"/>
      <c r="K82" s="613"/>
      <c r="L82" s="613"/>
    </row>
    <row r="83" spans="3:12" ht="12">
      <c r="C83" s="613"/>
      <c r="D83" s="613"/>
      <c r="E83" s="613"/>
      <c r="F83" s="613"/>
      <c r="G83" s="613"/>
      <c r="H83" s="613"/>
      <c r="I83" s="613"/>
      <c r="J83" s="613"/>
      <c r="K83" s="613"/>
      <c r="L83" s="613"/>
    </row>
    <row r="84" spans="3:12" ht="12">
      <c r="C84" s="613"/>
      <c r="D84" s="613"/>
      <c r="E84" s="613"/>
      <c r="F84" s="613"/>
      <c r="G84" s="613"/>
      <c r="H84" s="613"/>
      <c r="I84" s="613"/>
      <c r="J84" s="613"/>
      <c r="K84" s="613"/>
      <c r="L84" s="613"/>
    </row>
    <row r="85" spans="3:12" ht="12">
      <c r="C85" s="613"/>
      <c r="D85" s="613"/>
      <c r="E85" s="613"/>
      <c r="F85" s="613"/>
      <c r="G85" s="613"/>
      <c r="H85" s="613"/>
      <c r="I85" s="613"/>
      <c r="J85" s="613"/>
      <c r="K85" s="613"/>
      <c r="L85" s="613"/>
    </row>
    <row r="86" spans="3:12" ht="12">
      <c r="C86" s="613"/>
      <c r="D86" s="613"/>
      <c r="E86" s="613"/>
      <c r="F86" s="613"/>
      <c r="G86" s="613"/>
      <c r="H86" s="613"/>
      <c r="I86" s="613"/>
      <c r="J86" s="613"/>
      <c r="K86" s="613"/>
      <c r="L86" s="613"/>
    </row>
    <row r="87" spans="3:12" ht="12">
      <c r="C87" s="613"/>
      <c r="D87" s="613"/>
      <c r="E87" s="613"/>
      <c r="F87" s="613"/>
      <c r="G87" s="613"/>
      <c r="H87" s="613"/>
      <c r="I87" s="613"/>
      <c r="J87" s="613"/>
      <c r="K87" s="613"/>
      <c r="L87" s="613"/>
    </row>
    <row r="88" spans="3:12" ht="12">
      <c r="C88" s="613"/>
      <c r="D88" s="613"/>
      <c r="E88" s="613"/>
      <c r="F88" s="613"/>
      <c r="G88" s="613"/>
      <c r="H88" s="613"/>
      <c r="I88" s="613"/>
      <c r="J88" s="613"/>
      <c r="K88" s="613"/>
      <c r="L88" s="613"/>
    </row>
    <row r="89" spans="3:12" ht="12">
      <c r="C89" s="613"/>
      <c r="D89" s="613"/>
      <c r="E89" s="613"/>
      <c r="F89" s="613"/>
      <c r="G89" s="613"/>
      <c r="H89" s="613"/>
      <c r="I89" s="613"/>
      <c r="J89" s="613"/>
      <c r="K89" s="613"/>
      <c r="L89" s="613"/>
    </row>
    <row r="90" spans="3:12" ht="12">
      <c r="C90" s="613"/>
      <c r="D90" s="613"/>
      <c r="E90" s="613"/>
      <c r="F90" s="613"/>
      <c r="G90" s="613"/>
      <c r="H90" s="613"/>
      <c r="I90" s="613"/>
      <c r="J90" s="613"/>
      <c r="K90" s="613"/>
      <c r="L90" s="613"/>
    </row>
    <row r="91" spans="3:12" ht="12">
      <c r="C91" s="613"/>
      <c r="D91" s="613"/>
      <c r="E91" s="613"/>
      <c r="F91" s="613"/>
      <c r="G91" s="613"/>
      <c r="H91" s="613"/>
      <c r="I91" s="613"/>
      <c r="J91" s="613"/>
      <c r="K91" s="613"/>
      <c r="L91" s="613"/>
    </row>
    <row r="92" spans="3:12" ht="12">
      <c r="C92" s="613"/>
      <c r="D92" s="613"/>
      <c r="E92" s="613"/>
      <c r="F92" s="613"/>
      <c r="G92" s="613"/>
      <c r="H92" s="613"/>
      <c r="I92" s="613"/>
      <c r="J92" s="613"/>
      <c r="K92" s="613"/>
      <c r="L92" s="613"/>
    </row>
    <row r="93" spans="3:12" ht="12">
      <c r="C93" s="613"/>
      <c r="D93" s="613"/>
      <c r="E93" s="613"/>
      <c r="F93" s="613"/>
      <c r="G93" s="613"/>
      <c r="H93" s="613"/>
      <c r="I93" s="613"/>
      <c r="J93" s="613"/>
      <c r="K93" s="613"/>
      <c r="L93" s="613"/>
    </row>
    <row r="94" spans="3:12" ht="12">
      <c r="C94" s="613"/>
      <c r="D94" s="613"/>
      <c r="E94" s="613"/>
      <c r="F94" s="613"/>
      <c r="G94" s="613"/>
      <c r="H94" s="613"/>
      <c r="I94" s="613"/>
      <c r="J94" s="613"/>
      <c r="K94" s="613"/>
      <c r="L94" s="613"/>
    </row>
    <row r="95" spans="3:12" ht="12">
      <c r="C95" s="613"/>
      <c r="D95" s="613"/>
      <c r="E95" s="613"/>
      <c r="F95" s="613"/>
      <c r="G95" s="613"/>
      <c r="H95" s="613"/>
      <c r="I95" s="613"/>
      <c r="J95" s="613"/>
      <c r="K95" s="613"/>
      <c r="L95" s="613"/>
    </row>
    <row r="96" spans="3:12" ht="12">
      <c r="C96" s="613"/>
      <c r="D96" s="613"/>
      <c r="E96" s="613"/>
      <c r="F96" s="613"/>
      <c r="G96" s="613"/>
      <c r="H96" s="613"/>
      <c r="I96" s="613"/>
      <c r="J96" s="613"/>
      <c r="K96" s="613"/>
      <c r="L96" s="613"/>
    </row>
    <row r="97" spans="3:12" ht="12">
      <c r="C97" s="613"/>
      <c r="D97" s="613"/>
      <c r="E97" s="613"/>
      <c r="F97" s="613"/>
      <c r="G97" s="613"/>
      <c r="H97" s="613"/>
      <c r="I97" s="613"/>
      <c r="J97" s="613"/>
      <c r="K97" s="613"/>
      <c r="L97" s="613"/>
    </row>
    <row r="98" spans="3:12" ht="12">
      <c r="C98" s="613"/>
      <c r="D98" s="613"/>
      <c r="E98" s="613"/>
      <c r="F98" s="613"/>
      <c r="G98" s="613"/>
      <c r="H98" s="613"/>
      <c r="I98" s="613"/>
      <c r="J98" s="613"/>
      <c r="K98" s="613"/>
      <c r="L98" s="613"/>
    </row>
    <row r="99" spans="3:12" ht="12">
      <c r="C99" s="613"/>
      <c r="D99" s="613"/>
      <c r="E99" s="613"/>
      <c r="F99" s="613"/>
      <c r="G99" s="613"/>
      <c r="H99" s="613"/>
      <c r="I99" s="613"/>
      <c r="J99" s="613"/>
      <c r="K99" s="613"/>
      <c r="L99" s="613"/>
    </row>
    <row r="100" spans="3:12" ht="12">
      <c r="C100" s="613"/>
      <c r="D100" s="613"/>
      <c r="E100" s="613"/>
      <c r="F100" s="613"/>
      <c r="G100" s="613"/>
      <c r="H100" s="613"/>
      <c r="I100" s="613"/>
      <c r="J100" s="613"/>
      <c r="K100" s="613"/>
      <c r="L100" s="613"/>
    </row>
    <row r="101" spans="3:12" ht="12">
      <c r="C101" s="613"/>
      <c r="D101" s="613"/>
      <c r="E101" s="613"/>
      <c r="F101" s="613"/>
      <c r="G101" s="613"/>
      <c r="H101" s="613"/>
      <c r="I101" s="613"/>
      <c r="J101" s="613"/>
      <c r="K101" s="613"/>
      <c r="L101" s="613"/>
    </row>
    <row r="102" spans="3:12" ht="12">
      <c r="C102" s="613"/>
      <c r="D102" s="613"/>
      <c r="E102" s="613"/>
      <c r="F102" s="613"/>
      <c r="G102" s="613"/>
      <c r="H102" s="613"/>
      <c r="I102" s="613"/>
      <c r="J102" s="613"/>
      <c r="K102" s="613"/>
      <c r="L102" s="613"/>
    </row>
    <row r="103" spans="3:12" ht="12">
      <c r="C103" s="613"/>
      <c r="D103" s="613"/>
      <c r="E103" s="613"/>
      <c r="F103" s="613"/>
      <c r="G103" s="613"/>
      <c r="H103" s="613"/>
      <c r="I103" s="613"/>
      <c r="J103" s="613"/>
      <c r="K103" s="613"/>
      <c r="L103" s="613"/>
    </row>
    <row r="104" spans="3:12" ht="12"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</row>
    <row r="105" spans="3:12" ht="12">
      <c r="C105" s="613"/>
      <c r="D105" s="613"/>
      <c r="E105" s="613"/>
      <c r="F105" s="613"/>
      <c r="G105" s="613"/>
      <c r="H105" s="613"/>
      <c r="I105" s="613"/>
      <c r="J105" s="613"/>
      <c r="K105" s="613"/>
      <c r="L105" s="613"/>
    </row>
    <row r="106" spans="3:12" ht="12">
      <c r="C106" s="613"/>
      <c r="D106" s="613"/>
      <c r="E106" s="613"/>
      <c r="F106" s="613"/>
      <c r="G106" s="613"/>
      <c r="H106" s="613"/>
      <c r="I106" s="613"/>
      <c r="J106" s="613"/>
      <c r="K106" s="613"/>
      <c r="L106" s="613"/>
    </row>
    <row r="107" spans="3:12" ht="12">
      <c r="C107" s="613"/>
      <c r="D107" s="613"/>
      <c r="E107" s="613"/>
      <c r="F107" s="613"/>
      <c r="G107" s="613"/>
      <c r="H107" s="613"/>
      <c r="I107" s="613"/>
      <c r="J107" s="613"/>
      <c r="K107" s="613"/>
      <c r="L107" s="613"/>
    </row>
    <row r="108" spans="3:12" ht="12"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</row>
    <row r="109" spans="3:12" ht="12">
      <c r="C109" s="613"/>
      <c r="D109" s="613"/>
      <c r="E109" s="613"/>
      <c r="F109" s="613"/>
      <c r="G109" s="613"/>
      <c r="H109" s="613"/>
      <c r="I109" s="613"/>
      <c r="J109" s="613"/>
      <c r="K109" s="613"/>
      <c r="L109" s="613"/>
    </row>
    <row r="110" spans="3:12" ht="12">
      <c r="C110" s="613"/>
      <c r="D110" s="613"/>
      <c r="E110" s="613"/>
      <c r="F110" s="613"/>
      <c r="G110" s="613"/>
      <c r="H110" s="613"/>
      <c r="I110" s="613"/>
      <c r="J110" s="613"/>
      <c r="K110" s="613"/>
      <c r="L110" s="613"/>
    </row>
    <row r="111" spans="3:12" ht="12"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</row>
    <row r="112" spans="3:12" ht="12">
      <c r="C112" s="613"/>
      <c r="D112" s="613"/>
      <c r="E112" s="613"/>
      <c r="F112" s="613"/>
      <c r="G112" s="613"/>
      <c r="H112" s="613"/>
      <c r="I112" s="613"/>
      <c r="J112" s="613"/>
      <c r="K112" s="613"/>
      <c r="L112" s="613"/>
    </row>
    <row r="113" spans="3:12" ht="12"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</row>
    <row r="114" spans="3:12" ht="12"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</row>
    <row r="115" spans="3:12" ht="12"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</row>
    <row r="116" spans="3:12" ht="12">
      <c r="C116" s="613"/>
      <c r="D116" s="613"/>
      <c r="E116" s="613"/>
      <c r="F116" s="613"/>
      <c r="G116" s="613"/>
      <c r="H116" s="613"/>
      <c r="I116" s="613"/>
      <c r="J116" s="613"/>
      <c r="K116" s="613"/>
      <c r="L116" s="613"/>
    </row>
    <row r="117" spans="3:12" ht="12">
      <c r="C117" s="613"/>
      <c r="D117" s="613"/>
      <c r="E117" s="613"/>
      <c r="F117" s="613"/>
      <c r="G117" s="613"/>
      <c r="H117" s="613"/>
      <c r="I117" s="613"/>
      <c r="J117" s="613"/>
      <c r="K117" s="613"/>
      <c r="L117" s="613"/>
    </row>
    <row r="118" spans="3:12" ht="12">
      <c r="C118" s="613"/>
      <c r="D118" s="613"/>
      <c r="E118" s="613"/>
      <c r="F118" s="613"/>
      <c r="G118" s="613"/>
      <c r="H118" s="613"/>
      <c r="I118" s="613"/>
      <c r="J118" s="613"/>
      <c r="K118" s="613"/>
      <c r="L118" s="613"/>
    </row>
    <row r="119" spans="3:12" ht="12">
      <c r="C119" s="613"/>
      <c r="D119" s="613"/>
      <c r="E119" s="613"/>
      <c r="F119" s="613"/>
      <c r="G119" s="613"/>
      <c r="H119" s="613"/>
      <c r="I119" s="613"/>
      <c r="J119" s="613"/>
      <c r="K119" s="613"/>
      <c r="L119" s="613"/>
    </row>
    <row r="120" spans="3:12" ht="12">
      <c r="C120" s="613"/>
      <c r="D120" s="613"/>
      <c r="E120" s="613"/>
      <c r="F120" s="613"/>
      <c r="G120" s="613"/>
      <c r="H120" s="613"/>
      <c r="I120" s="613"/>
      <c r="J120" s="613"/>
      <c r="K120" s="613"/>
      <c r="L120" s="613"/>
    </row>
    <row r="121" spans="3:12" ht="12">
      <c r="C121" s="613"/>
      <c r="D121" s="613"/>
      <c r="E121" s="613"/>
      <c r="F121" s="613"/>
      <c r="G121" s="613"/>
      <c r="H121" s="613"/>
      <c r="I121" s="613"/>
      <c r="J121" s="613"/>
      <c r="K121" s="613"/>
      <c r="L121" s="613"/>
    </row>
    <row r="122" spans="3:12" ht="12">
      <c r="C122" s="613"/>
      <c r="D122" s="613"/>
      <c r="E122" s="613"/>
      <c r="F122" s="613"/>
      <c r="G122" s="613"/>
      <c r="H122" s="613"/>
      <c r="I122" s="613"/>
      <c r="J122" s="613"/>
      <c r="K122" s="613"/>
      <c r="L122" s="613"/>
    </row>
    <row r="123" spans="3:12" ht="12"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</row>
    <row r="124" spans="3:12" ht="12">
      <c r="C124" s="613"/>
      <c r="D124" s="613"/>
      <c r="E124" s="613"/>
      <c r="F124" s="613"/>
      <c r="G124" s="613"/>
      <c r="H124" s="613"/>
      <c r="I124" s="613"/>
      <c r="J124" s="613"/>
      <c r="K124" s="613"/>
      <c r="L124" s="613"/>
    </row>
    <row r="125" spans="3:12" ht="12">
      <c r="C125" s="613"/>
      <c r="D125" s="613"/>
      <c r="E125" s="613"/>
      <c r="F125" s="613"/>
      <c r="G125" s="613"/>
      <c r="H125" s="613"/>
      <c r="I125" s="613"/>
      <c r="J125" s="613"/>
      <c r="K125" s="613"/>
      <c r="L125" s="613"/>
    </row>
    <row r="126" spans="3:12" ht="12">
      <c r="C126" s="613"/>
      <c r="D126" s="613"/>
      <c r="E126" s="613"/>
      <c r="F126" s="613"/>
      <c r="G126" s="613"/>
      <c r="H126" s="613"/>
      <c r="I126" s="613"/>
      <c r="J126" s="613"/>
      <c r="K126" s="613"/>
      <c r="L126" s="613"/>
    </row>
    <row r="127" spans="3:12" ht="12">
      <c r="C127" s="613"/>
      <c r="D127" s="613"/>
      <c r="E127" s="613"/>
      <c r="F127" s="613"/>
      <c r="G127" s="613"/>
      <c r="H127" s="613"/>
      <c r="I127" s="613"/>
      <c r="J127" s="613"/>
      <c r="K127" s="613"/>
      <c r="L127" s="613"/>
    </row>
    <row r="128" spans="3:12" ht="12">
      <c r="C128" s="613"/>
      <c r="D128" s="613"/>
      <c r="E128" s="613"/>
      <c r="F128" s="613"/>
      <c r="G128" s="613"/>
      <c r="H128" s="613"/>
      <c r="I128" s="613"/>
      <c r="J128" s="613"/>
      <c r="K128" s="613"/>
      <c r="L128" s="613"/>
    </row>
    <row r="129" spans="3:12" ht="12">
      <c r="C129" s="613"/>
      <c r="D129" s="613"/>
      <c r="E129" s="613"/>
      <c r="F129" s="613"/>
      <c r="G129" s="613"/>
      <c r="H129" s="613"/>
      <c r="I129" s="613"/>
      <c r="J129" s="613"/>
      <c r="K129" s="613"/>
      <c r="L129" s="613"/>
    </row>
    <row r="130" spans="3:12" ht="12">
      <c r="C130" s="613"/>
      <c r="D130" s="613"/>
      <c r="E130" s="613"/>
      <c r="F130" s="613"/>
      <c r="G130" s="613"/>
      <c r="H130" s="613"/>
      <c r="I130" s="613"/>
      <c r="J130" s="613"/>
      <c r="K130" s="613"/>
      <c r="L130" s="613"/>
    </row>
    <row r="131" spans="3:12" ht="12"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</row>
    <row r="132" spans="3:12" ht="12">
      <c r="C132" s="613"/>
      <c r="D132" s="613"/>
      <c r="E132" s="613"/>
      <c r="F132" s="613"/>
      <c r="G132" s="613"/>
      <c r="H132" s="613"/>
      <c r="I132" s="613"/>
      <c r="J132" s="613"/>
      <c r="K132" s="613"/>
      <c r="L132" s="613"/>
    </row>
    <row r="133" spans="3:12" ht="12">
      <c r="C133" s="613"/>
      <c r="D133" s="613"/>
      <c r="E133" s="613"/>
      <c r="F133" s="613"/>
      <c r="G133" s="613"/>
      <c r="H133" s="613"/>
      <c r="I133" s="613"/>
      <c r="J133" s="613"/>
      <c r="K133" s="613"/>
      <c r="L133" s="613"/>
    </row>
    <row r="134" spans="3:12" ht="12"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</row>
    <row r="135" spans="3:12" ht="12">
      <c r="C135" s="613"/>
      <c r="D135" s="613"/>
      <c r="E135" s="613"/>
      <c r="F135" s="613"/>
      <c r="G135" s="613"/>
      <c r="H135" s="613"/>
      <c r="I135" s="613"/>
      <c r="J135" s="613"/>
      <c r="K135" s="613"/>
      <c r="L135" s="613"/>
    </row>
    <row r="136" spans="3:12" ht="12"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</row>
    <row r="137" spans="3:12" ht="12"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</row>
    <row r="138" spans="3:12" ht="12">
      <c r="C138" s="613"/>
      <c r="D138" s="613"/>
      <c r="E138" s="613"/>
      <c r="F138" s="613"/>
      <c r="G138" s="613"/>
      <c r="H138" s="613"/>
      <c r="I138" s="613"/>
      <c r="J138" s="613"/>
      <c r="K138" s="613"/>
      <c r="L138" s="613"/>
    </row>
    <row r="139" spans="3:12" ht="12">
      <c r="C139" s="613"/>
      <c r="D139" s="613"/>
      <c r="E139" s="613"/>
      <c r="F139" s="613"/>
      <c r="G139" s="613"/>
      <c r="H139" s="613"/>
      <c r="I139" s="613"/>
      <c r="J139" s="613"/>
      <c r="K139" s="613"/>
      <c r="L139" s="613"/>
    </row>
    <row r="140" spans="3:12" ht="12">
      <c r="C140" s="613"/>
      <c r="D140" s="613"/>
      <c r="E140" s="613"/>
      <c r="F140" s="613"/>
      <c r="G140" s="613"/>
      <c r="H140" s="613"/>
      <c r="I140" s="613"/>
      <c r="J140" s="613"/>
      <c r="K140" s="613"/>
      <c r="L140" s="613"/>
    </row>
    <row r="141" spans="3:12" ht="12">
      <c r="C141" s="613"/>
      <c r="D141" s="613"/>
      <c r="E141" s="613"/>
      <c r="F141" s="613"/>
      <c r="G141" s="613"/>
      <c r="H141" s="613"/>
      <c r="I141" s="613"/>
      <c r="J141" s="613"/>
      <c r="K141" s="613"/>
      <c r="L141" s="613"/>
    </row>
    <row r="142" spans="3:12" ht="12">
      <c r="C142" s="613"/>
      <c r="D142" s="613"/>
      <c r="E142" s="613"/>
      <c r="F142" s="613"/>
      <c r="G142" s="613"/>
      <c r="H142" s="613"/>
      <c r="I142" s="613"/>
      <c r="J142" s="613"/>
      <c r="K142" s="613"/>
      <c r="L142" s="613"/>
    </row>
    <row r="143" spans="3:12" ht="12">
      <c r="C143" s="613"/>
      <c r="D143" s="613"/>
      <c r="E143" s="613"/>
      <c r="F143" s="613"/>
      <c r="G143" s="613"/>
      <c r="H143" s="613"/>
      <c r="I143" s="613"/>
      <c r="J143" s="613"/>
      <c r="K143" s="613"/>
      <c r="L143" s="613"/>
    </row>
    <row r="144" spans="3:12" ht="12">
      <c r="C144" s="613"/>
      <c r="D144" s="613"/>
      <c r="E144" s="613"/>
      <c r="F144" s="613"/>
      <c r="G144" s="613"/>
      <c r="H144" s="613"/>
      <c r="I144" s="613"/>
      <c r="J144" s="613"/>
      <c r="K144" s="613"/>
      <c r="L144" s="613"/>
    </row>
    <row r="145" spans="3:12" ht="12">
      <c r="C145" s="613"/>
      <c r="D145" s="613"/>
      <c r="E145" s="613"/>
      <c r="F145" s="613"/>
      <c r="G145" s="613"/>
      <c r="H145" s="613"/>
      <c r="I145" s="613"/>
      <c r="J145" s="613"/>
      <c r="K145" s="613"/>
      <c r="L145" s="613"/>
    </row>
    <row r="146" spans="3:12" ht="12">
      <c r="C146" s="613"/>
      <c r="D146" s="613"/>
      <c r="E146" s="613"/>
      <c r="F146" s="613"/>
      <c r="G146" s="613"/>
      <c r="H146" s="613"/>
      <c r="I146" s="613"/>
      <c r="J146" s="613"/>
      <c r="K146" s="613"/>
      <c r="L146" s="613"/>
    </row>
    <row r="147" spans="3:12" ht="12">
      <c r="C147" s="613"/>
      <c r="D147" s="613"/>
      <c r="E147" s="613"/>
      <c r="F147" s="613"/>
      <c r="G147" s="613"/>
      <c r="H147" s="613"/>
      <c r="I147" s="613"/>
      <c r="J147" s="613"/>
      <c r="K147" s="613"/>
      <c r="L147" s="613"/>
    </row>
    <row r="148" spans="3:12" ht="12">
      <c r="C148" s="613"/>
      <c r="D148" s="613"/>
      <c r="E148" s="613"/>
      <c r="F148" s="613"/>
      <c r="G148" s="613"/>
      <c r="H148" s="613"/>
      <c r="I148" s="613"/>
      <c r="J148" s="613"/>
      <c r="K148" s="613"/>
      <c r="L148" s="613"/>
    </row>
    <row r="149" spans="3:12" ht="12">
      <c r="C149" s="613"/>
      <c r="D149" s="613"/>
      <c r="E149" s="613"/>
      <c r="F149" s="613"/>
      <c r="G149" s="613"/>
      <c r="H149" s="613"/>
      <c r="I149" s="613"/>
      <c r="J149" s="613"/>
      <c r="K149" s="613"/>
      <c r="L149" s="613"/>
    </row>
    <row r="150" spans="3:12" ht="12">
      <c r="C150" s="613"/>
      <c r="D150" s="613"/>
      <c r="E150" s="613"/>
      <c r="F150" s="613"/>
      <c r="G150" s="613"/>
      <c r="H150" s="613"/>
      <c r="I150" s="613"/>
      <c r="J150" s="613"/>
      <c r="K150" s="613"/>
      <c r="L150" s="613"/>
    </row>
    <row r="151" spans="3:12" ht="12">
      <c r="C151" s="613"/>
      <c r="D151" s="613"/>
      <c r="E151" s="613"/>
      <c r="F151" s="613"/>
      <c r="G151" s="613"/>
      <c r="H151" s="613"/>
      <c r="I151" s="613"/>
      <c r="J151" s="613"/>
      <c r="K151" s="613"/>
      <c r="L151" s="613"/>
    </row>
    <row r="152" spans="3:12" ht="12">
      <c r="C152" s="613"/>
      <c r="D152" s="613"/>
      <c r="E152" s="613"/>
      <c r="F152" s="613"/>
      <c r="G152" s="613"/>
      <c r="H152" s="613"/>
      <c r="I152" s="613"/>
      <c r="J152" s="613"/>
      <c r="K152" s="613"/>
      <c r="L152" s="613"/>
    </row>
    <row r="153" spans="3:12" ht="12">
      <c r="C153" s="613"/>
      <c r="D153" s="613"/>
      <c r="E153" s="613"/>
      <c r="F153" s="613"/>
      <c r="G153" s="613"/>
      <c r="H153" s="613"/>
      <c r="I153" s="613"/>
      <c r="J153" s="613"/>
      <c r="K153" s="613"/>
      <c r="L153" s="613"/>
    </row>
    <row r="154" spans="3:12" ht="12">
      <c r="C154" s="613"/>
      <c r="D154" s="613"/>
      <c r="E154" s="613"/>
      <c r="F154" s="613"/>
      <c r="G154" s="613"/>
      <c r="H154" s="613"/>
      <c r="I154" s="613"/>
      <c r="J154" s="613"/>
      <c r="K154" s="613"/>
      <c r="L154" s="613"/>
    </row>
    <row r="155" spans="3:12" ht="12">
      <c r="C155" s="613"/>
      <c r="D155" s="613"/>
      <c r="E155" s="613"/>
      <c r="F155" s="613"/>
      <c r="G155" s="613"/>
      <c r="H155" s="613"/>
      <c r="I155" s="613"/>
      <c r="J155" s="613"/>
      <c r="K155" s="613"/>
      <c r="L155" s="613"/>
    </row>
    <row r="156" spans="3:12" ht="12"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</row>
    <row r="157" spans="3:12" ht="12">
      <c r="C157" s="613"/>
      <c r="D157" s="613"/>
      <c r="E157" s="613"/>
      <c r="F157" s="613"/>
      <c r="G157" s="613"/>
      <c r="H157" s="613"/>
      <c r="I157" s="613"/>
      <c r="J157" s="613"/>
      <c r="K157" s="613"/>
      <c r="L157" s="613"/>
    </row>
    <row r="158" spans="3:12" ht="12">
      <c r="C158" s="613"/>
      <c r="D158" s="613"/>
      <c r="E158" s="613"/>
      <c r="F158" s="613"/>
      <c r="G158" s="613"/>
      <c r="H158" s="613"/>
      <c r="I158" s="613"/>
      <c r="J158" s="613"/>
      <c r="K158" s="613"/>
      <c r="L158" s="613"/>
    </row>
    <row r="159" spans="3:12" ht="12">
      <c r="C159" s="613"/>
      <c r="D159" s="613"/>
      <c r="E159" s="613"/>
      <c r="F159" s="613"/>
      <c r="G159" s="613"/>
      <c r="H159" s="613"/>
      <c r="I159" s="613"/>
      <c r="J159" s="613"/>
      <c r="K159" s="613"/>
      <c r="L159" s="613"/>
    </row>
    <row r="160" spans="3:12" ht="12">
      <c r="C160" s="613"/>
      <c r="D160" s="613"/>
      <c r="E160" s="613"/>
      <c r="F160" s="613"/>
      <c r="G160" s="613"/>
      <c r="H160" s="613"/>
      <c r="I160" s="613"/>
      <c r="J160" s="613"/>
      <c r="K160" s="613"/>
      <c r="L160" s="613"/>
    </row>
    <row r="161" spans="3:12" ht="12">
      <c r="C161" s="613"/>
      <c r="D161" s="613"/>
      <c r="E161" s="613"/>
      <c r="F161" s="613"/>
      <c r="G161" s="613"/>
      <c r="H161" s="613"/>
      <c r="I161" s="613"/>
      <c r="J161" s="613"/>
      <c r="K161" s="613"/>
      <c r="L161" s="613"/>
    </row>
    <row r="162" spans="3:12" ht="12">
      <c r="C162" s="613"/>
      <c r="D162" s="613"/>
      <c r="E162" s="613"/>
      <c r="F162" s="613"/>
      <c r="G162" s="613"/>
      <c r="H162" s="613"/>
      <c r="I162" s="613"/>
      <c r="J162" s="613"/>
      <c r="K162" s="613"/>
      <c r="L162" s="613"/>
    </row>
    <row r="163" spans="3:12" ht="12">
      <c r="C163" s="613"/>
      <c r="D163" s="613"/>
      <c r="E163" s="613"/>
      <c r="F163" s="613"/>
      <c r="G163" s="613"/>
      <c r="H163" s="613"/>
      <c r="I163" s="613"/>
      <c r="J163" s="613"/>
      <c r="K163" s="613"/>
      <c r="L163" s="613"/>
    </row>
    <row r="164" spans="3:12" ht="12">
      <c r="C164" s="613"/>
      <c r="D164" s="613"/>
      <c r="E164" s="613"/>
      <c r="F164" s="613"/>
      <c r="G164" s="613"/>
      <c r="H164" s="613"/>
      <c r="I164" s="613"/>
      <c r="J164" s="613"/>
      <c r="K164" s="613"/>
      <c r="L164" s="613"/>
    </row>
    <row r="165" spans="3:12" ht="12">
      <c r="C165" s="613"/>
      <c r="D165" s="613"/>
      <c r="E165" s="613"/>
      <c r="F165" s="613"/>
      <c r="G165" s="613"/>
      <c r="H165" s="613"/>
      <c r="I165" s="613"/>
      <c r="J165" s="613"/>
      <c r="K165" s="613"/>
      <c r="L165" s="613"/>
    </row>
    <row r="166" spans="3:12" ht="12">
      <c r="C166" s="613"/>
      <c r="D166" s="613"/>
      <c r="E166" s="613"/>
      <c r="F166" s="613"/>
      <c r="G166" s="613"/>
      <c r="H166" s="613"/>
      <c r="I166" s="613"/>
      <c r="J166" s="613"/>
      <c r="K166" s="613"/>
      <c r="L166" s="613"/>
    </row>
    <row r="167" spans="3:12" ht="12">
      <c r="C167" s="613"/>
      <c r="D167" s="613"/>
      <c r="E167" s="613"/>
      <c r="F167" s="613"/>
      <c r="G167" s="613"/>
      <c r="H167" s="613"/>
      <c r="I167" s="613"/>
      <c r="J167" s="613"/>
      <c r="K167" s="613"/>
      <c r="L167" s="613"/>
    </row>
    <row r="168" spans="3:12" ht="12">
      <c r="C168" s="613"/>
      <c r="D168" s="613"/>
      <c r="E168" s="613"/>
      <c r="F168" s="613"/>
      <c r="G168" s="613"/>
      <c r="H168" s="613"/>
      <c r="I168" s="613"/>
      <c r="J168" s="613"/>
      <c r="K168" s="613"/>
      <c r="L168" s="613"/>
    </row>
    <row r="169" spans="3:12" ht="12">
      <c r="C169" s="613"/>
      <c r="D169" s="613"/>
      <c r="E169" s="613"/>
      <c r="F169" s="613"/>
      <c r="G169" s="613"/>
      <c r="H169" s="613"/>
      <c r="I169" s="613"/>
      <c r="J169" s="613"/>
      <c r="K169" s="613"/>
      <c r="L169" s="613"/>
    </row>
    <row r="170" spans="3:12" ht="12">
      <c r="C170" s="613"/>
      <c r="D170" s="613"/>
      <c r="E170" s="613"/>
      <c r="F170" s="613"/>
      <c r="G170" s="613"/>
      <c r="H170" s="613"/>
      <c r="I170" s="613"/>
      <c r="J170" s="613"/>
      <c r="K170" s="613"/>
      <c r="L170" s="613"/>
    </row>
    <row r="171" spans="3:12" ht="12">
      <c r="C171" s="613"/>
      <c r="D171" s="613"/>
      <c r="E171" s="613"/>
      <c r="F171" s="613"/>
      <c r="G171" s="613"/>
      <c r="H171" s="613"/>
      <c r="I171" s="613"/>
      <c r="J171" s="613"/>
      <c r="K171" s="613"/>
      <c r="L171" s="613"/>
    </row>
    <row r="172" spans="3:12" ht="12">
      <c r="C172" s="613"/>
      <c r="D172" s="613"/>
      <c r="E172" s="613"/>
      <c r="F172" s="613"/>
      <c r="G172" s="613"/>
      <c r="H172" s="613"/>
      <c r="I172" s="613"/>
      <c r="J172" s="613"/>
      <c r="K172" s="613"/>
      <c r="L172" s="613"/>
    </row>
    <row r="173" spans="3:12" ht="12">
      <c r="C173" s="613"/>
      <c r="D173" s="613"/>
      <c r="E173" s="613"/>
      <c r="F173" s="613"/>
      <c r="G173" s="613"/>
      <c r="H173" s="613"/>
      <c r="I173" s="613"/>
      <c r="J173" s="613"/>
      <c r="K173" s="613"/>
      <c r="L173" s="613"/>
    </row>
    <row r="174" spans="3:12" ht="12">
      <c r="C174" s="613"/>
      <c r="D174" s="613"/>
      <c r="E174" s="613"/>
      <c r="F174" s="613"/>
      <c r="G174" s="613"/>
      <c r="H174" s="613"/>
      <c r="I174" s="613"/>
      <c r="J174" s="613"/>
      <c r="K174" s="613"/>
      <c r="L174" s="613"/>
    </row>
    <row r="175" spans="3:12" ht="12">
      <c r="C175" s="613"/>
      <c r="D175" s="613"/>
      <c r="E175" s="613"/>
      <c r="F175" s="613"/>
      <c r="G175" s="613"/>
      <c r="H175" s="613"/>
      <c r="I175" s="613"/>
      <c r="J175" s="613"/>
      <c r="K175" s="613"/>
      <c r="L175" s="613"/>
    </row>
    <row r="176" spans="3:12" ht="12">
      <c r="C176" s="613"/>
      <c r="D176" s="613"/>
      <c r="E176" s="613"/>
      <c r="F176" s="613"/>
      <c r="G176" s="613"/>
      <c r="H176" s="613"/>
      <c r="I176" s="613"/>
      <c r="J176" s="613"/>
      <c r="K176" s="613"/>
      <c r="L176" s="613"/>
    </row>
    <row r="177" spans="3:12" ht="12">
      <c r="C177" s="613"/>
      <c r="D177" s="613"/>
      <c r="E177" s="613"/>
      <c r="F177" s="613"/>
      <c r="G177" s="613"/>
      <c r="H177" s="613"/>
      <c r="I177" s="613"/>
      <c r="J177" s="613"/>
      <c r="K177" s="613"/>
      <c r="L177" s="613"/>
    </row>
    <row r="178" spans="3:12" ht="12">
      <c r="C178" s="613"/>
      <c r="D178" s="613"/>
      <c r="E178" s="613"/>
      <c r="F178" s="613"/>
      <c r="G178" s="613"/>
      <c r="H178" s="613"/>
      <c r="I178" s="613"/>
      <c r="J178" s="613"/>
      <c r="K178" s="613"/>
      <c r="L178" s="613"/>
    </row>
    <row r="179" spans="3:12" ht="12">
      <c r="C179" s="613"/>
      <c r="D179" s="613"/>
      <c r="E179" s="613"/>
      <c r="F179" s="613"/>
      <c r="G179" s="613"/>
      <c r="H179" s="613"/>
      <c r="I179" s="613"/>
      <c r="J179" s="613"/>
      <c r="K179" s="613"/>
      <c r="L179" s="613"/>
    </row>
    <row r="180" spans="3:12" ht="12">
      <c r="C180" s="613"/>
      <c r="D180" s="613"/>
      <c r="E180" s="613"/>
      <c r="F180" s="613"/>
      <c r="G180" s="613"/>
      <c r="H180" s="613"/>
      <c r="I180" s="613"/>
      <c r="J180" s="613"/>
      <c r="K180" s="613"/>
      <c r="L180" s="613"/>
    </row>
    <row r="181" spans="3:12" ht="12">
      <c r="C181" s="613"/>
      <c r="D181" s="613"/>
      <c r="E181" s="613"/>
      <c r="F181" s="613"/>
      <c r="G181" s="613"/>
      <c r="H181" s="613"/>
      <c r="I181" s="613"/>
      <c r="J181" s="613"/>
      <c r="K181" s="613"/>
      <c r="L181" s="613"/>
    </row>
    <row r="182" spans="3:12" ht="12">
      <c r="C182" s="613"/>
      <c r="D182" s="613"/>
      <c r="E182" s="613"/>
      <c r="F182" s="613"/>
      <c r="G182" s="613"/>
      <c r="H182" s="613"/>
      <c r="I182" s="613"/>
      <c r="J182" s="613"/>
      <c r="K182" s="613"/>
      <c r="L182" s="613"/>
    </row>
    <row r="183" spans="3:12" ht="12">
      <c r="C183" s="613"/>
      <c r="D183" s="613"/>
      <c r="E183" s="613"/>
      <c r="F183" s="613"/>
      <c r="G183" s="613"/>
      <c r="H183" s="613"/>
      <c r="I183" s="613"/>
      <c r="J183" s="613"/>
      <c r="K183" s="613"/>
      <c r="L183" s="613"/>
    </row>
    <row r="184" spans="3:12" ht="12">
      <c r="C184" s="613"/>
      <c r="D184" s="613"/>
      <c r="E184" s="613"/>
      <c r="F184" s="613"/>
      <c r="G184" s="613"/>
      <c r="H184" s="613"/>
      <c r="I184" s="613"/>
      <c r="J184" s="613"/>
      <c r="K184" s="613"/>
      <c r="L184" s="613"/>
    </row>
    <row r="185" spans="3:12" ht="12">
      <c r="C185" s="613"/>
      <c r="D185" s="613"/>
      <c r="E185" s="613"/>
      <c r="F185" s="613"/>
      <c r="G185" s="613"/>
      <c r="H185" s="613"/>
      <c r="I185" s="613"/>
      <c r="J185" s="613"/>
      <c r="K185" s="613"/>
      <c r="L185" s="613"/>
    </row>
    <row r="186" spans="3:12" ht="12">
      <c r="C186" s="613"/>
      <c r="D186" s="613"/>
      <c r="E186" s="613"/>
      <c r="F186" s="613"/>
      <c r="G186" s="613"/>
      <c r="H186" s="613"/>
      <c r="I186" s="613"/>
      <c r="J186" s="613"/>
      <c r="K186" s="613"/>
      <c r="L186" s="613"/>
    </row>
    <row r="187" spans="3:12" ht="12">
      <c r="C187" s="613"/>
      <c r="D187" s="613"/>
      <c r="E187" s="613"/>
      <c r="F187" s="613"/>
      <c r="G187" s="613"/>
      <c r="H187" s="613"/>
      <c r="I187" s="613"/>
      <c r="J187" s="613"/>
      <c r="K187" s="613"/>
      <c r="L187" s="613"/>
    </row>
    <row r="188" spans="3:12" ht="12">
      <c r="C188" s="613"/>
      <c r="D188" s="613"/>
      <c r="E188" s="613"/>
      <c r="F188" s="613"/>
      <c r="G188" s="613"/>
      <c r="H188" s="613"/>
      <c r="I188" s="613"/>
      <c r="J188" s="613"/>
      <c r="K188" s="613"/>
      <c r="L188" s="613"/>
    </row>
    <row r="189" spans="3:12" ht="12">
      <c r="C189" s="613"/>
      <c r="D189" s="613"/>
      <c r="E189" s="613"/>
      <c r="F189" s="613"/>
      <c r="G189" s="613"/>
      <c r="H189" s="613"/>
      <c r="I189" s="613"/>
      <c r="J189" s="613"/>
      <c r="K189" s="613"/>
      <c r="L189" s="613"/>
    </row>
    <row r="190" spans="3:12" ht="12">
      <c r="C190" s="613"/>
      <c r="D190" s="613"/>
      <c r="E190" s="613"/>
      <c r="F190" s="613"/>
      <c r="G190" s="613"/>
      <c r="H190" s="613"/>
      <c r="I190" s="613"/>
      <c r="J190" s="613"/>
      <c r="K190" s="613"/>
      <c r="L190" s="613"/>
    </row>
    <row r="191" spans="3:12" ht="12">
      <c r="C191" s="613"/>
      <c r="D191" s="613"/>
      <c r="E191" s="613"/>
      <c r="F191" s="613"/>
      <c r="G191" s="613"/>
      <c r="H191" s="613"/>
      <c r="I191" s="613"/>
      <c r="J191" s="613"/>
      <c r="K191" s="613"/>
      <c r="L191" s="613"/>
    </row>
    <row r="192" spans="3:12" ht="12">
      <c r="C192" s="613"/>
      <c r="D192" s="613"/>
      <c r="E192" s="613"/>
      <c r="F192" s="613"/>
      <c r="G192" s="613"/>
      <c r="H192" s="613"/>
      <c r="I192" s="613"/>
      <c r="J192" s="613"/>
      <c r="K192" s="613"/>
      <c r="L192" s="613"/>
    </row>
    <row r="193" spans="3:12" ht="12">
      <c r="C193" s="613"/>
      <c r="D193" s="613"/>
      <c r="E193" s="613"/>
      <c r="F193" s="613"/>
      <c r="G193" s="613"/>
      <c r="H193" s="613"/>
      <c r="I193" s="613"/>
      <c r="J193" s="613"/>
      <c r="K193" s="613"/>
      <c r="L193" s="613"/>
    </row>
    <row r="194" spans="3:12" ht="12">
      <c r="C194" s="613"/>
      <c r="D194" s="613"/>
      <c r="E194" s="613"/>
      <c r="F194" s="613"/>
      <c r="G194" s="613"/>
      <c r="H194" s="613"/>
      <c r="I194" s="613"/>
      <c r="J194" s="613"/>
      <c r="K194" s="613"/>
      <c r="L194" s="613"/>
    </row>
    <row r="195" spans="3:12" ht="12">
      <c r="C195" s="613"/>
      <c r="D195" s="613"/>
      <c r="E195" s="613"/>
      <c r="F195" s="613"/>
      <c r="G195" s="613"/>
      <c r="H195" s="613"/>
      <c r="I195" s="613"/>
      <c r="J195" s="613"/>
      <c r="K195" s="613"/>
      <c r="L195" s="613"/>
    </row>
    <row r="196" spans="3:12" ht="12">
      <c r="C196" s="613"/>
      <c r="D196" s="613"/>
      <c r="E196" s="613"/>
      <c r="F196" s="613"/>
      <c r="G196" s="613"/>
      <c r="H196" s="613"/>
      <c r="I196" s="613"/>
      <c r="J196" s="613"/>
      <c r="K196" s="613"/>
      <c r="L196" s="613"/>
    </row>
    <row r="197" spans="3:12" ht="12">
      <c r="C197" s="613"/>
      <c r="D197" s="613"/>
      <c r="E197" s="613"/>
      <c r="F197" s="613"/>
      <c r="G197" s="613"/>
      <c r="H197" s="613"/>
      <c r="I197" s="613"/>
      <c r="J197" s="613"/>
      <c r="K197" s="613"/>
      <c r="L197" s="613"/>
    </row>
    <row r="198" spans="3:12" ht="12">
      <c r="C198" s="613"/>
      <c r="D198" s="613"/>
      <c r="E198" s="613"/>
      <c r="F198" s="613"/>
      <c r="G198" s="613"/>
      <c r="H198" s="613"/>
      <c r="I198" s="613"/>
      <c r="J198" s="613"/>
      <c r="K198" s="613"/>
      <c r="L198" s="613"/>
    </row>
    <row r="199" spans="3:12" ht="12">
      <c r="C199" s="613"/>
      <c r="D199" s="613"/>
      <c r="E199" s="613"/>
      <c r="F199" s="613"/>
      <c r="G199" s="613"/>
      <c r="H199" s="613"/>
      <c r="I199" s="613"/>
      <c r="J199" s="613"/>
      <c r="K199" s="613"/>
      <c r="L199" s="613"/>
    </row>
    <row r="200" spans="3:12" ht="12">
      <c r="C200" s="613"/>
      <c r="D200" s="613"/>
      <c r="E200" s="613"/>
      <c r="F200" s="613"/>
      <c r="G200" s="613"/>
      <c r="H200" s="613"/>
      <c r="I200" s="613"/>
      <c r="J200" s="613"/>
      <c r="K200" s="613"/>
      <c r="L200" s="613"/>
    </row>
    <row r="201" spans="3:12" ht="12">
      <c r="C201" s="613"/>
      <c r="D201" s="613"/>
      <c r="E201" s="613"/>
      <c r="F201" s="613"/>
      <c r="G201" s="613"/>
      <c r="H201" s="613"/>
      <c r="I201" s="613"/>
      <c r="J201" s="613"/>
      <c r="K201" s="613"/>
      <c r="L201" s="613"/>
    </row>
    <row r="202" spans="3:12" ht="12">
      <c r="C202" s="613"/>
      <c r="D202" s="613"/>
      <c r="E202" s="613"/>
      <c r="F202" s="613"/>
      <c r="G202" s="613"/>
      <c r="H202" s="613"/>
      <c r="I202" s="613"/>
      <c r="J202" s="613"/>
      <c r="K202" s="613"/>
      <c r="L202" s="613"/>
    </row>
    <row r="203" spans="3:12" ht="12">
      <c r="C203" s="613"/>
      <c r="D203" s="613"/>
      <c r="E203" s="613"/>
      <c r="F203" s="613"/>
      <c r="G203" s="613"/>
      <c r="H203" s="613"/>
      <c r="I203" s="613"/>
      <c r="J203" s="613"/>
      <c r="K203" s="613"/>
      <c r="L203" s="613"/>
    </row>
    <row r="204" spans="3:12" ht="12">
      <c r="C204" s="613"/>
      <c r="D204" s="613"/>
      <c r="E204" s="613"/>
      <c r="F204" s="613"/>
      <c r="G204" s="613"/>
      <c r="H204" s="613"/>
      <c r="I204" s="613"/>
      <c r="J204" s="613"/>
      <c r="K204" s="613"/>
      <c r="L204" s="613"/>
    </row>
    <row r="205" spans="3:12" ht="12">
      <c r="C205" s="613"/>
      <c r="D205" s="613"/>
      <c r="E205" s="613"/>
      <c r="F205" s="613"/>
      <c r="G205" s="613"/>
      <c r="H205" s="613"/>
      <c r="I205" s="613"/>
      <c r="J205" s="613"/>
      <c r="K205" s="613"/>
      <c r="L205" s="613"/>
    </row>
    <row r="206" spans="3:12" ht="12">
      <c r="C206" s="613"/>
      <c r="D206" s="613"/>
      <c r="E206" s="613"/>
      <c r="F206" s="613"/>
      <c r="G206" s="613"/>
      <c r="H206" s="613"/>
      <c r="I206" s="613"/>
      <c r="J206" s="613"/>
      <c r="K206" s="613"/>
      <c r="L206" s="613"/>
    </row>
    <row r="207" spans="3:12" ht="12">
      <c r="C207" s="613"/>
      <c r="D207" s="613"/>
      <c r="E207" s="613"/>
      <c r="F207" s="613"/>
      <c r="G207" s="613"/>
      <c r="H207" s="613"/>
      <c r="I207" s="613"/>
      <c r="J207" s="613"/>
      <c r="K207" s="613"/>
      <c r="L207" s="613"/>
    </row>
    <row r="208" spans="3:12" ht="12">
      <c r="C208" s="613"/>
      <c r="D208" s="613"/>
      <c r="E208" s="613"/>
      <c r="F208" s="613"/>
      <c r="G208" s="613"/>
      <c r="H208" s="613"/>
      <c r="I208" s="613"/>
      <c r="J208" s="613"/>
      <c r="K208" s="613"/>
      <c r="L208" s="613"/>
    </row>
    <row r="209" spans="3:12" ht="12">
      <c r="C209" s="613"/>
      <c r="D209" s="613"/>
      <c r="E209" s="613"/>
      <c r="F209" s="613"/>
      <c r="G209" s="613"/>
      <c r="H209" s="613"/>
      <c r="I209" s="613"/>
      <c r="J209" s="613"/>
      <c r="K209" s="613"/>
      <c r="L209" s="613"/>
    </row>
    <row r="210" spans="3:12" ht="12">
      <c r="C210" s="613"/>
      <c r="D210" s="613"/>
      <c r="E210" s="613"/>
      <c r="F210" s="613"/>
      <c r="G210" s="613"/>
      <c r="H210" s="613"/>
      <c r="I210" s="613"/>
      <c r="J210" s="613"/>
      <c r="K210" s="613"/>
      <c r="L210" s="613"/>
    </row>
    <row r="211" spans="3:12" ht="12">
      <c r="C211" s="613"/>
      <c r="D211" s="613"/>
      <c r="E211" s="613"/>
      <c r="F211" s="613"/>
      <c r="G211" s="613"/>
      <c r="H211" s="613"/>
      <c r="I211" s="613"/>
      <c r="J211" s="613"/>
      <c r="K211" s="613"/>
      <c r="L211" s="613"/>
    </row>
    <row r="212" spans="3:12" ht="12">
      <c r="C212" s="613"/>
      <c r="D212" s="613"/>
      <c r="E212" s="613"/>
      <c r="F212" s="613"/>
      <c r="G212" s="613"/>
      <c r="H212" s="613"/>
      <c r="I212" s="613"/>
      <c r="J212" s="613"/>
      <c r="K212" s="613"/>
      <c r="L212" s="613"/>
    </row>
    <row r="213" spans="3:12" ht="12">
      <c r="C213" s="613"/>
      <c r="D213" s="613"/>
      <c r="E213" s="613"/>
      <c r="F213" s="613"/>
      <c r="G213" s="613"/>
      <c r="H213" s="613"/>
      <c r="I213" s="613"/>
      <c r="J213" s="613"/>
      <c r="K213" s="613"/>
      <c r="L213" s="613"/>
    </row>
    <row r="214" spans="3:12" ht="12">
      <c r="C214" s="613"/>
      <c r="D214" s="613"/>
      <c r="E214" s="613"/>
      <c r="F214" s="613"/>
      <c r="G214" s="613"/>
      <c r="H214" s="613"/>
      <c r="I214" s="613"/>
      <c r="J214" s="613"/>
      <c r="K214" s="613"/>
      <c r="L214" s="613"/>
    </row>
    <row r="215" spans="3:12" ht="12">
      <c r="C215" s="613"/>
      <c r="D215" s="613"/>
      <c r="E215" s="613"/>
      <c r="F215" s="613"/>
      <c r="G215" s="613"/>
      <c r="H215" s="613"/>
      <c r="I215" s="613"/>
      <c r="J215" s="613"/>
      <c r="K215" s="613"/>
      <c r="L215" s="613"/>
    </row>
    <row r="216" spans="3:12" ht="12">
      <c r="C216" s="613"/>
      <c r="D216" s="613"/>
      <c r="E216" s="613"/>
      <c r="F216" s="613"/>
      <c r="G216" s="613"/>
      <c r="H216" s="613"/>
      <c r="I216" s="613"/>
      <c r="J216" s="613"/>
      <c r="K216" s="613"/>
      <c r="L216" s="613"/>
    </row>
    <row r="217" spans="3:12" ht="12">
      <c r="C217" s="613"/>
      <c r="D217" s="613"/>
      <c r="E217" s="613"/>
      <c r="F217" s="613"/>
      <c r="G217" s="613"/>
      <c r="H217" s="613"/>
      <c r="I217" s="613"/>
      <c r="J217" s="613"/>
      <c r="K217" s="613"/>
      <c r="L217" s="613"/>
    </row>
    <row r="218" spans="3:12" ht="12">
      <c r="C218" s="613"/>
      <c r="D218" s="613"/>
      <c r="E218" s="613"/>
      <c r="F218" s="613"/>
      <c r="G218" s="613"/>
      <c r="H218" s="613"/>
      <c r="I218" s="613"/>
      <c r="J218" s="613"/>
      <c r="K218" s="613"/>
      <c r="L218" s="613"/>
    </row>
    <row r="219" spans="3:12" ht="12">
      <c r="C219" s="613"/>
      <c r="D219" s="613"/>
      <c r="E219" s="613"/>
      <c r="F219" s="613"/>
      <c r="G219" s="613"/>
      <c r="H219" s="613"/>
      <c r="I219" s="613"/>
      <c r="J219" s="613"/>
      <c r="K219" s="613"/>
      <c r="L219" s="613"/>
    </row>
    <row r="220" spans="3:12" ht="12">
      <c r="C220" s="613"/>
      <c r="D220" s="613"/>
      <c r="E220" s="613"/>
      <c r="F220" s="613"/>
      <c r="G220" s="613"/>
      <c r="H220" s="613"/>
      <c r="I220" s="613"/>
      <c r="J220" s="613"/>
      <c r="K220" s="613"/>
      <c r="L220" s="613"/>
    </row>
    <row r="221" spans="3:12" ht="12">
      <c r="C221" s="613"/>
      <c r="D221" s="613"/>
      <c r="E221" s="613"/>
      <c r="F221" s="613"/>
      <c r="G221" s="613"/>
      <c r="H221" s="613"/>
      <c r="I221" s="613"/>
      <c r="J221" s="613"/>
      <c r="K221" s="613"/>
      <c r="L221" s="613"/>
    </row>
    <row r="222" spans="3:12" ht="12">
      <c r="C222" s="613"/>
      <c r="D222" s="613"/>
      <c r="E222" s="613"/>
      <c r="F222" s="613"/>
      <c r="G222" s="613"/>
      <c r="H222" s="613"/>
      <c r="I222" s="613"/>
      <c r="J222" s="613"/>
      <c r="K222" s="613"/>
      <c r="L222" s="613"/>
    </row>
    <row r="223" spans="3:12" ht="12">
      <c r="C223" s="613"/>
      <c r="D223" s="613"/>
      <c r="E223" s="613"/>
      <c r="F223" s="613"/>
      <c r="G223" s="613"/>
      <c r="H223" s="613"/>
      <c r="I223" s="613"/>
      <c r="J223" s="613"/>
      <c r="K223" s="613"/>
      <c r="L223" s="613"/>
    </row>
    <row r="224" spans="3:12" ht="12">
      <c r="C224" s="613"/>
      <c r="D224" s="613"/>
      <c r="E224" s="613"/>
      <c r="F224" s="613"/>
      <c r="G224" s="613"/>
      <c r="H224" s="613"/>
      <c r="I224" s="613"/>
      <c r="J224" s="613"/>
      <c r="K224" s="613"/>
      <c r="L224" s="613"/>
    </row>
    <row r="225" spans="3:12" ht="12">
      <c r="C225" s="613"/>
      <c r="D225" s="613"/>
      <c r="E225" s="613"/>
      <c r="F225" s="613"/>
      <c r="G225" s="613"/>
      <c r="H225" s="613"/>
      <c r="I225" s="613"/>
      <c r="J225" s="613"/>
      <c r="K225" s="613"/>
      <c r="L225" s="613"/>
    </row>
    <row r="226" spans="3:12" ht="12">
      <c r="C226" s="613"/>
      <c r="D226" s="613"/>
      <c r="E226" s="613"/>
      <c r="F226" s="613"/>
      <c r="G226" s="613"/>
      <c r="H226" s="613"/>
      <c r="I226" s="613"/>
      <c r="J226" s="613"/>
      <c r="K226" s="613"/>
      <c r="L226" s="613"/>
    </row>
    <row r="227" spans="3:12" ht="12">
      <c r="C227" s="613"/>
      <c r="D227" s="613"/>
      <c r="E227" s="613"/>
      <c r="F227" s="613"/>
      <c r="G227" s="613"/>
      <c r="H227" s="613"/>
      <c r="I227" s="613"/>
      <c r="J227" s="613"/>
      <c r="K227" s="613"/>
      <c r="L227" s="613"/>
    </row>
    <row r="228" spans="3:12" ht="12">
      <c r="C228" s="613"/>
      <c r="D228" s="613"/>
      <c r="E228" s="613"/>
      <c r="F228" s="613"/>
      <c r="G228" s="613"/>
      <c r="H228" s="613"/>
      <c r="I228" s="613"/>
      <c r="J228" s="613"/>
      <c r="K228" s="613"/>
      <c r="L228" s="613"/>
    </row>
    <row r="229" spans="3:12" ht="12">
      <c r="C229" s="613"/>
      <c r="D229" s="613"/>
      <c r="E229" s="613"/>
      <c r="F229" s="613"/>
      <c r="G229" s="613"/>
      <c r="H229" s="613"/>
      <c r="I229" s="613"/>
      <c r="J229" s="613"/>
      <c r="K229" s="613"/>
      <c r="L229" s="613"/>
    </row>
    <row r="230" spans="3:12" ht="12">
      <c r="C230" s="613"/>
      <c r="D230" s="613"/>
      <c r="E230" s="613"/>
      <c r="F230" s="613"/>
      <c r="G230" s="613"/>
      <c r="H230" s="613"/>
      <c r="I230" s="613"/>
      <c r="J230" s="613"/>
      <c r="K230" s="613"/>
      <c r="L230" s="613"/>
    </row>
    <row r="231" spans="3:12" ht="12">
      <c r="C231" s="613"/>
      <c r="D231" s="613"/>
      <c r="E231" s="613"/>
      <c r="F231" s="613"/>
      <c r="G231" s="613"/>
      <c r="H231" s="613"/>
      <c r="I231" s="613"/>
      <c r="J231" s="613"/>
      <c r="K231" s="613"/>
      <c r="L231" s="613"/>
    </row>
    <row r="232" spans="3:12" ht="12">
      <c r="C232" s="613"/>
      <c r="D232" s="613"/>
      <c r="E232" s="613"/>
      <c r="F232" s="613"/>
      <c r="G232" s="613"/>
      <c r="H232" s="613"/>
      <c r="I232" s="613"/>
      <c r="J232" s="613"/>
      <c r="K232" s="613"/>
      <c r="L232" s="613"/>
    </row>
    <row r="233" spans="3:12" ht="12">
      <c r="C233" s="613"/>
      <c r="D233" s="613"/>
      <c r="E233" s="613"/>
      <c r="F233" s="613"/>
      <c r="G233" s="613"/>
      <c r="H233" s="613"/>
      <c r="I233" s="613"/>
      <c r="J233" s="613"/>
      <c r="K233" s="613"/>
      <c r="L233" s="613"/>
    </row>
    <row r="234" spans="3:12" ht="12">
      <c r="C234" s="613"/>
      <c r="D234" s="613"/>
      <c r="E234" s="613"/>
      <c r="F234" s="613"/>
      <c r="G234" s="613"/>
      <c r="H234" s="613"/>
      <c r="I234" s="613"/>
      <c r="J234" s="613"/>
      <c r="K234" s="613"/>
      <c r="L234" s="613"/>
    </row>
    <row r="235" spans="3:12" ht="12">
      <c r="C235" s="613"/>
      <c r="D235" s="613"/>
      <c r="E235" s="613"/>
      <c r="F235" s="613"/>
      <c r="G235" s="613"/>
      <c r="H235" s="613"/>
      <c r="I235" s="613"/>
      <c r="J235" s="613"/>
      <c r="K235" s="613"/>
      <c r="L235" s="613"/>
    </row>
    <row r="236" spans="3:12" ht="12">
      <c r="C236" s="613"/>
      <c r="D236" s="613"/>
      <c r="E236" s="613"/>
      <c r="F236" s="613"/>
      <c r="G236" s="613"/>
      <c r="H236" s="613"/>
      <c r="I236" s="613"/>
      <c r="J236" s="613"/>
      <c r="K236" s="613"/>
      <c r="L236" s="613"/>
    </row>
    <row r="237" spans="3:12" ht="12">
      <c r="C237" s="613"/>
      <c r="D237" s="613"/>
      <c r="E237" s="613"/>
      <c r="F237" s="613"/>
      <c r="G237" s="613"/>
      <c r="H237" s="613"/>
      <c r="I237" s="613"/>
      <c r="J237" s="613"/>
      <c r="K237" s="613"/>
      <c r="L237" s="613"/>
    </row>
    <row r="238" spans="3:12" ht="12">
      <c r="C238" s="613"/>
      <c r="D238" s="613"/>
      <c r="E238" s="613"/>
      <c r="F238" s="613"/>
      <c r="G238" s="613"/>
      <c r="H238" s="613"/>
      <c r="I238" s="613"/>
      <c r="J238" s="613"/>
      <c r="K238" s="613"/>
      <c r="L238" s="613"/>
    </row>
    <row r="239" spans="3:12" ht="12">
      <c r="C239" s="613"/>
      <c r="D239" s="613"/>
      <c r="E239" s="613"/>
      <c r="F239" s="613"/>
      <c r="G239" s="613"/>
      <c r="H239" s="613"/>
      <c r="I239" s="613"/>
      <c r="J239" s="613"/>
      <c r="K239" s="613"/>
      <c r="L239" s="613"/>
    </row>
    <row r="240" spans="3:12" ht="12">
      <c r="C240" s="613"/>
      <c r="D240" s="613"/>
      <c r="E240" s="613"/>
      <c r="F240" s="613"/>
      <c r="G240" s="613"/>
      <c r="H240" s="613"/>
      <c r="I240" s="613"/>
      <c r="J240" s="613"/>
      <c r="K240" s="613"/>
      <c r="L240" s="613"/>
    </row>
    <row r="241" spans="3:12" ht="12">
      <c r="C241" s="613"/>
      <c r="D241" s="613"/>
      <c r="E241" s="613"/>
      <c r="F241" s="613"/>
      <c r="G241" s="613"/>
      <c r="H241" s="613"/>
      <c r="I241" s="613"/>
      <c r="J241" s="613"/>
      <c r="K241" s="613"/>
      <c r="L241" s="613"/>
    </row>
    <row r="242" spans="3:12" ht="12">
      <c r="C242" s="613"/>
      <c r="D242" s="613"/>
      <c r="E242" s="613"/>
      <c r="F242" s="613"/>
      <c r="G242" s="613"/>
      <c r="H242" s="613"/>
      <c r="I242" s="613"/>
      <c r="J242" s="613"/>
      <c r="K242" s="613"/>
      <c r="L242" s="613"/>
    </row>
    <row r="243" spans="3:12" ht="12">
      <c r="C243" s="613"/>
      <c r="D243" s="613"/>
      <c r="E243" s="613"/>
      <c r="F243" s="613"/>
      <c r="G243" s="613"/>
      <c r="H243" s="613"/>
      <c r="I243" s="613"/>
      <c r="J243" s="613"/>
      <c r="K243" s="613"/>
      <c r="L243" s="613"/>
    </row>
    <row r="244" spans="3:12" ht="12">
      <c r="C244" s="613"/>
      <c r="D244" s="613"/>
      <c r="E244" s="613"/>
      <c r="F244" s="613"/>
      <c r="G244" s="613"/>
      <c r="H244" s="613"/>
      <c r="I244" s="613"/>
      <c r="J244" s="613"/>
      <c r="K244" s="613"/>
      <c r="L244" s="613"/>
    </row>
    <row r="245" spans="3:12" ht="12">
      <c r="C245" s="613"/>
      <c r="D245" s="613"/>
      <c r="E245" s="613"/>
      <c r="F245" s="613"/>
      <c r="G245" s="613"/>
      <c r="H245" s="613"/>
      <c r="I245" s="613"/>
      <c r="J245" s="613"/>
      <c r="K245" s="613"/>
      <c r="L245" s="613"/>
    </row>
    <row r="246" spans="3:12" ht="12">
      <c r="C246" s="613"/>
      <c r="D246" s="613"/>
      <c r="E246" s="613"/>
      <c r="F246" s="613"/>
      <c r="G246" s="613"/>
      <c r="H246" s="613"/>
      <c r="I246" s="613"/>
      <c r="J246" s="613"/>
      <c r="K246" s="613"/>
      <c r="L246" s="613"/>
    </row>
    <row r="247" spans="3:12" ht="12">
      <c r="C247" s="613"/>
      <c r="D247" s="613"/>
      <c r="E247" s="613"/>
      <c r="F247" s="613"/>
      <c r="G247" s="613"/>
      <c r="H247" s="613"/>
      <c r="I247" s="613"/>
      <c r="J247" s="613"/>
      <c r="K247" s="613"/>
      <c r="L247" s="613"/>
    </row>
    <row r="248" spans="3:12" ht="12">
      <c r="C248" s="613"/>
      <c r="D248" s="613"/>
      <c r="E248" s="613"/>
      <c r="F248" s="613"/>
      <c r="G248" s="613"/>
      <c r="H248" s="613"/>
      <c r="I248" s="613"/>
      <c r="J248" s="613"/>
      <c r="K248" s="613"/>
      <c r="L248" s="613"/>
    </row>
    <row r="249" spans="3:12" ht="12">
      <c r="C249" s="613"/>
      <c r="D249" s="613"/>
      <c r="E249" s="613"/>
      <c r="F249" s="613"/>
      <c r="G249" s="613"/>
      <c r="H249" s="613"/>
      <c r="I249" s="613"/>
      <c r="J249" s="613"/>
      <c r="K249" s="613"/>
      <c r="L249" s="613"/>
    </row>
    <row r="250" spans="3:12" ht="12">
      <c r="C250" s="613"/>
      <c r="D250" s="613"/>
      <c r="E250" s="613"/>
      <c r="F250" s="613"/>
      <c r="G250" s="613"/>
      <c r="H250" s="613"/>
      <c r="I250" s="613"/>
      <c r="J250" s="613"/>
      <c r="K250" s="613"/>
      <c r="L250" s="613"/>
    </row>
    <row r="251" spans="3:12" ht="12">
      <c r="C251" s="613"/>
      <c r="D251" s="613"/>
      <c r="E251" s="613"/>
      <c r="F251" s="613"/>
      <c r="G251" s="613"/>
      <c r="H251" s="613"/>
      <c r="I251" s="613"/>
      <c r="J251" s="613"/>
      <c r="K251" s="613"/>
      <c r="L251" s="613"/>
    </row>
    <row r="252" spans="3:12" ht="12">
      <c r="C252" s="613"/>
      <c r="D252" s="613"/>
      <c r="E252" s="613"/>
      <c r="F252" s="613"/>
      <c r="G252" s="613"/>
      <c r="H252" s="613"/>
      <c r="I252" s="613"/>
      <c r="J252" s="613"/>
      <c r="K252" s="613"/>
      <c r="L252" s="613"/>
    </row>
    <row r="253" spans="3:12" ht="12">
      <c r="C253" s="613"/>
      <c r="D253" s="613"/>
      <c r="E253" s="613"/>
      <c r="F253" s="613"/>
      <c r="G253" s="613"/>
      <c r="H253" s="613"/>
      <c r="I253" s="613"/>
      <c r="J253" s="613"/>
      <c r="K253" s="613"/>
      <c r="L253" s="613"/>
    </row>
    <row r="254" spans="3:12" ht="12">
      <c r="C254" s="613"/>
      <c r="D254" s="613"/>
      <c r="E254" s="613"/>
      <c r="F254" s="613"/>
      <c r="G254" s="613"/>
      <c r="H254" s="613"/>
      <c r="I254" s="613"/>
      <c r="J254" s="613"/>
      <c r="K254" s="613"/>
      <c r="L254" s="613"/>
    </row>
    <row r="255" spans="3:12" ht="12">
      <c r="C255" s="613"/>
      <c r="D255" s="613"/>
      <c r="E255" s="613"/>
      <c r="F255" s="613"/>
      <c r="G255" s="613"/>
      <c r="H255" s="613"/>
      <c r="I255" s="613"/>
      <c r="J255" s="613"/>
      <c r="K255" s="613"/>
      <c r="L255" s="613"/>
    </row>
    <row r="256" spans="3:12" ht="12">
      <c r="C256" s="613"/>
      <c r="D256" s="613"/>
      <c r="E256" s="613"/>
      <c r="F256" s="613"/>
      <c r="G256" s="613"/>
      <c r="H256" s="613"/>
      <c r="I256" s="613"/>
      <c r="J256" s="613"/>
      <c r="K256" s="613"/>
      <c r="L256" s="613"/>
    </row>
    <row r="257" spans="3:12" ht="12">
      <c r="C257" s="613"/>
      <c r="D257" s="613"/>
      <c r="E257" s="613"/>
      <c r="F257" s="613"/>
      <c r="G257" s="613"/>
      <c r="H257" s="613"/>
      <c r="I257" s="613"/>
      <c r="J257" s="613"/>
      <c r="K257" s="613"/>
      <c r="L257" s="613"/>
    </row>
    <row r="258" spans="3:12" ht="12">
      <c r="C258" s="613"/>
      <c r="D258" s="613"/>
      <c r="E258" s="613"/>
      <c r="F258" s="613"/>
      <c r="G258" s="613"/>
      <c r="H258" s="613"/>
      <c r="I258" s="613"/>
      <c r="J258" s="613"/>
      <c r="K258" s="613"/>
      <c r="L258" s="613"/>
    </row>
    <row r="259" spans="3:12" ht="12">
      <c r="C259" s="613"/>
      <c r="D259" s="613"/>
      <c r="E259" s="613"/>
      <c r="F259" s="613"/>
      <c r="G259" s="613"/>
      <c r="H259" s="613"/>
      <c r="I259" s="613"/>
      <c r="J259" s="613"/>
      <c r="K259" s="613"/>
      <c r="L259" s="613"/>
    </row>
    <row r="260" spans="3:12" ht="12">
      <c r="C260" s="613"/>
      <c r="D260" s="613"/>
      <c r="E260" s="613"/>
      <c r="F260" s="613"/>
      <c r="G260" s="613"/>
      <c r="H260" s="613"/>
      <c r="I260" s="613"/>
      <c r="J260" s="613"/>
      <c r="K260" s="613"/>
      <c r="L260" s="613"/>
    </row>
    <row r="261" spans="3:12" ht="12">
      <c r="C261" s="613"/>
      <c r="D261" s="613"/>
      <c r="E261" s="613"/>
      <c r="F261" s="613"/>
      <c r="G261" s="613"/>
      <c r="H261" s="613"/>
      <c r="I261" s="613"/>
      <c r="J261" s="613"/>
      <c r="K261" s="613"/>
      <c r="L261" s="613"/>
    </row>
  </sheetData>
  <mergeCells count="6">
    <mergeCell ref="K3:L3"/>
    <mergeCell ref="B4:B6"/>
    <mergeCell ref="C4:D5"/>
    <mergeCell ref="E4:F5"/>
    <mergeCell ref="G4:I5"/>
    <mergeCell ref="J4:L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261"/>
  <sheetViews>
    <sheetView workbookViewId="0" topLeftCell="A1">
      <selection activeCell="A1" sqref="A1"/>
    </sheetView>
  </sheetViews>
  <sheetFormatPr defaultColWidth="9.00390625" defaultRowHeight="13.5"/>
  <cols>
    <col min="1" max="1" width="3.875" style="66" customWidth="1"/>
    <col min="2" max="2" width="10.875" style="66" customWidth="1"/>
    <col min="3" max="3" width="8.625" style="66" customWidth="1"/>
    <col min="4" max="5" width="8.875" style="66" customWidth="1"/>
    <col min="6" max="6" width="10.00390625" style="66" customWidth="1"/>
    <col min="7" max="12" width="8.50390625" style="66" customWidth="1"/>
    <col min="13" max="16384" width="9.00390625" style="66" customWidth="1"/>
  </cols>
  <sheetData>
    <row r="1" spans="2:9" ht="14.25">
      <c r="B1" s="781" t="s">
        <v>510</v>
      </c>
      <c r="I1" s="100"/>
    </row>
    <row r="2" spans="2:9" ht="14.25">
      <c r="B2" s="781"/>
      <c r="I2" s="100"/>
    </row>
    <row r="3" spans="2:12" ht="14.25" thickBot="1">
      <c r="B3" s="100"/>
      <c r="D3" s="100"/>
      <c r="E3" s="100"/>
      <c r="F3" s="100"/>
      <c r="G3" s="100"/>
      <c r="H3" s="100"/>
      <c r="I3" s="100"/>
      <c r="K3" s="1251"/>
      <c r="L3" s="1263"/>
    </row>
    <row r="4" spans="2:12" ht="13.5" customHeight="1" thickTop="1">
      <c r="B4" s="1253" t="s">
        <v>1414</v>
      </c>
      <c r="C4" s="1256" t="s">
        <v>494</v>
      </c>
      <c r="D4" s="1257"/>
      <c r="E4" s="1256" t="s">
        <v>495</v>
      </c>
      <c r="F4" s="1257"/>
      <c r="G4" s="1256" t="s">
        <v>496</v>
      </c>
      <c r="H4" s="1264"/>
      <c r="I4" s="1265"/>
      <c r="J4" s="1256" t="s">
        <v>508</v>
      </c>
      <c r="K4" s="1264"/>
      <c r="L4" s="1265"/>
    </row>
    <row r="5" spans="2:12" ht="13.5" customHeight="1">
      <c r="B5" s="1254"/>
      <c r="C5" s="947"/>
      <c r="D5" s="931"/>
      <c r="E5" s="947"/>
      <c r="F5" s="931"/>
      <c r="G5" s="1266"/>
      <c r="H5" s="1267"/>
      <c r="I5" s="1268"/>
      <c r="J5" s="1266"/>
      <c r="K5" s="1267"/>
      <c r="L5" s="1268"/>
    </row>
    <row r="6" spans="2:12" ht="21" customHeight="1">
      <c r="B6" s="1255"/>
      <c r="C6" s="243" t="s">
        <v>498</v>
      </c>
      <c r="D6" s="243" t="s">
        <v>499</v>
      </c>
      <c r="E6" s="243" t="s">
        <v>498</v>
      </c>
      <c r="F6" s="243" t="s">
        <v>499</v>
      </c>
      <c r="G6" s="243" t="s">
        <v>492</v>
      </c>
      <c r="H6" s="243" t="s">
        <v>493</v>
      </c>
      <c r="I6" s="782" t="s">
        <v>604</v>
      </c>
      <c r="J6" s="243" t="s">
        <v>492</v>
      </c>
      <c r="K6" s="243" t="s">
        <v>493</v>
      </c>
      <c r="L6" s="782" t="s">
        <v>604</v>
      </c>
    </row>
    <row r="7" spans="2:12" ht="13.5" customHeight="1">
      <c r="B7" s="774"/>
      <c r="C7" s="775"/>
      <c r="D7" s="776"/>
      <c r="E7" s="776"/>
      <c r="F7" s="776"/>
      <c r="G7" s="776"/>
      <c r="H7" s="776"/>
      <c r="I7" s="776"/>
      <c r="J7" s="776"/>
      <c r="K7" s="776"/>
      <c r="L7" s="777"/>
    </row>
    <row r="8" spans="2:12" ht="12.75" customHeight="1">
      <c r="B8" s="104" t="s">
        <v>743</v>
      </c>
      <c r="C8" s="80">
        <v>226</v>
      </c>
      <c r="D8" s="60">
        <v>20</v>
      </c>
      <c r="E8" s="60">
        <v>2082</v>
      </c>
      <c r="F8" s="60">
        <v>39</v>
      </c>
      <c r="G8" s="60">
        <v>2461</v>
      </c>
      <c r="H8" s="60">
        <v>836</v>
      </c>
      <c r="I8" s="60">
        <f>SUM(G8:H8)</f>
        <v>3297</v>
      </c>
      <c r="J8" s="60">
        <v>46078</v>
      </c>
      <c r="K8" s="60">
        <v>44945</v>
      </c>
      <c r="L8" s="61">
        <f>SUM(J8:K8)</f>
        <v>91023</v>
      </c>
    </row>
    <row r="9" spans="2:12" s="76" customFormat="1" ht="12.75" customHeight="1">
      <c r="B9" s="106" t="s">
        <v>633</v>
      </c>
      <c r="C9" s="78">
        <v>221</v>
      </c>
      <c r="D9" s="57">
        <v>19</v>
      </c>
      <c r="E9" s="57">
        <f aca="true" t="shared" si="0" ref="E9:L9">SUM(E11:E69)</f>
        <v>1916</v>
      </c>
      <c r="F9" s="57">
        <f t="shared" si="0"/>
        <v>32</v>
      </c>
      <c r="G9" s="57">
        <f t="shared" si="0"/>
        <v>2389</v>
      </c>
      <c r="H9" s="57">
        <f t="shared" si="0"/>
        <v>758</v>
      </c>
      <c r="I9" s="57">
        <f t="shared" si="0"/>
        <v>3147</v>
      </c>
      <c r="J9" s="57">
        <f t="shared" si="0"/>
        <v>41750</v>
      </c>
      <c r="K9" s="57">
        <f t="shared" si="0"/>
        <v>40654</v>
      </c>
      <c r="L9" s="58">
        <f t="shared" si="0"/>
        <v>82404</v>
      </c>
    </row>
    <row r="10" spans="2:12" ht="12.75" customHeight="1">
      <c r="B10" s="35"/>
      <c r="C10" s="80"/>
      <c r="D10" s="60"/>
      <c r="E10" s="60"/>
      <c r="F10" s="60"/>
      <c r="G10" s="60"/>
      <c r="H10" s="60"/>
      <c r="I10" s="60"/>
      <c r="J10" s="60"/>
      <c r="K10" s="60"/>
      <c r="L10" s="61"/>
    </row>
    <row r="11" spans="2:12" ht="12.75" customHeight="1">
      <c r="B11" s="35" t="s">
        <v>1422</v>
      </c>
      <c r="C11" s="80">
        <v>20</v>
      </c>
      <c r="D11" s="60">
        <v>0</v>
      </c>
      <c r="E11" s="60">
        <v>234</v>
      </c>
      <c r="F11" s="60">
        <v>0</v>
      </c>
      <c r="G11" s="60">
        <v>272</v>
      </c>
      <c r="H11" s="60">
        <v>101</v>
      </c>
      <c r="I11" s="60">
        <f aca="true" t="shared" si="1" ref="I11:I19">SUM(G11:H11)</f>
        <v>373</v>
      </c>
      <c r="J11" s="60">
        <v>5400</v>
      </c>
      <c r="K11" s="60">
        <v>5321</v>
      </c>
      <c r="L11" s="61">
        <f aca="true" t="shared" si="2" ref="L11:L19">SUM(J11:K11)</f>
        <v>10721</v>
      </c>
    </row>
    <row r="12" spans="2:12" ht="12.75" customHeight="1">
      <c r="B12" s="35" t="s">
        <v>1492</v>
      </c>
      <c r="C12" s="80">
        <v>11</v>
      </c>
      <c r="D12" s="60">
        <v>4</v>
      </c>
      <c r="E12" s="60">
        <v>124</v>
      </c>
      <c r="F12" s="60">
        <v>6</v>
      </c>
      <c r="G12" s="60">
        <v>163</v>
      </c>
      <c r="H12" s="60">
        <v>47</v>
      </c>
      <c r="I12" s="60">
        <f t="shared" si="1"/>
        <v>210</v>
      </c>
      <c r="J12" s="60">
        <v>2946</v>
      </c>
      <c r="K12" s="60">
        <v>2797</v>
      </c>
      <c r="L12" s="61">
        <f t="shared" si="2"/>
        <v>5743</v>
      </c>
    </row>
    <row r="13" spans="2:12" ht="12.75" customHeight="1">
      <c r="B13" s="35" t="s">
        <v>1424</v>
      </c>
      <c r="C13" s="80">
        <v>12</v>
      </c>
      <c r="D13" s="60">
        <v>1</v>
      </c>
      <c r="E13" s="60">
        <v>113</v>
      </c>
      <c r="F13" s="60">
        <v>1</v>
      </c>
      <c r="G13" s="60">
        <v>142</v>
      </c>
      <c r="H13" s="60">
        <v>43</v>
      </c>
      <c r="I13" s="60">
        <f t="shared" si="1"/>
        <v>185</v>
      </c>
      <c r="J13" s="60">
        <v>2561</v>
      </c>
      <c r="K13" s="60">
        <v>2481</v>
      </c>
      <c r="L13" s="61">
        <f t="shared" si="2"/>
        <v>5042</v>
      </c>
    </row>
    <row r="14" spans="2:12" ht="12.75" customHeight="1">
      <c r="B14" s="35" t="s">
        <v>1425</v>
      </c>
      <c r="C14" s="80">
        <v>11</v>
      </c>
      <c r="D14" s="60">
        <v>0</v>
      </c>
      <c r="E14" s="60">
        <v>127</v>
      </c>
      <c r="F14" s="60">
        <v>0</v>
      </c>
      <c r="G14" s="60">
        <v>150</v>
      </c>
      <c r="H14" s="60">
        <v>48</v>
      </c>
      <c r="I14" s="60">
        <f t="shared" si="1"/>
        <v>198</v>
      </c>
      <c r="J14" s="60">
        <v>2840</v>
      </c>
      <c r="K14" s="60">
        <v>2908</v>
      </c>
      <c r="L14" s="61">
        <f t="shared" si="2"/>
        <v>5748</v>
      </c>
    </row>
    <row r="15" spans="2:12" ht="12.75" customHeight="1">
      <c r="B15" s="35" t="s">
        <v>1426</v>
      </c>
      <c r="C15" s="80">
        <v>5</v>
      </c>
      <c r="D15" s="60">
        <v>0</v>
      </c>
      <c r="E15" s="60">
        <v>60</v>
      </c>
      <c r="F15" s="60">
        <v>0</v>
      </c>
      <c r="G15" s="60">
        <v>67</v>
      </c>
      <c r="H15" s="60">
        <v>29</v>
      </c>
      <c r="I15" s="60">
        <f t="shared" si="1"/>
        <v>96</v>
      </c>
      <c r="J15" s="60">
        <v>1416</v>
      </c>
      <c r="K15" s="60">
        <v>1332</v>
      </c>
      <c r="L15" s="61">
        <f t="shared" si="2"/>
        <v>2748</v>
      </c>
    </row>
    <row r="16" spans="2:12" ht="12.75" customHeight="1">
      <c r="B16" s="35" t="s">
        <v>1427</v>
      </c>
      <c r="C16" s="80">
        <v>6</v>
      </c>
      <c r="D16" s="60">
        <v>2</v>
      </c>
      <c r="E16" s="60">
        <v>59</v>
      </c>
      <c r="F16" s="60">
        <v>2</v>
      </c>
      <c r="G16" s="60">
        <v>75</v>
      </c>
      <c r="H16" s="60">
        <v>22</v>
      </c>
      <c r="I16" s="60">
        <f t="shared" si="1"/>
        <v>97</v>
      </c>
      <c r="J16" s="60">
        <v>1266</v>
      </c>
      <c r="K16" s="60">
        <v>1216</v>
      </c>
      <c r="L16" s="61">
        <f t="shared" si="2"/>
        <v>2482</v>
      </c>
    </row>
    <row r="17" spans="2:12" ht="12.75" customHeight="1">
      <c r="B17" s="35" t="s">
        <v>1519</v>
      </c>
      <c r="C17" s="80">
        <v>7</v>
      </c>
      <c r="D17" s="60">
        <v>0</v>
      </c>
      <c r="E17" s="60">
        <v>57</v>
      </c>
      <c r="F17" s="60">
        <v>0</v>
      </c>
      <c r="G17" s="60">
        <v>68</v>
      </c>
      <c r="H17" s="60">
        <v>26</v>
      </c>
      <c r="I17" s="60">
        <f t="shared" si="1"/>
        <v>94</v>
      </c>
      <c r="J17" s="60">
        <v>1248</v>
      </c>
      <c r="K17" s="60">
        <v>1231</v>
      </c>
      <c r="L17" s="61">
        <f t="shared" si="2"/>
        <v>2479</v>
      </c>
    </row>
    <row r="18" spans="2:12" ht="12.75" customHeight="1">
      <c r="B18" s="35" t="s">
        <v>1429</v>
      </c>
      <c r="C18" s="80">
        <v>7</v>
      </c>
      <c r="D18" s="60">
        <v>0</v>
      </c>
      <c r="E18" s="60">
        <v>59</v>
      </c>
      <c r="F18" s="60">
        <v>0</v>
      </c>
      <c r="G18" s="60">
        <v>78</v>
      </c>
      <c r="H18" s="60">
        <v>20</v>
      </c>
      <c r="I18" s="60">
        <f t="shared" si="1"/>
        <v>98</v>
      </c>
      <c r="J18" s="60">
        <v>1320</v>
      </c>
      <c r="K18" s="60">
        <v>1213</v>
      </c>
      <c r="L18" s="61">
        <f t="shared" si="2"/>
        <v>2533</v>
      </c>
    </row>
    <row r="19" spans="2:12" ht="12.75" customHeight="1">
      <c r="B19" s="35" t="s">
        <v>1430</v>
      </c>
      <c r="C19" s="80">
        <v>6</v>
      </c>
      <c r="D19" s="60">
        <v>0</v>
      </c>
      <c r="E19" s="60">
        <v>54</v>
      </c>
      <c r="F19" s="60">
        <v>0</v>
      </c>
      <c r="G19" s="60">
        <v>67</v>
      </c>
      <c r="H19" s="60">
        <v>23</v>
      </c>
      <c r="I19" s="60">
        <f t="shared" si="1"/>
        <v>90</v>
      </c>
      <c r="J19" s="60">
        <v>1194</v>
      </c>
      <c r="K19" s="60">
        <v>1083</v>
      </c>
      <c r="L19" s="61">
        <f t="shared" si="2"/>
        <v>2277</v>
      </c>
    </row>
    <row r="20" spans="2:12" ht="9.75" customHeight="1">
      <c r="B20" s="35"/>
      <c r="C20" s="80"/>
      <c r="D20" s="60"/>
      <c r="E20" s="60"/>
      <c r="F20" s="60"/>
      <c r="G20" s="60"/>
      <c r="H20" s="60"/>
      <c r="I20" s="60"/>
      <c r="J20" s="60"/>
      <c r="K20" s="60"/>
      <c r="L20" s="61"/>
    </row>
    <row r="21" spans="2:12" ht="12.75" customHeight="1">
      <c r="B21" s="35" t="s">
        <v>500</v>
      </c>
      <c r="C21" s="80">
        <v>6</v>
      </c>
      <c r="D21" s="60">
        <v>0</v>
      </c>
      <c r="E21" s="60">
        <v>52</v>
      </c>
      <c r="F21" s="60">
        <v>0</v>
      </c>
      <c r="G21" s="60">
        <v>59</v>
      </c>
      <c r="H21" s="60">
        <v>24</v>
      </c>
      <c r="I21" s="60">
        <f>SUM(G21:H21)</f>
        <v>83</v>
      </c>
      <c r="J21" s="60">
        <v>1127</v>
      </c>
      <c r="K21" s="60">
        <v>1064</v>
      </c>
      <c r="L21" s="61">
        <f>SUM(J21:K21)</f>
        <v>2191</v>
      </c>
    </row>
    <row r="22" spans="2:12" ht="12.75" customHeight="1">
      <c r="B22" s="35" t="s">
        <v>276</v>
      </c>
      <c r="C22" s="80">
        <v>2</v>
      </c>
      <c r="D22" s="60">
        <v>0</v>
      </c>
      <c r="E22" s="60">
        <v>18</v>
      </c>
      <c r="F22" s="60">
        <v>0</v>
      </c>
      <c r="G22" s="60">
        <v>22</v>
      </c>
      <c r="H22" s="60">
        <v>7</v>
      </c>
      <c r="I22" s="60">
        <f>SUM(G22:H22)</f>
        <v>29</v>
      </c>
      <c r="J22" s="60">
        <v>396</v>
      </c>
      <c r="K22" s="60">
        <v>383</v>
      </c>
      <c r="L22" s="61">
        <f>SUM(J22:K22)</f>
        <v>779</v>
      </c>
    </row>
    <row r="23" spans="2:12" ht="12.75" customHeight="1">
      <c r="B23" s="35" t="s">
        <v>1523</v>
      </c>
      <c r="C23" s="80">
        <v>2</v>
      </c>
      <c r="D23" s="60">
        <v>0</v>
      </c>
      <c r="E23" s="60">
        <v>19</v>
      </c>
      <c r="F23" s="60">
        <v>0</v>
      </c>
      <c r="G23" s="60">
        <v>21</v>
      </c>
      <c r="H23" s="60">
        <v>8</v>
      </c>
      <c r="I23" s="60">
        <f>SUM(G23:H23)</f>
        <v>29</v>
      </c>
      <c r="J23" s="60">
        <v>426</v>
      </c>
      <c r="K23" s="60">
        <v>400</v>
      </c>
      <c r="L23" s="61">
        <f>SUM(J23:K23)</f>
        <v>826</v>
      </c>
    </row>
    <row r="24" spans="2:12" ht="12.75" customHeight="1">
      <c r="B24" s="35" t="s">
        <v>1525</v>
      </c>
      <c r="C24" s="80">
        <v>4</v>
      </c>
      <c r="D24" s="60">
        <v>0</v>
      </c>
      <c r="E24" s="60">
        <v>25</v>
      </c>
      <c r="F24" s="60">
        <v>0</v>
      </c>
      <c r="G24" s="60">
        <v>31</v>
      </c>
      <c r="H24" s="60">
        <v>12</v>
      </c>
      <c r="I24" s="60">
        <f>SUM(G24:H24)</f>
        <v>43</v>
      </c>
      <c r="J24" s="60">
        <v>545</v>
      </c>
      <c r="K24" s="60">
        <v>487</v>
      </c>
      <c r="L24" s="61">
        <f>SUM(J24:K24)</f>
        <v>1032</v>
      </c>
    </row>
    <row r="25" spans="2:12" ht="9.75" customHeight="1">
      <c r="B25" s="35"/>
      <c r="C25" s="80"/>
      <c r="D25" s="60"/>
      <c r="E25" s="60"/>
      <c r="F25" s="60"/>
      <c r="G25" s="60"/>
      <c r="H25" s="60"/>
      <c r="I25" s="60"/>
      <c r="J25" s="60"/>
      <c r="K25" s="60"/>
      <c r="L25" s="61"/>
    </row>
    <row r="26" spans="2:12" ht="12.75" customHeight="1">
      <c r="B26" s="35" t="s">
        <v>501</v>
      </c>
      <c r="C26" s="80">
        <v>1</v>
      </c>
      <c r="D26" s="60">
        <v>0</v>
      </c>
      <c r="E26" s="60">
        <v>11</v>
      </c>
      <c r="F26" s="60">
        <v>0</v>
      </c>
      <c r="G26" s="60">
        <v>12</v>
      </c>
      <c r="H26" s="60">
        <v>6</v>
      </c>
      <c r="I26" s="60">
        <f>SUM(G26:H26)</f>
        <v>18</v>
      </c>
      <c r="J26" s="60">
        <v>250</v>
      </c>
      <c r="K26" s="60">
        <v>231</v>
      </c>
      <c r="L26" s="61">
        <f>SUM(J26:K26)</f>
        <v>481</v>
      </c>
    </row>
    <row r="27" spans="2:12" ht="12.75" customHeight="1">
      <c r="B27" s="35" t="s">
        <v>278</v>
      </c>
      <c r="C27" s="257">
        <v>3</v>
      </c>
      <c r="D27" s="39">
        <v>0</v>
      </c>
      <c r="E27" s="39">
        <v>29</v>
      </c>
      <c r="F27" s="39">
        <v>0</v>
      </c>
      <c r="G27" s="39">
        <v>37</v>
      </c>
      <c r="H27" s="39">
        <v>8</v>
      </c>
      <c r="I27" s="60">
        <f>SUM(G27:H27)</f>
        <v>45</v>
      </c>
      <c r="J27" s="39">
        <v>616</v>
      </c>
      <c r="K27" s="39">
        <v>559</v>
      </c>
      <c r="L27" s="61">
        <f>SUM(J27:K27)</f>
        <v>1175</v>
      </c>
    </row>
    <row r="28" spans="2:12" ht="12.75" customHeight="1">
      <c r="B28" s="35" t="s">
        <v>1436</v>
      </c>
      <c r="C28" s="257">
        <v>2</v>
      </c>
      <c r="D28" s="39">
        <v>1</v>
      </c>
      <c r="E28" s="39">
        <v>14</v>
      </c>
      <c r="F28" s="39">
        <v>1</v>
      </c>
      <c r="G28" s="39">
        <v>20</v>
      </c>
      <c r="H28" s="39">
        <v>6</v>
      </c>
      <c r="I28" s="60">
        <f>SUM(G28:H28)</f>
        <v>26</v>
      </c>
      <c r="J28" s="39">
        <v>258</v>
      </c>
      <c r="K28" s="39">
        <v>302</v>
      </c>
      <c r="L28" s="61">
        <f>SUM(J28:K28)</f>
        <v>560</v>
      </c>
    </row>
    <row r="29" spans="2:12" ht="12.75" customHeight="1">
      <c r="B29" s="104" t="s">
        <v>695</v>
      </c>
      <c r="C29" s="257">
        <v>5</v>
      </c>
      <c r="D29" s="39">
        <v>0</v>
      </c>
      <c r="E29" s="39">
        <v>28</v>
      </c>
      <c r="F29" s="39">
        <v>0</v>
      </c>
      <c r="G29" s="39">
        <v>35</v>
      </c>
      <c r="H29" s="39">
        <v>10</v>
      </c>
      <c r="I29" s="60">
        <f>SUM(G29:H29)</f>
        <v>45</v>
      </c>
      <c r="J29" s="39">
        <v>481</v>
      </c>
      <c r="K29" s="39">
        <v>479</v>
      </c>
      <c r="L29" s="61">
        <f>SUM(J29:K29)</f>
        <v>960</v>
      </c>
    </row>
    <row r="30" spans="2:12" ht="12.75" customHeight="1">
      <c r="B30" s="35" t="s">
        <v>1439</v>
      </c>
      <c r="C30" s="257">
        <v>4</v>
      </c>
      <c r="D30" s="39">
        <v>0</v>
      </c>
      <c r="E30" s="39">
        <v>39</v>
      </c>
      <c r="F30" s="39">
        <v>0</v>
      </c>
      <c r="G30" s="39">
        <v>43</v>
      </c>
      <c r="H30" s="39">
        <v>16</v>
      </c>
      <c r="I30" s="60">
        <f>SUM(G30:H30)</f>
        <v>59</v>
      </c>
      <c r="J30" s="39">
        <v>890</v>
      </c>
      <c r="K30" s="39">
        <v>866</v>
      </c>
      <c r="L30" s="61">
        <f>SUM(J30:K30)</f>
        <v>1756</v>
      </c>
    </row>
    <row r="31" spans="2:12" ht="9.75" customHeight="1">
      <c r="B31" s="35"/>
      <c r="C31" s="257"/>
      <c r="D31" s="39"/>
      <c r="E31" s="39"/>
      <c r="F31" s="39"/>
      <c r="G31" s="39"/>
      <c r="H31" s="39"/>
      <c r="I31" s="60"/>
      <c r="J31" s="39"/>
      <c r="K31" s="39"/>
      <c r="L31" s="61"/>
    </row>
    <row r="32" spans="2:12" ht="12.75" customHeight="1">
      <c r="B32" s="35" t="s">
        <v>502</v>
      </c>
      <c r="C32" s="257">
        <v>6</v>
      </c>
      <c r="D32" s="60">
        <v>0</v>
      </c>
      <c r="E32" s="60">
        <v>54</v>
      </c>
      <c r="F32" s="39">
        <v>0</v>
      </c>
      <c r="G32" s="39">
        <v>64</v>
      </c>
      <c r="H32" s="39">
        <v>21</v>
      </c>
      <c r="I32" s="60">
        <f>SUM(G32:H32)</f>
        <v>85</v>
      </c>
      <c r="J32" s="39">
        <v>1214</v>
      </c>
      <c r="K32" s="39">
        <v>1216</v>
      </c>
      <c r="L32" s="61">
        <f>SUM(J32:K32)</f>
        <v>2430</v>
      </c>
    </row>
    <row r="33" spans="2:12" ht="12.75" customHeight="1">
      <c r="B33" s="35" t="s">
        <v>796</v>
      </c>
      <c r="C33" s="257">
        <v>3</v>
      </c>
      <c r="D33" s="39">
        <v>1</v>
      </c>
      <c r="E33" s="39">
        <v>21</v>
      </c>
      <c r="F33" s="783">
        <v>3</v>
      </c>
      <c r="G33" s="39">
        <v>27</v>
      </c>
      <c r="H33" s="39">
        <v>12</v>
      </c>
      <c r="I33" s="60">
        <f>SUM(G33:H33)</f>
        <v>39</v>
      </c>
      <c r="J33" s="39">
        <v>464</v>
      </c>
      <c r="K33" s="39">
        <v>513</v>
      </c>
      <c r="L33" s="61">
        <f>SUM(J33:K33)</f>
        <v>977</v>
      </c>
    </row>
    <row r="34" spans="2:12" ht="12.75" customHeight="1">
      <c r="B34" s="35" t="s">
        <v>1442</v>
      </c>
      <c r="C34" s="257">
        <v>7</v>
      </c>
      <c r="D34" s="39">
        <v>0</v>
      </c>
      <c r="E34" s="39">
        <v>52</v>
      </c>
      <c r="F34" s="39">
        <v>0</v>
      </c>
      <c r="G34" s="39">
        <v>63</v>
      </c>
      <c r="H34" s="39">
        <v>18</v>
      </c>
      <c r="I34" s="60">
        <f>SUM(G34:H34)</f>
        <v>81</v>
      </c>
      <c r="J34" s="39">
        <v>1029</v>
      </c>
      <c r="K34" s="39">
        <v>980</v>
      </c>
      <c r="L34" s="61">
        <f>SUM(J34:K34)</f>
        <v>2009</v>
      </c>
    </row>
    <row r="35" spans="2:12" ht="9.75" customHeight="1">
      <c r="B35" s="35"/>
      <c r="C35" s="257"/>
      <c r="D35" s="39"/>
      <c r="E35" s="39"/>
      <c r="F35" s="39"/>
      <c r="G35" s="39"/>
      <c r="H35" s="39"/>
      <c r="I35" s="60"/>
      <c r="J35" s="39"/>
      <c r="K35" s="39"/>
      <c r="L35" s="61"/>
    </row>
    <row r="36" spans="2:12" ht="12.75" customHeight="1">
      <c r="B36" s="35" t="s">
        <v>503</v>
      </c>
      <c r="C36" s="257">
        <v>3</v>
      </c>
      <c r="D36" s="39">
        <v>0</v>
      </c>
      <c r="E36" s="39">
        <v>20</v>
      </c>
      <c r="F36" s="39">
        <v>0</v>
      </c>
      <c r="G36" s="39">
        <v>26</v>
      </c>
      <c r="H36" s="39">
        <v>8</v>
      </c>
      <c r="I36" s="60">
        <f aca="true" t="shared" si="3" ref="I36:I42">SUM(G36:H36)</f>
        <v>34</v>
      </c>
      <c r="J36" s="39">
        <v>341</v>
      </c>
      <c r="K36" s="39">
        <v>383</v>
      </c>
      <c r="L36" s="61">
        <f aca="true" t="shared" si="4" ref="L36:L42">SUM(J36:K36)</f>
        <v>724</v>
      </c>
    </row>
    <row r="37" spans="2:12" ht="12.75" customHeight="1">
      <c r="B37" s="35" t="s">
        <v>1444</v>
      </c>
      <c r="C37" s="257">
        <v>5</v>
      </c>
      <c r="D37" s="39">
        <v>0</v>
      </c>
      <c r="E37" s="39">
        <v>18</v>
      </c>
      <c r="F37" s="39">
        <v>0</v>
      </c>
      <c r="G37" s="39">
        <v>26</v>
      </c>
      <c r="H37" s="39">
        <v>9</v>
      </c>
      <c r="I37" s="60">
        <f t="shared" si="3"/>
        <v>35</v>
      </c>
      <c r="J37" s="39">
        <v>292</v>
      </c>
      <c r="K37" s="39">
        <v>280</v>
      </c>
      <c r="L37" s="61">
        <f t="shared" si="4"/>
        <v>572</v>
      </c>
    </row>
    <row r="38" spans="2:12" ht="12.75" customHeight="1">
      <c r="B38" s="35" t="s">
        <v>504</v>
      </c>
      <c r="C38" s="257">
        <v>3</v>
      </c>
      <c r="D38" s="39">
        <v>0</v>
      </c>
      <c r="E38" s="39">
        <v>17</v>
      </c>
      <c r="F38" s="39">
        <v>0</v>
      </c>
      <c r="G38" s="39">
        <v>24</v>
      </c>
      <c r="H38" s="39">
        <v>5</v>
      </c>
      <c r="I38" s="60">
        <f t="shared" si="3"/>
        <v>29</v>
      </c>
      <c r="J38" s="39">
        <v>342</v>
      </c>
      <c r="K38" s="39">
        <v>300</v>
      </c>
      <c r="L38" s="61">
        <f t="shared" si="4"/>
        <v>642</v>
      </c>
    </row>
    <row r="39" spans="2:12" ht="12.75" customHeight="1">
      <c r="B39" s="35" t="s">
        <v>652</v>
      </c>
      <c r="C39" s="257">
        <v>2</v>
      </c>
      <c r="D39" s="39">
        <v>0</v>
      </c>
      <c r="E39" s="39">
        <v>13</v>
      </c>
      <c r="F39" s="39">
        <v>0</v>
      </c>
      <c r="G39" s="39">
        <v>15</v>
      </c>
      <c r="H39" s="39">
        <v>6</v>
      </c>
      <c r="I39" s="60">
        <f t="shared" si="3"/>
        <v>21</v>
      </c>
      <c r="J39" s="39">
        <v>266</v>
      </c>
      <c r="K39" s="39">
        <v>259</v>
      </c>
      <c r="L39" s="61">
        <f t="shared" si="4"/>
        <v>525</v>
      </c>
    </row>
    <row r="40" spans="2:12" ht="12.75" customHeight="1">
      <c r="B40" s="35" t="s">
        <v>285</v>
      </c>
      <c r="C40" s="257">
        <v>3</v>
      </c>
      <c r="D40" s="39">
        <v>2</v>
      </c>
      <c r="E40" s="39">
        <v>27</v>
      </c>
      <c r="F40" s="39">
        <v>3</v>
      </c>
      <c r="G40" s="39">
        <v>39</v>
      </c>
      <c r="H40" s="39">
        <v>8</v>
      </c>
      <c r="I40" s="60">
        <f t="shared" si="3"/>
        <v>47</v>
      </c>
      <c r="J40" s="39">
        <v>555</v>
      </c>
      <c r="K40" s="39">
        <v>551</v>
      </c>
      <c r="L40" s="61">
        <f t="shared" si="4"/>
        <v>1106</v>
      </c>
    </row>
    <row r="41" spans="2:12" ht="12.75" customHeight="1">
      <c r="B41" s="35" t="s">
        <v>798</v>
      </c>
      <c r="C41" s="257">
        <v>1</v>
      </c>
      <c r="D41" s="39">
        <v>0</v>
      </c>
      <c r="E41" s="39">
        <v>14</v>
      </c>
      <c r="F41" s="39">
        <v>0</v>
      </c>
      <c r="G41" s="39">
        <v>17</v>
      </c>
      <c r="H41" s="39">
        <v>4</v>
      </c>
      <c r="I41" s="60">
        <f t="shared" si="3"/>
        <v>21</v>
      </c>
      <c r="J41" s="39">
        <v>325</v>
      </c>
      <c r="K41" s="39">
        <v>303</v>
      </c>
      <c r="L41" s="61">
        <f t="shared" si="4"/>
        <v>628</v>
      </c>
    </row>
    <row r="42" spans="2:12" ht="12.75" customHeight="1">
      <c r="B42" s="35" t="s">
        <v>1449</v>
      </c>
      <c r="C42" s="257">
        <v>4</v>
      </c>
      <c r="D42" s="39">
        <v>0</v>
      </c>
      <c r="E42" s="39">
        <v>27</v>
      </c>
      <c r="F42" s="39">
        <v>0</v>
      </c>
      <c r="G42" s="39">
        <v>36</v>
      </c>
      <c r="H42" s="39">
        <v>8</v>
      </c>
      <c r="I42" s="60">
        <f t="shared" si="3"/>
        <v>44</v>
      </c>
      <c r="J42" s="39">
        <v>574</v>
      </c>
      <c r="K42" s="39">
        <v>503</v>
      </c>
      <c r="L42" s="61">
        <f t="shared" si="4"/>
        <v>1077</v>
      </c>
    </row>
    <row r="43" spans="2:12" ht="9.75" customHeight="1">
      <c r="B43" s="35"/>
      <c r="C43" s="257"/>
      <c r="D43" s="39"/>
      <c r="E43" s="39"/>
      <c r="F43" s="39"/>
      <c r="G43" s="39"/>
      <c r="H43" s="39"/>
      <c r="I43" s="60"/>
      <c r="J43" s="39"/>
      <c r="K43" s="39"/>
      <c r="L43" s="61"/>
    </row>
    <row r="44" spans="2:12" ht="12.75" customHeight="1">
      <c r="B44" s="35" t="s">
        <v>663</v>
      </c>
      <c r="C44" s="257">
        <v>6</v>
      </c>
      <c r="D44" s="39">
        <v>0</v>
      </c>
      <c r="E44" s="39">
        <v>50</v>
      </c>
      <c r="F44" s="39">
        <v>0</v>
      </c>
      <c r="G44" s="39">
        <v>62</v>
      </c>
      <c r="H44" s="39">
        <v>20</v>
      </c>
      <c r="I44" s="60">
        <f>SUM(G44:H44)</f>
        <v>82</v>
      </c>
      <c r="J44" s="39">
        <v>1130</v>
      </c>
      <c r="K44" s="39">
        <v>1087</v>
      </c>
      <c r="L44" s="61">
        <f>SUM(J44:K44)</f>
        <v>2217</v>
      </c>
    </row>
    <row r="45" spans="2:12" s="779" customFormat="1" ht="12.75" customHeight="1">
      <c r="B45" s="780" t="s">
        <v>664</v>
      </c>
      <c r="C45" s="254">
        <v>2</v>
      </c>
      <c r="D45" s="255">
        <v>0</v>
      </c>
      <c r="E45" s="255">
        <v>17</v>
      </c>
      <c r="F45" s="255">
        <v>0</v>
      </c>
      <c r="G45" s="255">
        <v>22</v>
      </c>
      <c r="H45" s="255">
        <v>7</v>
      </c>
      <c r="I45" s="60">
        <f>SUM(G45:H45)</f>
        <v>29</v>
      </c>
      <c r="J45" s="255">
        <v>383</v>
      </c>
      <c r="K45" s="255">
        <v>411</v>
      </c>
      <c r="L45" s="61">
        <f>SUM(J45:K45)</f>
        <v>794</v>
      </c>
    </row>
    <row r="46" spans="2:12" ht="12.75" customHeight="1">
      <c r="B46" s="35" t="s">
        <v>665</v>
      </c>
      <c r="C46" s="257">
        <v>3</v>
      </c>
      <c r="D46" s="39">
        <v>0</v>
      </c>
      <c r="E46" s="39">
        <v>30</v>
      </c>
      <c r="F46" s="39">
        <v>0</v>
      </c>
      <c r="G46" s="39">
        <v>36</v>
      </c>
      <c r="H46" s="39">
        <v>12</v>
      </c>
      <c r="I46" s="60">
        <f>SUM(G46:H46)</f>
        <v>48</v>
      </c>
      <c r="J46" s="39">
        <v>640</v>
      </c>
      <c r="K46" s="39">
        <v>654</v>
      </c>
      <c r="L46" s="61">
        <f>SUM(J46:K46)</f>
        <v>1294</v>
      </c>
    </row>
    <row r="47" spans="2:12" ht="12.75" customHeight="1">
      <c r="B47" s="35" t="s">
        <v>287</v>
      </c>
      <c r="C47" s="257">
        <v>2</v>
      </c>
      <c r="D47" s="39">
        <v>0</v>
      </c>
      <c r="E47" s="39">
        <v>13</v>
      </c>
      <c r="F47" s="39">
        <v>0</v>
      </c>
      <c r="G47" s="39">
        <v>15</v>
      </c>
      <c r="H47" s="39">
        <v>7</v>
      </c>
      <c r="I47" s="60">
        <f>SUM(G47:H47)</f>
        <v>22</v>
      </c>
      <c r="J47" s="39">
        <v>273</v>
      </c>
      <c r="K47" s="39">
        <v>270</v>
      </c>
      <c r="L47" s="61">
        <f>SUM(J47:K47)</f>
        <v>543</v>
      </c>
    </row>
    <row r="48" spans="2:12" ht="12.75" customHeight="1">
      <c r="B48" s="35" t="s">
        <v>666</v>
      </c>
      <c r="C48" s="257">
        <v>5</v>
      </c>
      <c r="D48" s="39">
        <v>1</v>
      </c>
      <c r="E48" s="39">
        <v>41</v>
      </c>
      <c r="F48" s="39">
        <v>2</v>
      </c>
      <c r="G48" s="39">
        <v>53</v>
      </c>
      <c r="H48" s="39">
        <v>16</v>
      </c>
      <c r="I48" s="60">
        <f>SUM(G48:H48)</f>
        <v>69</v>
      </c>
      <c r="J48" s="39">
        <v>890</v>
      </c>
      <c r="K48" s="39">
        <v>853</v>
      </c>
      <c r="L48" s="61">
        <f>SUM(J48:K48)</f>
        <v>1743</v>
      </c>
    </row>
    <row r="49" spans="2:12" ht="9.75" customHeight="1">
      <c r="B49" s="35"/>
      <c r="C49" s="257"/>
      <c r="D49" s="39"/>
      <c r="E49" s="39"/>
      <c r="F49" s="39"/>
      <c r="G49" s="39"/>
      <c r="H49" s="39"/>
      <c r="I49" s="60"/>
      <c r="J49" s="39"/>
      <c r="K49" s="39"/>
      <c r="L49" s="61"/>
    </row>
    <row r="50" spans="2:12" ht="12.75" customHeight="1">
      <c r="B50" s="35" t="s">
        <v>667</v>
      </c>
      <c r="C50" s="257">
        <v>5</v>
      </c>
      <c r="D50" s="39">
        <v>0</v>
      </c>
      <c r="E50" s="39">
        <v>42</v>
      </c>
      <c r="F50" s="39">
        <v>0</v>
      </c>
      <c r="G50" s="39">
        <v>51</v>
      </c>
      <c r="H50" s="39">
        <v>18</v>
      </c>
      <c r="I50" s="60">
        <f>SUM(G50:H50)</f>
        <v>69</v>
      </c>
      <c r="J50" s="39">
        <v>885</v>
      </c>
      <c r="K50" s="39">
        <v>863</v>
      </c>
      <c r="L50" s="61">
        <f>SUM(J50:K50)</f>
        <v>1748</v>
      </c>
    </row>
    <row r="51" spans="2:12" ht="12.75" customHeight="1">
      <c r="B51" s="35" t="s">
        <v>289</v>
      </c>
      <c r="C51" s="257">
        <v>3</v>
      </c>
      <c r="D51" s="39">
        <v>0</v>
      </c>
      <c r="E51" s="39">
        <v>24</v>
      </c>
      <c r="F51" s="39">
        <v>1</v>
      </c>
      <c r="G51" s="39">
        <v>30</v>
      </c>
      <c r="H51" s="39">
        <v>13</v>
      </c>
      <c r="I51" s="60">
        <f>SUM(G51:H51)</f>
        <v>43</v>
      </c>
      <c r="J51" s="39">
        <v>500</v>
      </c>
      <c r="K51" s="39">
        <v>483</v>
      </c>
      <c r="L51" s="61">
        <f>SUM(J51:K51)</f>
        <v>983</v>
      </c>
    </row>
    <row r="52" spans="2:12" ht="12.75" customHeight="1">
      <c r="B52" s="35" t="s">
        <v>668</v>
      </c>
      <c r="C52" s="257">
        <v>2</v>
      </c>
      <c r="D52" s="39">
        <v>1</v>
      </c>
      <c r="E52" s="39">
        <v>6</v>
      </c>
      <c r="F52" s="39">
        <v>2</v>
      </c>
      <c r="G52" s="39">
        <v>12</v>
      </c>
      <c r="H52" s="39">
        <v>2</v>
      </c>
      <c r="I52" s="60">
        <f>SUM(G52:H52)</f>
        <v>14</v>
      </c>
      <c r="J52" s="39">
        <v>102</v>
      </c>
      <c r="K52" s="39">
        <v>105</v>
      </c>
      <c r="L52" s="61">
        <f>SUM(J52:K52)</f>
        <v>207</v>
      </c>
    </row>
    <row r="53" spans="2:12" ht="12.75" customHeight="1">
      <c r="B53" s="35" t="s">
        <v>803</v>
      </c>
      <c r="C53" s="257">
        <v>4</v>
      </c>
      <c r="D53" s="39">
        <v>2</v>
      </c>
      <c r="E53" s="39">
        <v>24</v>
      </c>
      <c r="F53" s="39">
        <v>4</v>
      </c>
      <c r="G53" s="39">
        <v>37</v>
      </c>
      <c r="H53" s="39">
        <v>9</v>
      </c>
      <c r="I53" s="60">
        <f>SUM(G53:H53)</f>
        <v>46</v>
      </c>
      <c r="J53" s="39">
        <v>514</v>
      </c>
      <c r="K53" s="39">
        <v>502</v>
      </c>
      <c r="L53" s="61">
        <f>SUM(J53:K53)</f>
        <v>1016</v>
      </c>
    </row>
    <row r="54" spans="2:12" ht="9.75" customHeight="1">
      <c r="B54" s="35"/>
      <c r="C54" s="257"/>
      <c r="D54" s="39"/>
      <c r="E54" s="39"/>
      <c r="F54" s="39"/>
      <c r="G54" s="39"/>
      <c r="H54" s="39"/>
      <c r="I54" s="60"/>
      <c r="J54" s="39"/>
      <c r="K54" s="39"/>
      <c r="L54" s="61"/>
    </row>
    <row r="55" spans="2:12" ht="12.75" customHeight="1">
      <c r="B55" s="35" t="s">
        <v>635</v>
      </c>
      <c r="C55" s="257">
        <v>5</v>
      </c>
      <c r="D55" s="39">
        <v>1</v>
      </c>
      <c r="E55" s="39">
        <v>20</v>
      </c>
      <c r="F55" s="39">
        <v>1</v>
      </c>
      <c r="G55" s="39">
        <v>28</v>
      </c>
      <c r="H55" s="39">
        <v>7</v>
      </c>
      <c r="I55" s="60">
        <f aca="true" t="shared" si="5" ref="I55:I61">SUM(G55:H55)</f>
        <v>35</v>
      </c>
      <c r="J55" s="39">
        <v>349</v>
      </c>
      <c r="K55" s="39">
        <v>340</v>
      </c>
      <c r="L55" s="61">
        <f aca="true" t="shared" si="6" ref="L55:L61">SUM(J55:K55)</f>
        <v>689</v>
      </c>
    </row>
    <row r="56" spans="2:12" ht="12.75" customHeight="1">
      <c r="B56" s="35" t="s">
        <v>1460</v>
      </c>
      <c r="C56" s="257">
        <v>1</v>
      </c>
      <c r="D56" s="39">
        <v>0</v>
      </c>
      <c r="E56" s="39">
        <v>14</v>
      </c>
      <c r="F56" s="39">
        <v>0</v>
      </c>
      <c r="G56" s="39">
        <v>16</v>
      </c>
      <c r="H56" s="39">
        <v>5</v>
      </c>
      <c r="I56" s="60">
        <f t="shared" si="5"/>
        <v>21</v>
      </c>
      <c r="J56" s="39">
        <v>306</v>
      </c>
      <c r="K56" s="39">
        <v>332</v>
      </c>
      <c r="L56" s="61">
        <f t="shared" si="6"/>
        <v>638</v>
      </c>
    </row>
    <row r="57" spans="2:12" ht="12.75" customHeight="1">
      <c r="B57" s="35" t="s">
        <v>700</v>
      </c>
      <c r="C57" s="257">
        <v>3</v>
      </c>
      <c r="D57" s="39">
        <v>0</v>
      </c>
      <c r="E57" s="39">
        <v>22</v>
      </c>
      <c r="F57" s="39">
        <v>0</v>
      </c>
      <c r="G57" s="39">
        <v>28</v>
      </c>
      <c r="H57" s="39">
        <v>9</v>
      </c>
      <c r="I57" s="60">
        <f t="shared" si="5"/>
        <v>37</v>
      </c>
      <c r="J57" s="39">
        <v>388</v>
      </c>
      <c r="K57" s="39">
        <v>415</v>
      </c>
      <c r="L57" s="61">
        <f t="shared" si="6"/>
        <v>803</v>
      </c>
    </row>
    <row r="58" spans="2:12" ht="12.75" customHeight="1">
      <c r="B58" s="35" t="s">
        <v>638</v>
      </c>
      <c r="C58" s="257">
        <v>1</v>
      </c>
      <c r="D58" s="39">
        <v>0</v>
      </c>
      <c r="E58" s="39">
        <v>16</v>
      </c>
      <c r="F58" s="39">
        <v>0</v>
      </c>
      <c r="G58" s="39">
        <v>22</v>
      </c>
      <c r="H58" s="39">
        <v>6</v>
      </c>
      <c r="I58" s="60">
        <f t="shared" si="5"/>
        <v>28</v>
      </c>
      <c r="J58" s="39">
        <v>333</v>
      </c>
      <c r="K58" s="39">
        <v>268</v>
      </c>
      <c r="L58" s="61">
        <f t="shared" si="6"/>
        <v>601</v>
      </c>
    </row>
    <row r="59" spans="2:12" ht="12.75" customHeight="1">
      <c r="B59" s="35" t="s">
        <v>701</v>
      </c>
      <c r="C59" s="257">
        <v>4</v>
      </c>
      <c r="D59" s="39">
        <v>0</v>
      </c>
      <c r="E59" s="39">
        <v>26</v>
      </c>
      <c r="F59" s="39">
        <v>0</v>
      </c>
      <c r="G59" s="39">
        <v>36</v>
      </c>
      <c r="H59" s="39">
        <v>6</v>
      </c>
      <c r="I59" s="60">
        <f t="shared" si="5"/>
        <v>42</v>
      </c>
      <c r="J59" s="39">
        <v>535</v>
      </c>
      <c r="K59" s="39">
        <v>511</v>
      </c>
      <c r="L59" s="61">
        <f t="shared" si="6"/>
        <v>1046</v>
      </c>
    </row>
    <row r="60" spans="2:12" ht="12.75" customHeight="1">
      <c r="B60" s="35" t="s">
        <v>639</v>
      </c>
      <c r="C60" s="257">
        <v>4</v>
      </c>
      <c r="D60" s="39">
        <v>0</v>
      </c>
      <c r="E60" s="39">
        <v>19</v>
      </c>
      <c r="F60" s="39">
        <v>0</v>
      </c>
      <c r="G60" s="39">
        <v>26</v>
      </c>
      <c r="H60" s="39">
        <v>8</v>
      </c>
      <c r="I60" s="60">
        <f t="shared" si="5"/>
        <v>34</v>
      </c>
      <c r="J60" s="39">
        <v>357</v>
      </c>
      <c r="K60" s="39">
        <v>346</v>
      </c>
      <c r="L60" s="61">
        <f t="shared" si="6"/>
        <v>703</v>
      </c>
    </row>
    <row r="61" spans="2:12" ht="12.75" customHeight="1">
      <c r="B61" s="35" t="s">
        <v>291</v>
      </c>
      <c r="C61" s="257">
        <v>2</v>
      </c>
      <c r="D61" s="39">
        <v>0</v>
      </c>
      <c r="E61" s="39">
        <v>27</v>
      </c>
      <c r="F61" s="39">
        <v>0</v>
      </c>
      <c r="G61" s="39">
        <v>33</v>
      </c>
      <c r="H61" s="39">
        <v>8</v>
      </c>
      <c r="I61" s="60">
        <f t="shared" si="5"/>
        <v>41</v>
      </c>
      <c r="J61" s="39">
        <v>650</v>
      </c>
      <c r="K61" s="39">
        <v>660</v>
      </c>
      <c r="L61" s="61">
        <f t="shared" si="6"/>
        <v>1310</v>
      </c>
    </row>
    <row r="62" spans="2:12" ht="9.75" customHeight="1">
      <c r="B62" s="35"/>
      <c r="C62" s="257"/>
      <c r="D62" s="39"/>
      <c r="E62" s="39"/>
      <c r="F62" s="39"/>
      <c r="G62" s="39"/>
      <c r="H62" s="39"/>
      <c r="I62" s="60"/>
      <c r="J62" s="39"/>
      <c r="K62" s="39"/>
      <c r="L62" s="61"/>
    </row>
    <row r="63" spans="2:12" ht="12.75" customHeight="1">
      <c r="B63" s="35" t="s">
        <v>727</v>
      </c>
      <c r="C63" s="257">
        <v>6</v>
      </c>
      <c r="D63" s="39">
        <v>1</v>
      </c>
      <c r="E63" s="39">
        <v>37</v>
      </c>
      <c r="F63" s="39">
        <v>3</v>
      </c>
      <c r="G63" s="39">
        <v>51</v>
      </c>
      <c r="H63" s="39">
        <v>14</v>
      </c>
      <c r="I63" s="60">
        <f>SUM(G63:H63)</f>
        <v>65</v>
      </c>
      <c r="J63" s="39">
        <v>759</v>
      </c>
      <c r="K63" s="39">
        <v>742</v>
      </c>
      <c r="L63" s="61">
        <f>SUM(J63:K63)</f>
        <v>1501</v>
      </c>
    </row>
    <row r="64" spans="2:12" ht="12.75" customHeight="1">
      <c r="B64" s="35" t="s">
        <v>642</v>
      </c>
      <c r="C64" s="257">
        <v>2</v>
      </c>
      <c r="D64" s="39">
        <v>0</v>
      </c>
      <c r="E64" s="39">
        <v>19</v>
      </c>
      <c r="F64" s="39">
        <v>0</v>
      </c>
      <c r="G64" s="39">
        <v>24</v>
      </c>
      <c r="H64" s="39">
        <v>5</v>
      </c>
      <c r="I64" s="60">
        <f>SUM(G64:H64)</f>
        <v>29</v>
      </c>
      <c r="J64" s="39">
        <v>418</v>
      </c>
      <c r="K64" s="39">
        <v>383</v>
      </c>
      <c r="L64" s="61">
        <f>SUM(J64:K64)</f>
        <v>801</v>
      </c>
    </row>
    <row r="65" spans="2:12" ht="9.75" customHeight="1">
      <c r="B65" s="35"/>
      <c r="C65" s="257"/>
      <c r="D65" s="39"/>
      <c r="E65" s="39"/>
      <c r="F65" s="39"/>
      <c r="G65" s="39"/>
      <c r="H65" s="39"/>
      <c r="I65" s="60"/>
      <c r="J65" s="39"/>
      <c r="K65" s="39"/>
      <c r="L65" s="61"/>
    </row>
    <row r="66" spans="2:12" ht="12.75" customHeight="1">
      <c r="B66" s="35" t="s">
        <v>643</v>
      </c>
      <c r="C66" s="257">
        <v>1</v>
      </c>
      <c r="D66" s="39">
        <v>1</v>
      </c>
      <c r="E66" s="39">
        <v>11</v>
      </c>
      <c r="F66" s="39">
        <v>3</v>
      </c>
      <c r="G66" s="39">
        <v>17</v>
      </c>
      <c r="H66" s="39">
        <v>5</v>
      </c>
      <c r="I66" s="60">
        <f>SUM(G66:H66)</f>
        <v>22</v>
      </c>
      <c r="J66" s="39">
        <v>271</v>
      </c>
      <c r="K66" s="39">
        <v>276</v>
      </c>
      <c r="L66" s="61">
        <f>SUM(J66:K66)</f>
        <v>547</v>
      </c>
    </row>
    <row r="67" spans="2:12" ht="12.75" customHeight="1">
      <c r="B67" s="35" t="s">
        <v>991</v>
      </c>
      <c r="C67" s="257">
        <v>2</v>
      </c>
      <c r="D67" s="39">
        <v>0</v>
      </c>
      <c r="E67" s="39">
        <v>17</v>
      </c>
      <c r="F67" s="39">
        <v>0</v>
      </c>
      <c r="G67" s="39">
        <v>22</v>
      </c>
      <c r="H67" s="39">
        <v>7</v>
      </c>
      <c r="I67" s="60">
        <f>SUM(G67:H67)</f>
        <v>29</v>
      </c>
      <c r="J67" s="39">
        <v>334</v>
      </c>
      <c r="K67" s="39">
        <v>353</v>
      </c>
      <c r="L67" s="61">
        <f>SUM(J67:K67)</f>
        <v>687</v>
      </c>
    </row>
    <row r="68" spans="2:12" ht="12.75" customHeight="1">
      <c r="B68" s="35" t="s">
        <v>90</v>
      </c>
      <c r="C68" s="257">
        <v>3</v>
      </c>
      <c r="D68" s="39">
        <v>0</v>
      </c>
      <c r="E68" s="39">
        <v>18</v>
      </c>
      <c r="F68" s="39">
        <v>0</v>
      </c>
      <c r="G68" s="39">
        <v>24</v>
      </c>
      <c r="H68" s="39">
        <v>5</v>
      </c>
      <c r="I68" s="60">
        <f>SUM(G68:H68)</f>
        <v>29</v>
      </c>
      <c r="J68" s="39">
        <v>354</v>
      </c>
      <c r="K68" s="39">
        <v>370</v>
      </c>
      <c r="L68" s="61">
        <f>SUM(J68:K68)</f>
        <v>724</v>
      </c>
    </row>
    <row r="69" spans="2:12" ht="12.75" customHeight="1">
      <c r="B69" s="35" t="s">
        <v>295</v>
      </c>
      <c r="C69" s="257">
        <v>3</v>
      </c>
      <c r="D69" s="39">
        <v>0</v>
      </c>
      <c r="E69" s="39">
        <v>38</v>
      </c>
      <c r="F69" s="39">
        <v>0</v>
      </c>
      <c r="G69" s="39">
        <v>45</v>
      </c>
      <c r="H69" s="39">
        <v>14</v>
      </c>
      <c r="I69" s="60">
        <f>SUM(G69:H69)</f>
        <v>59</v>
      </c>
      <c r="J69" s="39">
        <v>797</v>
      </c>
      <c r="K69" s="39">
        <v>789</v>
      </c>
      <c r="L69" s="61">
        <f>SUM(J69:K69)</f>
        <v>1586</v>
      </c>
    </row>
    <row r="70" spans="2:12" ht="7.5" customHeight="1">
      <c r="B70" s="245"/>
      <c r="C70" s="626"/>
      <c r="D70" s="627"/>
      <c r="E70" s="627"/>
      <c r="F70" s="627"/>
      <c r="G70" s="627"/>
      <c r="H70" s="627"/>
      <c r="I70" s="627"/>
      <c r="J70" s="627"/>
      <c r="K70" s="627"/>
      <c r="L70" s="65"/>
    </row>
    <row r="71" spans="2:12" ht="12">
      <c r="B71" s="66" t="s">
        <v>509</v>
      </c>
      <c r="C71" s="613"/>
      <c r="D71" s="613"/>
      <c r="E71" s="613"/>
      <c r="F71" s="613"/>
      <c r="G71" s="613"/>
      <c r="H71" s="613"/>
      <c r="I71" s="613"/>
      <c r="J71" s="613"/>
      <c r="K71" s="613"/>
      <c r="L71" s="613"/>
    </row>
    <row r="72" spans="3:12" ht="12">
      <c r="C72" s="613"/>
      <c r="D72" s="613"/>
      <c r="E72" s="613"/>
      <c r="F72" s="613"/>
      <c r="G72" s="613"/>
      <c r="H72" s="613"/>
      <c r="I72" s="613"/>
      <c r="J72" s="613"/>
      <c r="K72" s="613"/>
      <c r="L72" s="613"/>
    </row>
    <row r="73" spans="3:12" ht="12">
      <c r="C73" s="613"/>
      <c r="D73" s="613"/>
      <c r="E73" s="613"/>
      <c r="F73" s="613"/>
      <c r="G73" s="613"/>
      <c r="H73" s="613"/>
      <c r="I73" s="613"/>
      <c r="J73" s="613"/>
      <c r="K73" s="613"/>
      <c r="L73" s="613"/>
    </row>
    <row r="74" spans="3:12" ht="12">
      <c r="C74" s="613"/>
      <c r="D74" s="613"/>
      <c r="E74" s="613"/>
      <c r="F74" s="613"/>
      <c r="G74" s="613"/>
      <c r="H74" s="613"/>
      <c r="I74" s="613"/>
      <c r="J74" s="613"/>
      <c r="K74" s="613"/>
      <c r="L74" s="613"/>
    </row>
    <row r="75" spans="3:12" ht="12">
      <c r="C75" s="613"/>
      <c r="D75" s="613"/>
      <c r="E75" s="613"/>
      <c r="F75" s="613"/>
      <c r="G75" s="613"/>
      <c r="H75" s="613"/>
      <c r="I75" s="613"/>
      <c r="J75" s="613"/>
      <c r="K75" s="613"/>
      <c r="L75" s="613"/>
    </row>
    <row r="76" spans="3:12" ht="12">
      <c r="C76" s="613"/>
      <c r="D76" s="613"/>
      <c r="E76" s="613"/>
      <c r="F76" s="613"/>
      <c r="G76" s="613"/>
      <c r="H76" s="613"/>
      <c r="I76" s="613"/>
      <c r="J76" s="613"/>
      <c r="K76" s="613"/>
      <c r="L76" s="613"/>
    </row>
    <row r="77" spans="3:12" ht="12">
      <c r="C77" s="613"/>
      <c r="D77" s="613"/>
      <c r="E77" s="613"/>
      <c r="F77" s="613"/>
      <c r="G77" s="613"/>
      <c r="H77" s="613"/>
      <c r="I77" s="613"/>
      <c r="J77" s="613"/>
      <c r="K77" s="613"/>
      <c r="L77" s="613"/>
    </row>
    <row r="78" spans="3:12" ht="12">
      <c r="C78" s="613"/>
      <c r="D78" s="613"/>
      <c r="E78" s="613"/>
      <c r="F78" s="613"/>
      <c r="G78" s="613"/>
      <c r="H78" s="613"/>
      <c r="I78" s="613"/>
      <c r="J78" s="613"/>
      <c r="K78" s="613"/>
      <c r="L78" s="613"/>
    </row>
    <row r="79" spans="3:12" ht="12">
      <c r="C79" s="613"/>
      <c r="D79" s="613"/>
      <c r="E79" s="613"/>
      <c r="F79" s="613"/>
      <c r="G79" s="613"/>
      <c r="H79" s="613"/>
      <c r="I79" s="613"/>
      <c r="J79" s="613"/>
      <c r="K79" s="613"/>
      <c r="L79" s="613"/>
    </row>
    <row r="80" spans="3:12" ht="12">
      <c r="C80" s="613"/>
      <c r="D80" s="613"/>
      <c r="E80" s="613"/>
      <c r="F80" s="613"/>
      <c r="G80" s="613"/>
      <c r="H80" s="613"/>
      <c r="I80" s="613"/>
      <c r="J80" s="613"/>
      <c r="K80" s="613"/>
      <c r="L80" s="613"/>
    </row>
    <row r="81" spans="3:12" ht="12">
      <c r="C81" s="613"/>
      <c r="D81" s="613"/>
      <c r="E81" s="613"/>
      <c r="F81" s="613"/>
      <c r="G81" s="613"/>
      <c r="H81" s="613"/>
      <c r="I81" s="613"/>
      <c r="J81" s="613"/>
      <c r="K81" s="613"/>
      <c r="L81" s="613"/>
    </row>
    <row r="82" spans="3:12" ht="12">
      <c r="C82" s="613"/>
      <c r="D82" s="613"/>
      <c r="E82" s="613"/>
      <c r="F82" s="613"/>
      <c r="G82" s="613"/>
      <c r="H82" s="613"/>
      <c r="I82" s="613"/>
      <c r="J82" s="613"/>
      <c r="K82" s="613"/>
      <c r="L82" s="613"/>
    </row>
    <row r="83" spans="3:12" ht="12">
      <c r="C83" s="613"/>
      <c r="D83" s="613"/>
      <c r="E83" s="613"/>
      <c r="F83" s="613"/>
      <c r="G83" s="613"/>
      <c r="H83" s="613"/>
      <c r="I83" s="613"/>
      <c r="J83" s="613"/>
      <c r="K83" s="613"/>
      <c r="L83" s="613"/>
    </row>
    <row r="84" spans="3:12" ht="12">
      <c r="C84" s="613"/>
      <c r="D84" s="613"/>
      <c r="E84" s="613"/>
      <c r="F84" s="613"/>
      <c r="G84" s="613"/>
      <c r="H84" s="613"/>
      <c r="I84" s="613"/>
      <c r="J84" s="613"/>
      <c r="K84" s="613"/>
      <c r="L84" s="613"/>
    </row>
    <row r="85" spans="3:12" ht="12">
      <c r="C85" s="613"/>
      <c r="D85" s="613"/>
      <c r="E85" s="613"/>
      <c r="F85" s="613"/>
      <c r="G85" s="613"/>
      <c r="H85" s="613"/>
      <c r="I85" s="613"/>
      <c r="J85" s="613"/>
      <c r="K85" s="613"/>
      <c r="L85" s="613"/>
    </row>
    <row r="86" spans="3:12" ht="12">
      <c r="C86" s="613"/>
      <c r="D86" s="613"/>
      <c r="E86" s="613"/>
      <c r="F86" s="613"/>
      <c r="G86" s="613"/>
      <c r="H86" s="613"/>
      <c r="I86" s="613"/>
      <c r="J86" s="613"/>
      <c r="K86" s="613"/>
      <c r="L86" s="613"/>
    </row>
    <row r="87" spans="3:12" ht="12">
      <c r="C87" s="613"/>
      <c r="D87" s="613"/>
      <c r="E87" s="613"/>
      <c r="F87" s="613"/>
      <c r="G87" s="613"/>
      <c r="H87" s="613"/>
      <c r="I87" s="613"/>
      <c r="J87" s="613"/>
      <c r="K87" s="613"/>
      <c r="L87" s="613"/>
    </row>
    <row r="88" spans="3:12" ht="12">
      <c r="C88" s="613"/>
      <c r="D88" s="613"/>
      <c r="E88" s="613"/>
      <c r="F88" s="613"/>
      <c r="G88" s="613"/>
      <c r="H88" s="613"/>
      <c r="I88" s="613"/>
      <c r="J88" s="613"/>
      <c r="K88" s="613"/>
      <c r="L88" s="613"/>
    </row>
    <row r="89" spans="3:12" ht="12">
      <c r="C89" s="613"/>
      <c r="D89" s="613"/>
      <c r="E89" s="613"/>
      <c r="F89" s="613"/>
      <c r="G89" s="613"/>
      <c r="H89" s="613"/>
      <c r="I89" s="613"/>
      <c r="J89" s="613"/>
      <c r="K89" s="613"/>
      <c r="L89" s="613"/>
    </row>
    <row r="90" spans="3:12" ht="12">
      <c r="C90" s="613"/>
      <c r="D90" s="613"/>
      <c r="E90" s="613"/>
      <c r="F90" s="613"/>
      <c r="G90" s="613"/>
      <c r="H90" s="613"/>
      <c r="I90" s="613"/>
      <c r="J90" s="613"/>
      <c r="K90" s="613"/>
      <c r="L90" s="613"/>
    </row>
    <row r="91" spans="3:12" ht="12">
      <c r="C91" s="613"/>
      <c r="D91" s="613"/>
      <c r="E91" s="613"/>
      <c r="F91" s="613"/>
      <c r="G91" s="613"/>
      <c r="H91" s="613"/>
      <c r="I91" s="613"/>
      <c r="J91" s="613"/>
      <c r="K91" s="613"/>
      <c r="L91" s="613"/>
    </row>
    <row r="92" spans="3:12" ht="12">
      <c r="C92" s="613"/>
      <c r="D92" s="613"/>
      <c r="E92" s="613"/>
      <c r="F92" s="613"/>
      <c r="G92" s="613"/>
      <c r="H92" s="613"/>
      <c r="I92" s="613"/>
      <c r="J92" s="613"/>
      <c r="K92" s="613"/>
      <c r="L92" s="613"/>
    </row>
    <row r="93" spans="3:12" ht="12">
      <c r="C93" s="613"/>
      <c r="D93" s="613"/>
      <c r="E93" s="613"/>
      <c r="F93" s="613"/>
      <c r="G93" s="613"/>
      <c r="H93" s="613"/>
      <c r="I93" s="613"/>
      <c r="J93" s="613"/>
      <c r="K93" s="613"/>
      <c r="L93" s="613"/>
    </row>
    <row r="94" spans="3:12" ht="12">
      <c r="C94" s="613"/>
      <c r="D94" s="613"/>
      <c r="E94" s="613"/>
      <c r="F94" s="613"/>
      <c r="G94" s="613"/>
      <c r="H94" s="613"/>
      <c r="I94" s="613"/>
      <c r="J94" s="613"/>
      <c r="K94" s="613"/>
      <c r="L94" s="613"/>
    </row>
    <row r="95" spans="3:12" ht="12">
      <c r="C95" s="613"/>
      <c r="D95" s="613"/>
      <c r="E95" s="613"/>
      <c r="F95" s="613"/>
      <c r="G95" s="613"/>
      <c r="H95" s="613"/>
      <c r="I95" s="613"/>
      <c r="J95" s="613"/>
      <c r="K95" s="613"/>
      <c r="L95" s="613"/>
    </row>
    <row r="96" spans="3:12" ht="12">
      <c r="C96" s="613"/>
      <c r="D96" s="613"/>
      <c r="E96" s="613"/>
      <c r="F96" s="613"/>
      <c r="G96" s="613"/>
      <c r="H96" s="613"/>
      <c r="I96" s="613"/>
      <c r="J96" s="613"/>
      <c r="K96" s="613"/>
      <c r="L96" s="613"/>
    </row>
    <row r="97" spans="3:12" ht="12">
      <c r="C97" s="613"/>
      <c r="D97" s="613"/>
      <c r="E97" s="613"/>
      <c r="F97" s="613"/>
      <c r="G97" s="613"/>
      <c r="H97" s="613"/>
      <c r="I97" s="613"/>
      <c r="J97" s="613"/>
      <c r="K97" s="613"/>
      <c r="L97" s="613"/>
    </row>
    <row r="98" spans="3:12" ht="12">
      <c r="C98" s="613"/>
      <c r="D98" s="613"/>
      <c r="E98" s="613"/>
      <c r="F98" s="613"/>
      <c r="G98" s="613"/>
      <c r="H98" s="613"/>
      <c r="I98" s="613"/>
      <c r="J98" s="613"/>
      <c r="K98" s="613"/>
      <c r="L98" s="613"/>
    </row>
    <row r="99" spans="3:12" ht="12">
      <c r="C99" s="613"/>
      <c r="D99" s="613"/>
      <c r="E99" s="613"/>
      <c r="F99" s="613"/>
      <c r="G99" s="613"/>
      <c r="H99" s="613"/>
      <c r="I99" s="613"/>
      <c r="J99" s="613"/>
      <c r="K99" s="613"/>
      <c r="L99" s="613"/>
    </row>
    <row r="100" spans="3:12" ht="12">
      <c r="C100" s="613"/>
      <c r="D100" s="613"/>
      <c r="E100" s="613"/>
      <c r="F100" s="613"/>
      <c r="G100" s="613"/>
      <c r="H100" s="613"/>
      <c r="I100" s="613"/>
      <c r="J100" s="613"/>
      <c r="K100" s="613"/>
      <c r="L100" s="613"/>
    </row>
    <row r="101" spans="3:12" ht="12">
      <c r="C101" s="613"/>
      <c r="D101" s="613"/>
      <c r="E101" s="613"/>
      <c r="F101" s="613"/>
      <c r="G101" s="613"/>
      <c r="H101" s="613"/>
      <c r="I101" s="613"/>
      <c r="J101" s="613"/>
      <c r="K101" s="613"/>
      <c r="L101" s="613"/>
    </row>
    <row r="102" spans="3:12" ht="12">
      <c r="C102" s="613"/>
      <c r="D102" s="613"/>
      <c r="E102" s="613"/>
      <c r="F102" s="613"/>
      <c r="G102" s="613"/>
      <c r="H102" s="613"/>
      <c r="I102" s="613"/>
      <c r="J102" s="613"/>
      <c r="K102" s="613"/>
      <c r="L102" s="613"/>
    </row>
    <row r="103" spans="3:12" ht="12">
      <c r="C103" s="613"/>
      <c r="D103" s="613"/>
      <c r="E103" s="613"/>
      <c r="F103" s="613"/>
      <c r="G103" s="613"/>
      <c r="H103" s="613"/>
      <c r="I103" s="613"/>
      <c r="J103" s="613"/>
      <c r="K103" s="613"/>
      <c r="L103" s="613"/>
    </row>
    <row r="104" spans="3:12" ht="12"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</row>
    <row r="105" spans="3:12" ht="12">
      <c r="C105" s="613"/>
      <c r="D105" s="613"/>
      <c r="E105" s="613"/>
      <c r="F105" s="613"/>
      <c r="G105" s="613"/>
      <c r="H105" s="613"/>
      <c r="I105" s="613"/>
      <c r="J105" s="613"/>
      <c r="K105" s="613"/>
      <c r="L105" s="613"/>
    </row>
    <row r="106" spans="3:12" ht="12">
      <c r="C106" s="613"/>
      <c r="D106" s="613"/>
      <c r="E106" s="613"/>
      <c r="F106" s="613"/>
      <c r="G106" s="613"/>
      <c r="H106" s="613"/>
      <c r="I106" s="613"/>
      <c r="J106" s="613"/>
      <c r="K106" s="613"/>
      <c r="L106" s="613"/>
    </row>
    <row r="107" spans="3:12" ht="12">
      <c r="C107" s="613"/>
      <c r="D107" s="613"/>
      <c r="E107" s="613"/>
      <c r="F107" s="613"/>
      <c r="G107" s="613"/>
      <c r="H107" s="613"/>
      <c r="I107" s="613"/>
      <c r="J107" s="613"/>
      <c r="K107" s="613"/>
      <c r="L107" s="613"/>
    </row>
    <row r="108" spans="3:12" ht="12"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</row>
    <row r="109" spans="3:12" ht="12">
      <c r="C109" s="613"/>
      <c r="D109" s="613"/>
      <c r="E109" s="613"/>
      <c r="F109" s="613"/>
      <c r="G109" s="613"/>
      <c r="H109" s="613"/>
      <c r="I109" s="613"/>
      <c r="J109" s="613"/>
      <c r="K109" s="613"/>
      <c r="L109" s="613"/>
    </row>
    <row r="110" spans="3:12" ht="12">
      <c r="C110" s="613"/>
      <c r="D110" s="613"/>
      <c r="E110" s="613"/>
      <c r="F110" s="613"/>
      <c r="G110" s="613"/>
      <c r="H110" s="613"/>
      <c r="I110" s="613"/>
      <c r="J110" s="613"/>
      <c r="K110" s="613"/>
      <c r="L110" s="613"/>
    </row>
    <row r="111" spans="3:12" ht="12"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</row>
    <row r="112" spans="3:12" ht="12">
      <c r="C112" s="613"/>
      <c r="D112" s="613"/>
      <c r="E112" s="613"/>
      <c r="F112" s="613"/>
      <c r="G112" s="613"/>
      <c r="H112" s="613"/>
      <c r="I112" s="613"/>
      <c r="J112" s="613"/>
      <c r="K112" s="613"/>
      <c r="L112" s="613"/>
    </row>
    <row r="113" spans="3:12" ht="12"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</row>
    <row r="114" spans="3:12" ht="12"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</row>
    <row r="115" spans="3:12" ht="12"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</row>
    <row r="116" spans="3:12" ht="12">
      <c r="C116" s="613"/>
      <c r="D116" s="613"/>
      <c r="E116" s="613"/>
      <c r="F116" s="613"/>
      <c r="G116" s="613"/>
      <c r="H116" s="613"/>
      <c r="I116" s="613"/>
      <c r="J116" s="613"/>
      <c r="K116" s="613"/>
      <c r="L116" s="613"/>
    </row>
    <row r="117" spans="3:12" ht="12">
      <c r="C117" s="613"/>
      <c r="D117" s="613"/>
      <c r="E117" s="613"/>
      <c r="F117" s="613"/>
      <c r="G117" s="613"/>
      <c r="H117" s="613"/>
      <c r="I117" s="613"/>
      <c r="J117" s="613"/>
      <c r="K117" s="613"/>
      <c r="L117" s="613"/>
    </row>
    <row r="118" spans="3:12" ht="12">
      <c r="C118" s="613"/>
      <c r="D118" s="613"/>
      <c r="E118" s="613"/>
      <c r="F118" s="613"/>
      <c r="G118" s="613"/>
      <c r="H118" s="613"/>
      <c r="I118" s="613"/>
      <c r="J118" s="613"/>
      <c r="K118" s="613"/>
      <c r="L118" s="613"/>
    </row>
    <row r="119" spans="3:12" ht="12">
      <c r="C119" s="613"/>
      <c r="D119" s="613"/>
      <c r="E119" s="613"/>
      <c r="F119" s="613"/>
      <c r="G119" s="613"/>
      <c r="H119" s="613"/>
      <c r="I119" s="613"/>
      <c r="J119" s="613"/>
      <c r="K119" s="613"/>
      <c r="L119" s="613"/>
    </row>
    <row r="120" spans="3:12" ht="12">
      <c r="C120" s="613"/>
      <c r="D120" s="613"/>
      <c r="E120" s="613"/>
      <c r="F120" s="613"/>
      <c r="G120" s="613"/>
      <c r="H120" s="613"/>
      <c r="I120" s="613"/>
      <c r="J120" s="613"/>
      <c r="K120" s="613"/>
      <c r="L120" s="613"/>
    </row>
    <row r="121" spans="3:12" ht="12">
      <c r="C121" s="613"/>
      <c r="D121" s="613"/>
      <c r="E121" s="613"/>
      <c r="F121" s="613"/>
      <c r="G121" s="613"/>
      <c r="H121" s="613"/>
      <c r="I121" s="613"/>
      <c r="J121" s="613"/>
      <c r="K121" s="613"/>
      <c r="L121" s="613"/>
    </row>
    <row r="122" spans="3:12" ht="12">
      <c r="C122" s="613"/>
      <c r="D122" s="613"/>
      <c r="E122" s="613"/>
      <c r="F122" s="613"/>
      <c r="G122" s="613"/>
      <c r="H122" s="613"/>
      <c r="I122" s="613"/>
      <c r="J122" s="613"/>
      <c r="K122" s="613"/>
      <c r="L122" s="613"/>
    </row>
    <row r="123" spans="3:12" ht="12"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</row>
    <row r="124" spans="3:12" ht="12">
      <c r="C124" s="613"/>
      <c r="D124" s="613"/>
      <c r="E124" s="613"/>
      <c r="F124" s="613"/>
      <c r="G124" s="613"/>
      <c r="H124" s="613"/>
      <c r="I124" s="613"/>
      <c r="J124" s="613"/>
      <c r="K124" s="613"/>
      <c r="L124" s="613"/>
    </row>
    <row r="125" spans="3:12" ht="12">
      <c r="C125" s="613"/>
      <c r="D125" s="613"/>
      <c r="E125" s="613"/>
      <c r="F125" s="613"/>
      <c r="G125" s="613"/>
      <c r="H125" s="613"/>
      <c r="I125" s="613"/>
      <c r="J125" s="613"/>
      <c r="K125" s="613"/>
      <c r="L125" s="613"/>
    </row>
    <row r="126" spans="3:12" ht="12">
      <c r="C126" s="613"/>
      <c r="D126" s="613"/>
      <c r="E126" s="613"/>
      <c r="F126" s="613"/>
      <c r="G126" s="613"/>
      <c r="H126" s="613"/>
      <c r="I126" s="613"/>
      <c r="J126" s="613"/>
      <c r="K126" s="613"/>
      <c r="L126" s="613"/>
    </row>
    <row r="127" spans="3:12" ht="12">
      <c r="C127" s="613"/>
      <c r="D127" s="613"/>
      <c r="E127" s="613"/>
      <c r="F127" s="613"/>
      <c r="G127" s="613"/>
      <c r="H127" s="613"/>
      <c r="I127" s="613"/>
      <c r="J127" s="613"/>
      <c r="K127" s="613"/>
      <c r="L127" s="613"/>
    </row>
    <row r="128" spans="3:12" ht="12">
      <c r="C128" s="613"/>
      <c r="D128" s="613"/>
      <c r="E128" s="613"/>
      <c r="F128" s="613"/>
      <c r="G128" s="613"/>
      <c r="H128" s="613"/>
      <c r="I128" s="613"/>
      <c r="J128" s="613"/>
      <c r="K128" s="613"/>
      <c r="L128" s="613"/>
    </row>
    <row r="129" spans="3:12" ht="12">
      <c r="C129" s="613"/>
      <c r="D129" s="613"/>
      <c r="E129" s="613"/>
      <c r="F129" s="613"/>
      <c r="G129" s="613"/>
      <c r="H129" s="613"/>
      <c r="I129" s="613"/>
      <c r="J129" s="613"/>
      <c r="K129" s="613"/>
      <c r="L129" s="613"/>
    </row>
    <row r="130" spans="3:12" ht="12">
      <c r="C130" s="613"/>
      <c r="D130" s="613"/>
      <c r="E130" s="613"/>
      <c r="F130" s="613"/>
      <c r="G130" s="613"/>
      <c r="H130" s="613"/>
      <c r="I130" s="613"/>
      <c r="J130" s="613"/>
      <c r="K130" s="613"/>
      <c r="L130" s="613"/>
    </row>
    <row r="131" spans="3:12" ht="12"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</row>
    <row r="132" spans="3:12" ht="12">
      <c r="C132" s="613"/>
      <c r="D132" s="613"/>
      <c r="E132" s="613"/>
      <c r="F132" s="613"/>
      <c r="G132" s="613"/>
      <c r="H132" s="613"/>
      <c r="I132" s="613"/>
      <c r="J132" s="613"/>
      <c r="K132" s="613"/>
      <c r="L132" s="613"/>
    </row>
    <row r="133" spans="3:12" ht="12">
      <c r="C133" s="613"/>
      <c r="D133" s="613"/>
      <c r="E133" s="613"/>
      <c r="F133" s="613"/>
      <c r="G133" s="613"/>
      <c r="H133" s="613"/>
      <c r="I133" s="613"/>
      <c r="J133" s="613"/>
      <c r="K133" s="613"/>
      <c r="L133" s="613"/>
    </row>
    <row r="134" spans="3:12" ht="12"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</row>
    <row r="135" spans="3:12" ht="12">
      <c r="C135" s="613"/>
      <c r="D135" s="613"/>
      <c r="E135" s="613"/>
      <c r="F135" s="613"/>
      <c r="G135" s="613"/>
      <c r="H135" s="613"/>
      <c r="I135" s="613"/>
      <c r="J135" s="613"/>
      <c r="K135" s="613"/>
      <c r="L135" s="613"/>
    </row>
    <row r="136" spans="3:12" ht="12"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</row>
    <row r="137" spans="3:12" ht="12"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</row>
    <row r="138" spans="3:12" ht="12">
      <c r="C138" s="613"/>
      <c r="D138" s="613"/>
      <c r="E138" s="613"/>
      <c r="F138" s="613"/>
      <c r="G138" s="613"/>
      <c r="H138" s="613"/>
      <c r="I138" s="613"/>
      <c r="J138" s="613"/>
      <c r="K138" s="613"/>
      <c r="L138" s="613"/>
    </row>
    <row r="139" spans="3:12" ht="12">
      <c r="C139" s="613"/>
      <c r="D139" s="613"/>
      <c r="E139" s="613"/>
      <c r="F139" s="613"/>
      <c r="G139" s="613"/>
      <c r="H139" s="613"/>
      <c r="I139" s="613"/>
      <c r="J139" s="613"/>
      <c r="K139" s="613"/>
      <c r="L139" s="613"/>
    </row>
    <row r="140" spans="3:12" ht="12">
      <c r="C140" s="613"/>
      <c r="D140" s="613"/>
      <c r="E140" s="613"/>
      <c r="F140" s="613"/>
      <c r="G140" s="613"/>
      <c r="H140" s="613"/>
      <c r="I140" s="613"/>
      <c r="J140" s="613"/>
      <c r="K140" s="613"/>
      <c r="L140" s="613"/>
    </row>
    <row r="141" spans="3:12" ht="12">
      <c r="C141" s="613"/>
      <c r="D141" s="613"/>
      <c r="E141" s="613"/>
      <c r="F141" s="613"/>
      <c r="G141" s="613"/>
      <c r="H141" s="613"/>
      <c r="I141" s="613"/>
      <c r="J141" s="613"/>
      <c r="K141" s="613"/>
      <c r="L141" s="613"/>
    </row>
    <row r="142" spans="3:12" ht="12">
      <c r="C142" s="613"/>
      <c r="D142" s="613"/>
      <c r="E142" s="613"/>
      <c r="F142" s="613"/>
      <c r="G142" s="613"/>
      <c r="H142" s="613"/>
      <c r="I142" s="613"/>
      <c r="J142" s="613"/>
      <c r="K142" s="613"/>
      <c r="L142" s="613"/>
    </row>
    <row r="143" spans="3:12" ht="12">
      <c r="C143" s="613"/>
      <c r="D143" s="613"/>
      <c r="E143" s="613"/>
      <c r="F143" s="613"/>
      <c r="G143" s="613"/>
      <c r="H143" s="613"/>
      <c r="I143" s="613"/>
      <c r="J143" s="613"/>
      <c r="K143" s="613"/>
      <c r="L143" s="613"/>
    </row>
    <row r="144" spans="3:12" ht="12">
      <c r="C144" s="613"/>
      <c r="D144" s="613"/>
      <c r="E144" s="613"/>
      <c r="F144" s="613"/>
      <c r="G144" s="613"/>
      <c r="H144" s="613"/>
      <c r="I144" s="613"/>
      <c r="J144" s="613"/>
      <c r="K144" s="613"/>
      <c r="L144" s="613"/>
    </row>
    <row r="145" spans="3:12" ht="12">
      <c r="C145" s="613"/>
      <c r="D145" s="613"/>
      <c r="E145" s="613"/>
      <c r="F145" s="613"/>
      <c r="G145" s="613"/>
      <c r="H145" s="613"/>
      <c r="I145" s="613"/>
      <c r="J145" s="613"/>
      <c r="K145" s="613"/>
      <c r="L145" s="613"/>
    </row>
    <row r="146" spans="3:12" ht="12">
      <c r="C146" s="613"/>
      <c r="D146" s="613"/>
      <c r="E146" s="613"/>
      <c r="F146" s="613"/>
      <c r="G146" s="613"/>
      <c r="H146" s="613"/>
      <c r="I146" s="613"/>
      <c r="J146" s="613"/>
      <c r="K146" s="613"/>
      <c r="L146" s="613"/>
    </row>
    <row r="147" spans="3:12" ht="12">
      <c r="C147" s="613"/>
      <c r="D147" s="613"/>
      <c r="E147" s="613"/>
      <c r="F147" s="613"/>
      <c r="G147" s="613"/>
      <c r="H147" s="613"/>
      <c r="I147" s="613"/>
      <c r="J147" s="613"/>
      <c r="K147" s="613"/>
      <c r="L147" s="613"/>
    </row>
    <row r="148" spans="3:12" ht="12">
      <c r="C148" s="613"/>
      <c r="D148" s="613"/>
      <c r="E148" s="613"/>
      <c r="F148" s="613"/>
      <c r="G148" s="613"/>
      <c r="H148" s="613"/>
      <c r="I148" s="613"/>
      <c r="J148" s="613"/>
      <c r="K148" s="613"/>
      <c r="L148" s="613"/>
    </row>
    <row r="149" spans="3:12" ht="12">
      <c r="C149" s="613"/>
      <c r="D149" s="613"/>
      <c r="E149" s="613"/>
      <c r="F149" s="613"/>
      <c r="G149" s="613"/>
      <c r="H149" s="613"/>
      <c r="I149" s="613"/>
      <c r="J149" s="613"/>
      <c r="K149" s="613"/>
      <c r="L149" s="613"/>
    </row>
    <row r="150" spans="3:12" ht="12">
      <c r="C150" s="613"/>
      <c r="D150" s="613"/>
      <c r="E150" s="613"/>
      <c r="F150" s="613"/>
      <c r="G150" s="613"/>
      <c r="H150" s="613"/>
      <c r="I150" s="613"/>
      <c r="J150" s="613"/>
      <c r="K150" s="613"/>
      <c r="L150" s="613"/>
    </row>
    <row r="151" spans="3:12" ht="12">
      <c r="C151" s="613"/>
      <c r="D151" s="613"/>
      <c r="E151" s="613"/>
      <c r="F151" s="613"/>
      <c r="G151" s="613"/>
      <c r="H151" s="613"/>
      <c r="I151" s="613"/>
      <c r="J151" s="613"/>
      <c r="K151" s="613"/>
      <c r="L151" s="613"/>
    </row>
    <row r="152" spans="3:12" ht="12">
      <c r="C152" s="613"/>
      <c r="D152" s="613"/>
      <c r="E152" s="613"/>
      <c r="F152" s="613"/>
      <c r="G152" s="613"/>
      <c r="H152" s="613"/>
      <c r="I152" s="613"/>
      <c r="J152" s="613"/>
      <c r="K152" s="613"/>
      <c r="L152" s="613"/>
    </row>
    <row r="153" spans="3:12" ht="12">
      <c r="C153" s="613"/>
      <c r="D153" s="613"/>
      <c r="E153" s="613"/>
      <c r="F153" s="613"/>
      <c r="G153" s="613"/>
      <c r="H153" s="613"/>
      <c r="I153" s="613"/>
      <c r="J153" s="613"/>
      <c r="K153" s="613"/>
      <c r="L153" s="613"/>
    </row>
    <row r="154" spans="3:12" ht="12">
      <c r="C154" s="613"/>
      <c r="D154" s="613"/>
      <c r="E154" s="613"/>
      <c r="F154" s="613"/>
      <c r="G154" s="613"/>
      <c r="H154" s="613"/>
      <c r="I154" s="613"/>
      <c r="J154" s="613"/>
      <c r="K154" s="613"/>
      <c r="L154" s="613"/>
    </row>
    <row r="155" spans="3:12" ht="12">
      <c r="C155" s="613"/>
      <c r="D155" s="613"/>
      <c r="E155" s="613"/>
      <c r="F155" s="613"/>
      <c r="G155" s="613"/>
      <c r="H155" s="613"/>
      <c r="I155" s="613"/>
      <c r="J155" s="613"/>
      <c r="K155" s="613"/>
      <c r="L155" s="613"/>
    </row>
    <row r="156" spans="3:12" ht="12"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</row>
    <row r="157" spans="3:12" ht="12">
      <c r="C157" s="613"/>
      <c r="D157" s="613"/>
      <c r="E157" s="613"/>
      <c r="F157" s="613"/>
      <c r="G157" s="613"/>
      <c r="H157" s="613"/>
      <c r="I157" s="613"/>
      <c r="J157" s="613"/>
      <c r="K157" s="613"/>
      <c r="L157" s="613"/>
    </row>
    <row r="158" spans="3:12" ht="12">
      <c r="C158" s="613"/>
      <c r="D158" s="613"/>
      <c r="E158" s="613"/>
      <c r="F158" s="613"/>
      <c r="G158" s="613"/>
      <c r="H158" s="613"/>
      <c r="I158" s="613"/>
      <c r="J158" s="613"/>
      <c r="K158" s="613"/>
      <c r="L158" s="613"/>
    </row>
    <row r="159" spans="3:12" ht="12">
      <c r="C159" s="613"/>
      <c r="D159" s="613"/>
      <c r="E159" s="613"/>
      <c r="F159" s="613"/>
      <c r="G159" s="613"/>
      <c r="H159" s="613"/>
      <c r="I159" s="613"/>
      <c r="J159" s="613"/>
      <c r="K159" s="613"/>
      <c r="L159" s="613"/>
    </row>
    <row r="160" spans="3:12" ht="12">
      <c r="C160" s="613"/>
      <c r="D160" s="613"/>
      <c r="E160" s="613"/>
      <c r="F160" s="613"/>
      <c r="G160" s="613"/>
      <c r="H160" s="613"/>
      <c r="I160" s="613"/>
      <c r="J160" s="613"/>
      <c r="K160" s="613"/>
      <c r="L160" s="613"/>
    </row>
    <row r="161" spans="3:12" ht="12">
      <c r="C161" s="613"/>
      <c r="D161" s="613"/>
      <c r="E161" s="613"/>
      <c r="F161" s="613"/>
      <c r="G161" s="613"/>
      <c r="H161" s="613"/>
      <c r="I161" s="613"/>
      <c r="J161" s="613"/>
      <c r="K161" s="613"/>
      <c r="L161" s="613"/>
    </row>
    <row r="162" spans="3:12" ht="12">
      <c r="C162" s="613"/>
      <c r="D162" s="613"/>
      <c r="E162" s="613"/>
      <c r="F162" s="613"/>
      <c r="G162" s="613"/>
      <c r="H162" s="613"/>
      <c r="I162" s="613"/>
      <c r="J162" s="613"/>
      <c r="K162" s="613"/>
      <c r="L162" s="613"/>
    </row>
    <row r="163" spans="3:12" ht="12">
      <c r="C163" s="613"/>
      <c r="D163" s="613"/>
      <c r="E163" s="613"/>
      <c r="F163" s="613"/>
      <c r="G163" s="613"/>
      <c r="H163" s="613"/>
      <c r="I163" s="613"/>
      <c r="J163" s="613"/>
      <c r="K163" s="613"/>
      <c r="L163" s="613"/>
    </row>
    <row r="164" spans="3:12" ht="12">
      <c r="C164" s="613"/>
      <c r="D164" s="613"/>
      <c r="E164" s="613"/>
      <c r="F164" s="613"/>
      <c r="G164" s="613"/>
      <c r="H164" s="613"/>
      <c r="I164" s="613"/>
      <c r="J164" s="613"/>
      <c r="K164" s="613"/>
      <c r="L164" s="613"/>
    </row>
    <row r="165" spans="3:12" ht="12">
      <c r="C165" s="613"/>
      <c r="D165" s="613"/>
      <c r="E165" s="613"/>
      <c r="F165" s="613"/>
      <c r="G165" s="613"/>
      <c r="H165" s="613"/>
      <c r="I165" s="613"/>
      <c r="J165" s="613"/>
      <c r="K165" s="613"/>
      <c r="L165" s="613"/>
    </row>
    <row r="166" spans="3:12" ht="12">
      <c r="C166" s="613"/>
      <c r="D166" s="613"/>
      <c r="E166" s="613"/>
      <c r="F166" s="613"/>
      <c r="G166" s="613"/>
      <c r="H166" s="613"/>
      <c r="I166" s="613"/>
      <c r="J166" s="613"/>
      <c r="K166" s="613"/>
      <c r="L166" s="613"/>
    </row>
    <row r="167" spans="3:12" ht="12">
      <c r="C167" s="613"/>
      <c r="D167" s="613"/>
      <c r="E167" s="613"/>
      <c r="F167" s="613"/>
      <c r="G167" s="613"/>
      <c r="H167" s="613"/>
      <c r="I167" s="613"/>
      <c r="J167" s="613"/>
      <c r="K167" s="613"/>
      <c r="L167" s="613"/>
    </row>
    <row r="168" spans="3:12" ht="12">
      <c r="C168" s="613"/>
      <c r="D168" s="613"/>
      <c r="E168" s="613"/>
      <c r="F168" s="613"/>
      <c r="G168" s="613"/>
      <c r="H168" s="613"/>
      <c r="I168" s="613"/>
      <c r="J168" s="613"/>
      <c r="K168" s="613"/>
      <c r="L168" s="613"/>
    </row>
    <row r="169" spans="3:12" ht="12">
      <c r="C169" s="613"/>
      <c r="D169" s="613"/>
      <c r="E169" s="613"/>
      <c r="F169" s="613"/>
      <c r="G169" s="613"/>
      <c r="H169" s="613"/>
      <c r="I169" s="613"/>
      <c r="J169" s="613"/>
      <c r="K169" s="613"/>
      <c r="L169" s="613"/>
    </row>
    <row r="170" spans="3:12" ht="12">
      <c r="C170" s="613"/>
      <c r="D170" s="613"/>
      <c r="E170" s="613"/>
      <c r="F170" s="613"/>
      <c r="G170" s="613"/>
      <c r="H170" s="613"/>
      <c r="I170" s="613"/>
      <c r="J170" s="613"/>
      <c r="K170" s="613"/>
      <c r="L170" s="613"/>
    </row>
    <row r="171" spans="3:12" ht="12">
      <c r="C171" s="613"/>
      <c r="D171" s="613"/>
      <c r="E171" s="613"/>
      <c r="F171" s="613"/>
      <c r="G171" s="613"/>
      <c r="H171" s="613"/>
      <c r="I171" s="613"/>
      <c r="J171" s="613"/>
      <c r="K171" s="613"/>
      <c r="L171" s="613"/>
    </row>
    <row r="172" spans="3:12" ht="12">
      <c r="C172" s="613"/>
      <c r="D172" s="613"/>
      <c r="E172" s="613"/>
      <c r="F172" s="613"/>
      <c r="G172" s="613"/>
      <c r="H172" s="613"/>
      <c r="I172" s="613"/>
      <c r="J172" s="613"/>
      <c r="K172" s="613"/>
      <c r="L172" s="613"/>
    </row>
    <row r="173" spans="3:12" ht="12">
      <c r="C173" s="613"/>
      <c r="D173" s="613"/>
      <c r="E173" s="613"/>
      <c r="F173" s="613"/>
      <c r="G173" s="613"/>
      <c r="H173" s="613"/>
      <c r="I173" s="613"/>
      <c r="J173" s="613"/>
      <c r="K173" s="613"/>
      <c r="L173" s="613"/>
    </row>
    <row r="174" spans="3:12" ht="12">
      <c r="C174" s="613"/>
      <c r="D174" s="613"/>
      <c r="E174" s="613"/>
      <c r="F174" s="613"/>
      <c r="G174" s="613"/>
      <c r="H174" s="613"/>
      <c r="I174" s="613"/>
      <c r="J174" s="613"/>
      <c r="K174" s="613"/>
      <c r="L174" s="613"/>
    </row>
    <row r="175" spans="3:12" ht="12">
      <c r="C175" s="613"/>
      <c r="D175" s="613"/>
      <c r="E175" s="613"/>
      <c r="F175" s="613"/>
      <c r="G175" s="613"/>
      <c r="H175" s="613"/>
      <c r="I175" s="613"/>
      <c r="J175" s="613"/>
      <c r="K175" s="613"/>
      <c r="L175" s="613"/>
    </row>
    <row r="176" spans="3:12" ht="12">
      <c r="C176" s="613"/>
      <c r="D176" s="613"/>
      <c r="E176" s="613"/>
      <c r="F176" s="613"/>
      <c r="G176" s="613"/>
      <c r="H176" s="613"/>
      <c r="I176" s="613"/>
      <c r="J176" s="613"/>
      <c r="K176" s="613"/>
      <c r="L176" s="613"/>
    </row>
    <row r="177" spans="3:12" ht="12">
      <c r="C177" s="613"/>
      <c r="D177" s="613"/>
      <c r="E177" s="613"/>
      <c r="F177" s="613"/>
      <c r="G177" s="613"/>
      <c r="H177" s="613"/>
      <c r="I177" s="613"/>
      <c r="J177" s="613"/>
      <c r="K177" s="613"/>
      <c r="L177" s="613"/>
    </row>
    <row r="178" spans="3:12" ht="12">
      <c r="C178" s="613"/>
      <c r="D178" s="613"/>
      <c r="E178" s="613"/>
      <c r="F178" s="613"/>
      <c r="G178" s="613"/>
      <c r="H178" s="613"/>
      <c r="I178" s="613"/>
      <c r="J178" s="613"/>
      <c r="K178" s="613"/>
      <c r="L178" s="613"/>
    </row>
    <row r="179" spans="3:12" ht="12">
      <c r="C179" s="613"/>
      <c r="D179" s="613"/>
      <c r="E179" s="613"/>
      <c r="F179" s="613"/>
      <c r="G179" s="613"/>
      <c r="H179" s="613"/>
      <c r="I179" s="613"/>
      <c r="J179" s="613"/>
      <c r="K179" s="613"/>
      <c r="L179" s="613"/>
    </row>
    <row r="180" spans="3:12" ht="12">
      <c r="C180" s="613"/>
      <c r="D180" s="613"/>
      <c r="E180" s="613"/>
      <c r="F180" s="613"/>
      <c r="G180" s="613"/>
      <c r="H180" s="613"/>
      <c r="I180" s="613"/>
      <c r="J180" s="613"/>
      <c r="K180" s="613"/>
      <c r="L180" s="613"/>
    </row>
    <row r="181" spans="3:12" ht="12">
      <c r="C181" s="613"/>
      <c r="D181" s="613"/>
      <c r="E181" s="613"/>
      <c r="F181" s="613"/>
      <c r="G181" s="613"/>
      <c r="H181" s="613"/>
      <c r="I181" s="613"/>
      <c r="J181" s="613"/>
      <c r="K181" s="613"/>
      <c r="L181" s="613"/>
    </row>
    <row r="182" spans="3:12" ht="12">
      <c r="C182" s="613"/>
      <c r="D182" s="613"/>
      <c r="E182" s="613"/>
      <c r="F182" s="613"/>
      <c r="G182" s="613"/>
      <c r="H182" s="613"/>
      <c r="I182" s="613"/>
      <c r="J182" s="613"/>
      <c r="K182" s="613"/>
      <c r="L182" s="613"/>
    </row>
    <row r="183" spans="3:12" ht="12">
      <c r="C183" s="613"/>
      <c r="D183" s="613"/>
      <c r="E183" s="613"/>
      <c r="F183" s="613"/>
      <c r="G183" s="613"/>
      <c r="H183" s="613"/>
      <c r="I183" s="613"/>
      <c r="J183" s="613"/>
      <c r="K183" s="613"/>
      <c r="L183" s="613"/>
    </row>
    <row r="184" spans="3:12" ht="12">
      <c r="C184" s="613"/>
      <c r="D184" s="613"/>
      <c r="E184" s="613"/>
      <c r="F184" s="613"/>
      <c r="G184" s="613"/>
      <c r="H184" s="613"/>
      <c r="I184" s="613"/>
      <c r="J184" s="613"/>
      <c r="K184" s="613"/>
      <c r="L184" s="613"/>
    </row>
    <row r="185" spans="3:12" ht="12">
      <c r="C185" s="613"/>
      <c r="D185" s="613"/>
      <c r="E185" s="613"/>
      <c r="F185" s="613"/>
      <c r="G185" s="613"/>
      <c r="H185" s="613"/>
      <c r="I185" s="613"/>
      <c r="J185" s="613"/>
      <c r="K185" s="613"/>
      <c r="L185" s="613"/>
    </row>
    <row r="186" spans="3:12" ht="12">
      <c r="C186" s="613"/>
      <c r="D186" s="613"/>
      <c r="E186" s="613"/>
      <c r="F186" s="613"/>
      <c r="G186" s="613"/>
      <c r="H186" s="613"/>
      <c r="I186" s="613"/>
      <c r="J186" s="613"/>
      <c r="K186" s="613"/>
      <c r="L186" s="613"/>
    </row>
    <row r="187" spans="3:12" ht="12">
      <c r="C187" s="613"/>
      <c r="D187" s="613"/>
      <c r="E187" s="613"/>
      <c r="F187" s="613"/>
      <c r="G187" s="613"/>
      <c r="H187" s="613"/>
      <c r="I187" s="613"/>
      <c r="J187" s="613"/>
      <c r="K187" s="613"/>
      <c r="L187" s="613"/>
    </row>
    <row r="188" spans="3:12" ht="12">
      <c r="C188" s="613"/>
      <c r="D188" s="613"/>
      <c r="E188" s="613"/>
      <c r="F188" s="613"/>
      <c r="G188" s="613"/>
      <c r="H188" s="613"/>
      <c r="I188" s="613"/>
      <c r="J188" s="613"/>
      <c r="K188" s="613"/>
      <c r="L188" s="613"/>
    </row>
    <row r="189" spans="3:12" ht="12">
      <c r="C189" s="613"/>
      <c r="D189" s="613"/>
      <c r="E189" s="613"/>
      <c r="F189" s="613"/>
      <c r="G189" s="613"/>
      <c r="H189" s="613"/>
      <c r="I189" s="613"/>
      <c r="J189" s="613"/>
      <c r="K189" s="613"/>
      <c r="L189" s="613"/>
    </row>
    <row r="190" spans="3:12" ht="12">
      <c r="C190" s="613"/>
      <c r="D190" s="613"/>
      <c r="E190" s="613"/>
      <c r="F190" s="613"/>
      <c r="G190" s="613"/>
      <c r="H190" s="613"/>
      <c r="I190" s="613"/>
      <c r="J190" s="613"/>
      <c r="K190" s="613"/>
      <c r="L190" s="613"/>
    </row>
    <row r="191" spans="3:12" ht="12">
      <c r="C191" s="613"/>
      <c r="D191" s="613"/>
      <c r="E191" s="613"/>
      <c r="F191" s="613"/>
      <c r="G191" s="613"/>
      <c r="H191" s="613"/>
      <c r="I191" s="613"/>
      <c r="J191" s="613"/>
      <c r="K191" s="613"/>
      <c r="L191" s="613"/>
    </row>
    <row r="192" spans="3:12" ht="12">
      <c r="C192" s="613"/>
      <c r="D192" s="613"/>
      <c r="E192" s="613"/>
      <c r="F192" s="613"/>
      <c r="G192" s="613"/>
      <c r="H192" s="613"/>
      <c r="I192" s="613"/>
      <c r="J192" s="613"/>
      <c r="K192" s="613"/>
      <c r="L192" s="613"/>
    </row>
    <row r="193" spans="3:12" ht="12">
      <c r="C193" s="613"/>
      <c r="D193" s="613"/>
      <c r="E193" s="613"/>
      <c r="F193" s="613"/>
      <c r="G193" s="613"/>
      <c r="H193" s="613"/>
      <c r="I193" s="613"/>
      <c r="J193" s="613"/>
      <c r="K193" s="613"/>
      <c r="L193" s="613"/>
    </row>
    <row r="194" spans="3:12" ht="12">
      <c r="C194" s="613"/>
      <c r="D194" s="613"/>
      <c r="E194" s="613"/>
      <c r="F194" s="613"/>
      <c r="G194" s="613"/>
      <c r="H194" s="613"/>
      <c r="I194" s="613"/>
      <c r="J194" s="613"/>
      <c r="K194" s="613"/>
      <c r="L194" s="613"/>
    </row>
    <row r="195" spans="3:12" ht="12">
      <c r="C195" s="613"/>
      <c r="D195" s="613"/>
      <c r="E195" s="613"/>
      <c r="F195" s="613"/>
      <c r="G195" s="613"/>
      <c r="H195" s="613"/>
      <c r="I195" s="613"/>
      <c r="J195" s="613"/>
      <c r="K195" s="613"/>
      <c r="L195" s="613"/>
    </row>
    <row r="196" spans="3:12" ht="12">
      <c r="C196" s="613"/>
      <c r="D196" s="613"/>
      <c r="E196" s="613"/>
      <c r="F196" s="613"/>
      <c r="G196" s="613"/>
      <c r="H196" s="613"/>
      <c r="I196" s="613"/>
      <c r="J196" s="613"/>
      <c r="K196" s="613"/>
      <c r="L196" s="613"/>
    </row>
    <row r="197" spans="3:12" ht="12">
      <c r="C197" s="613"/>
      <c r="D197" s="613"/>
      <c r="E197" s="613"/>
      <c r="F197" s="613"/>
      <c r="G197" s="613"/>
      <c r="H197" s="613"/>
      <c r="I197" s="613"/>
      <c r="J197" s="613"/>
      <c r="K197" s="613"/>
      <c r="L197" s="613"/>
    </row>
    <row r="198" spans="3:12" ht="12">
      <c r="C198" s="613"/>
      <c r="D198" s="613"/>
      <c r="E198" s="613"/>
      <c r="F198" s="613"/>
      <c r="G198" s="613"/>
      <c r="H198" s="613"/>
      <c r="I198" s="613"/>
      <c r="J198" s="613"/>
      <c r="K198" s="613"/>
      <c r="L198" s="613"/>
    </row>
    <row r="199" spans="3:12" ht="12">
      <c r="C199" s="613"/>
      <c r="D199" s="613"/>
      <c r="E199" s="613"/>
      <c r="F199" s="613"/>
      <c r="G199" s="613"/>
      <c r="H199" s="613"/>
      <c r="I199" s="613"/>
      <c r="J199" s="613"/>
      <c r="K199" s="613"/>
      <c r="L199" s="613"/>
    </row>
    <row r="200" spans="3:12" ht="12">
      <c r="C200" s="613"/>
      <c r="D200" s="613"/>
      <c r="E200" s="613"/>
      <c r="F200" s="613"/>
      <c r="G200" s="613"/>
      <c r="H200" s="613"/>
      <c r="I200" s="613"/>
      <c r="J200" s="613"/>
      <c r="K200" s="613"/>
      <c r="L200" s="613"/>
    </row>
    <row r="201" spans="3:12" ht="12">
      <c r="C201" s="613"/>
      <c r="D201" s="613"/>
      <c r="E201" s="613"/>
      <c r="F201" s="613"/>
      <c r="G201" s="613"/>
      <c r="H201" s="613"/>
      <c r="I201" s="613"/>
      <c r="J201" s="613"/>
      <c r="K201" s="613"/>
      <c r="L201" s="613"/>
    </row>
    <row r="202" spans="3:12" ht="12">
      <c r="C202" s="613"/>
      <c r="D202" s="613"/>
      <c r="E202" s="613"/>
      <c r="F202" s="613"/>
      <c r="G202" s="613"/>
      <c r="H202" s="613"/>
      <c r="I202" s="613"/>
      <c r="J202" s="613"/>
      <c r="K202" s="613"/>
      <c r="L202" s="613"/>
    </row>
    <row r="203" spans="3:12" ht="12">
      <c r="C203" s="613"/>
      <c r="D203" s="613"/>
      <c r="E203" s="613"/>
      <c r="F203" s="613"/>
      <c r="G203" s="613"/>
      <c r="H203" s="613"/>
      <c r="I203" s="613"/>
      <c r="J203" s="613"/>
      <c r="K203" s="613"/>
      <c r="L203" s="613"/>
    </row>
    <row r="204" spans="3:12" ht="12">
      <c r="C204" s="613"/>
      <c r="D204" s="613"/>
      <c r="E204" s="613"/>
      <c r="F204" s="613"/>
      <c r="G204" s="613"/>
      <c r="H204" s="613"/>
      <c r="I204" s="613"/>
      <c r="J204" s="613"/>
      <c r="K204" s="613"/>
      <c r="L204" s="613"/>
    </row>
    <row r="205" spans="3:12" ht="12">
      <c r="C205" s="613"/>
      <c r="D205" s="613"/>
      <c r="E205" s="613"/>
      <c r="F205" s="613"/>
      <c r="G205" s="613"/>
      <c r="H205" s="613"/>
      <c r="I205" s="613"/>
      <c r="J205" s="613"/>
      <c r="K205" s="613"/>
      <c r="L205" s="613"/>
    </row>
    <row r="206" spans="3:12" ht="12">
      <c r="C206" s="613"/>
      <c r="D206" s="613"/>
      <c r="E206" s="613"/>
      <c r="F206" s="613"/>
      <c r="G206" s="613"/>
      <c r="H206" s="613"/>
      <c r="I206" s="613"/>
      <c r="J206" s="613"/>
      <c r="K206" s="613"/>
      <c r="L206" s="613"/>
    </row>
    <row r="207" spans="3:12" ht="12">
      <c r="C207" s="613"/>
      <c r="D207" s="613"/>
      <c r="E207" s="613"/>
      <c r="F207" s="613"/>
      <c r="G207" s="613"/>
      <c r="H207" s="613"/>
      <c r="I207" s="613"/>
      <c r="J207" s="613"/>
      <c r="K207" s="613"/>
      <c r="L207" s="613"/>
    </row>
    <row r="208" spans="3:12" ht="12">
      <c r="C208" s="613"/>
      <c r="D208" s="613"/>
      <c r="E208" s="613"/>
      <c r="F208" s="613"/>
      <c r="G208" s="613"/>
      <c r="H208" s="613"/>
      <c r="I208" s="613"/>
      <c r="J208" s="613"/>
      <c r="K208" s="613"/>
      <c r="L208" s="613"/>
    </row>
    <row r="209" spans="3:12" ht="12">
      <c r="C209" s="613"/>
      <c r="D209" s="613"/>
      <c r="E209" s="613"/>
      <c r="F209" s="613"/>
      <c r="G209" s="613"/>
      <c r="H209" s="613"/>
      <c r="I209" s="613"/>
      <c r="J209" s="613"/>
      <c r="K209" s="613"/>
      <c r="L209" s="613"/>
    </row>
    <row r="210" spans="3:12" ht="12">
      <c r="C210" s="613"/>
      <c r="D210" s="613"/>
      <c r="E210" s="613"/>
      <c r="F210" s="613"/>
      <c r="G210" s="613"/>
      <c r="H210" s="613"/>
      <c r="I210" s="613"/>
      <c r="J210" s="613"/>
      <c r="K210" s="613"/>
      <c r="L210" s="613"/>
    </row>
    <row r="211" spans="3:12" ht="12">
      <c r="C211" s="613"/>
      <c r="D211" s="613"/>
      <c r="E211" s="613"/>
      <c r="F211" s="613"/>
      <c r="G211" s="613"/>
      <c r="H211" s="613"/>
      <c r="I211" s="613"/>
      <c r="J211" s="613"/>
      <c r="K211" s="613"/>
      <c r="L211" s="613"/>
    </row>
    <row r="212" spans="3:12" ht="12">
      <c r="C212" s="613"/>
      <c r="D212" s="613"/>
      <c r="E212" s="613"/>
      <c r="F212" s="613"/>
      <c r="G212" s="613"/>
      <c r="H212" s="613"/>
      <c r="I212" s="613"/>
      <c r="J212" s="613"/>
      <c r="K212" s="613"/>
      <c r="L212" s="613"/>
    </row>
    <row r="213" spans="3:12" ht="12">
      <c r="C213" s="613"/>
      <c r="D213" s="613"/>
      <c r="E213" s="613"/>
      <c r="F213" s="613"/>
      <c r="G213" s="613"/>
      <c r="H213" s="613"/>
      <c r="I213" s="613"/>
      <c r="J213" s="613"/>
      <c r="K213" s="613"/>
      <c r="L213" s="613"/>
    </row>
    <row r="214" spans="3:12" ht="12">
      <c r="C214" s="613"/>
      <c r="D214" s="613"/>
      <c r="E214" s="613"/>
      <c r="F214" s="613"/>
      <c r="G214" s="613"/>
      <c r="H214" s="613"/>
      <c r="I214" s="613"/>
      <c r="J214" s="613"/>
      <c r="K214" s="613"/>
      <c r="L214" s="613"/>
    </row>
    <row r="215" spans="3:12" ht="12">
      <c r="C215" s="613"/>
      <c r="D215" s="613"/>
      <c r="E215" s="613"/>
      <c r="F215" s="613"/>
      <c r="G215" s="613"/>
      <c r="H215" s="613"/>
      <c r="I215" s="613"/>
      <c r="J215" s="613"/>
      <c r="K215" s="613"/>
      <c r="L215" s="613"/>
    </row>
    <row r="216" spans="3:12" ht="12">
      <c r="C216" s="613"/>
      <c r="D216" s="613"/>
      <c r="E216" s="613"/>
      <c r="F216" s="613"/>
      <c r="G216" s="613"/>
      <c r="H216" s="613"/>
      <c r="I216" s="613"/>
      <c r="J216" s="613"/>
      <c r="K216" s="613"/>
      <c r="L216" s="613"/>
    </row>
    <row r="217" spans="3:12" ht="12">
      <c r="C217" s="613"/>
      <c r="D217" s="613"/>
      <c r="E217" s="613"/>
      <c r="F217" s="613"/>
      <c r="G217" s="613"/>
      <c r="H217" s="613"/>
      <c r="I217" s="613"/>
      <c r="J217" s="613"/>
      <c r="K217" s="613"/>
      <c r="L217" s="613"/>
    </row>
    <row r="218" spans="3:12" ht="12">
      <c r="C218" s="613"/>
      <c r="D218" s="613"/>
      <c r="E218" s="613"/>
      <c r="F218" s="613"/>
      <c r="G218" s="613"/>
      <c r="H218" s="613"/>
      <c r="I218" s="613"/>
      <c r="J218" s="613"/>
      <c r="K218" s="613"/>
      <c r="L218" s="613"/>
    </row>
    <row r="219" spans="3:12" ht="12">
      <c r="C219" s="613"/>
      <c r="D219" s="613"/>
      <c r="E219" s="613"/>
      <c r="F219" s="613"/>
      <c r="G219" s="613"/>
      <c r="H219" s="613"/>
      <c r="I219" s="613"/>
      <c r="J219" s="613"/>
      <c r="K219" s="613"/>
      <c r="L219" s="613"/>
    </row>
    <row r="220" spans="3:12" ht="12">
      <c r="C220" s="613"/>
      <c r="D220" s="613"/>
      <c r="E220" s="613"/>
      <c r="F220" s="613"/>
      <c r="G220" s="613"/>
      <c r="H220" s="613"/>
      <c r="I220" s="613"/>
      <c r="J220" s="613"/>
      <c r="K220" s="613"/>
      <c r="L220" s="613"/>
    </row>
    <row r="221" spans="3:12" ht="12">
      <c r="C221" s="613"/>
      <c r="D221" s="613"/>
      <c r="E221" s="613"/>
      <c r="F221" s="613"/>
      <c r="G221" s="613"/>
      <c r="H221" s="613"/>
      <c r="I221" s="613"/>
      <c r="J221" s="613"/>
      <c r="K221" s="613"/>
      <c r="L221" s="613"/>
    </row>
    <row r="222" spans="3:12" ht="12">
      <c r="C222" s="613"/>
      <c r="D222" s="613"/>
      <c r="E222" s="613"/>
      <c r="F222" s="613"/>
      <c r="G222" s="613"/>
      <c r="H222" s="613"/>
      <c r="I222" s="613"/>
      <c r="J222" s="613"/>
      <c r="K222" s="613"/>
      <c r="L222" s="613"/>
    </row>
    <row r="223" spans="3:12" ht="12">
      <c r="C223" s="613"/>
      <c r="D223" s="613"/>
      <c r="E223" s="613"/>
      <c r="F223" s="613"/>
      <c r="G223" s="613"/>
      <c r="H223" s="613"/>
      <c r="I223" s="613"/>
      <c r="J223" s="613"/>
      <c r="K223" s="613"/>
      <c r="L223" s="613"/>
    </row>
    <row r="224" spans="3:12" ht="12">
      <c r="C224" s="613"/>
      <c r="D224" s="613"/>
      <c r="E224" s="613"/>
      <c r="F224" s="613"/>
      <c r="G224" s="613"/>
      <c r="H224" s="613"/>
      <c r="I224" s="613"/>
      <c r="J224" s="613"/>
      <c r="K224" s="613"/>
      <c r="L224" s="613"/>
    </row>
    <row r="225" spans="3:12" ht="12">
      <c r="C225" s="613"/>
      <c r="D225" s="613"/>
      <c r="E225" s="613"/>
      <c r="F225" s="613"/>
      <c r="G225" s="613"/>
      <c r="H225" s="613"/>
      <c r="I225" s="613"/>
      <c r="J225" s="613"/>
      <c r="K225" s="613"/>
      <c r="L225" s="613"/>
    </row>
    <row r="226" spans="3:12" ht="12">
      <c r="C226" s="613"/>
      <c r="D226" s="613"/>
      <c r="E226" s="613"/>
      <c r="F226" s="613"/>
      <c r="G226" s="613"/>
      <c r="H226" s="613"/>
      <c r="I226" s="613"/>
      <c r="J226" s="613"/>
      <c r="K226" s="613"/>
      <c r="L226" s="613"/>
    </row>
    <row r="227" spans="3:12" ht="12">
      <c r="C227" s="613"/>
      <c r="D227" s="613"/>
      <c r="E227" s="613"/>
      <c r="F227" s="613"/>
      <c r="G227" s="613"/>
      <c r="H227" s="613"/>
      <c r="I227" s="613"/>
      <c r="J227" s="613"/>
      <c r="K227" s="613"/>
      <c r="L227" s="613"/>
    </row>
    <row r="228" spans="3:12" ht="12">
      <c r="C228" s="613"/>
      <c r="D228" s="613"/>
      <c r="E228" s="613"/>
      <c r="F228" s="613"/>
      <c r="G228" s="613"/>
      <c r="H228" s="613"/>
      <c r="I228" s="613"/>
      <c r="J228" s="613"/>
      <c r="K228" s="613"/>
      <c r="L228" s="613"/>
    </row>
    <row r="229" spans="3:12" ht="12">
      <c r="C229" s="613"/>
      <c r="D229" s="613"/>
      <c r="E229" s="613"/>
      <c r="F229" s="613"/>
      <c r="G229" s="613"/>
      <c r="H229" s="613"/>
      <c r="I229" s="613"/>
      <c r="J229" s="613"/>
      <c r="K229" s="613"/>
      <c r="L229" s="613"/>
    </row>
    <row r="230" spans="3:12" ht="12">
      <c r="C230" s="613"/>
      <c r="D230" s="613"/>
      <c r="E230" s="613"/>
      <c r="F230" s="613"/>
      <c r="G230" s="613"/>
      <c r="H230" s="613"/>
      <c r="I230" s="613"/>
      <c r="J230" s="613"/>
      <c r="K230" s="613"/>
      <c r="L230" s="613"/>
    </row>
    <row r="231" spans="3:12" ht="12">
      <c r="C231" s="613"/>
      <c r="D231" s="613"/>
      <c r="E231" s="613"/>
      <c r="F231" s="613"/>
      <c r="G231" s="613"/>
      <c r="H231" s="613"/>
      <c r="I231" s="613"/>
      <c r="J231" s="613"/>
      <c r="K231" s="613"/>
      <c r="L231" s="613"/>
    </row>
    <row r="232" spans="3:12" ht="12">
      <c r="C232" s="613"/>
      <c r="D232" s="613"/>
      <c r="E232" s="613"/>
      <c r="F232" s="613"/>
      <c r="G232" s="613"/>
      <c r="H232" s="613"/>
      <c r="I232" s="613"/>
      <c r="J232" s="613"/>
      <c r="K232" s="613"/>
      <c r="L232" s="613"/>
    </row>
    <row r="233" spans="3:12" ht="12">
      <c r="C233" s="613"/>
      <c r="D233" s="613"/>
      <c r="E233" s="613"/>
      <c r="F233" s="613"/>
      <c r="G233" s="613"/>
      <c r="H233" s="613"/>
      <c r="I233" s="613"/>
      <c r="J233" s="613"/>
      <c r="K233" s="613"/>
      <c r="L233" s="613"/>
    </row>
    <row r="234" spans="3:12" ht="12">
      <c r="C234" s="613"/>
      <c r="D234" s="613"/>
      <c r="E234" s="613"/>
      <c r="F234" s="613"/>
      <c r="G234" s="613"/>
      <c r="H234" s="613"/>
      <c r="I234" s="613"/>
      <c r="J234" s="613"/>
      <c r="K234" s="613"/>
      <c r="L234" s="613"/>
    </row>
    <row r="235" spans="3:12" ht="12">
      <c r="C235" s="613"/>
      <c r="D235" s="613"/>
      <c r="E235" s="613"/>
      <c r="F235" s="613"/>
      <c r="G235" s="613"/>
      <c r="H235" s="613"/>
      <c r="I235" s="613"/>
      <c r="J235" s="613"/>
      <c r="K235" s="613"/>
      <c r="L235" s="613"/>
    </row>
    <row r="236" spans="3:12" ht="12">
      <c r="C236" s="613"/>
      <c r="D236" s="613"/>
      <c r="E236" s="613"/>
      <c r="F236" s="613"/>
      <c r="G236" s="613"/>
      <c r="H236" s="613"/>
      <c r="I236" s="613"/>
      <c r="J236" s="613"/>
      <c r="K236" s="613"/>
      <c r="L236" s="613"/>
    </row>
    <row r="237" spans="3:12" ht="12">
      <c r="C237" s="613"/>
      <c r="D237" s="613"/>
      <c r="E237" s="613"/>
      <c r="F237" s="613"/>
      <c r="G237" s="613"/>
      <c r="H237" s="613"/>
      <c r="I237" s="613"/>
      <c r="J237" s="613"/>
      <c r="K237" s="613"/>
      <c r="L237" s="613"/>
    </row>
    <row r="238" spans="3:12" ht="12">
      <c r="C238" s="613"/>
      <c r="D238" s="613"/>
      <c r="E238" s="613"/>
      <c r="F238" s="613"/>
      <c r="G238" s="613"/>
      <c r="H238" s="613"/>
      <c r="I238" s="613"/>
      <c r="J238" s="613"/>
      <c r="K238" s="613"/>
      <c r="L238" s="613"/>
    </row>
    <row r="239" spans="3:12" ht="12">
      <c r="C239" s="613"/>
      <c r="D239" s="613"/>
      <c r="E239" s="613"/>
      <c r="F239" s="613"/>
      <c r="G239" s="613"/>
      <c r="H239" s="613"/>
      <c r="I239" s="613"/>
      <c r="J239" s="613"/>
      <c r="K239" s="613"/>
      <c r="L239" s="613"/>
    </row>
    <row r="240" spans="3:12" ht="12">
      <c r="C240" s="613"/>
      <c r="D240" s="613"/>
      <c r="E240" s="613"/>
      <c r="F240" s="613"/>
      <c r="G240" s="613"/>
      <c r="H240" s="613"/>
      <c r="I240" s="613"/>
      <c r="J240" s="613"/>
      <c r="K240" s="613"/>
      <c r="L240" s="613"/>
    </row>
    <row r="241" spans="3:12" ht="12">
      <c r="C241" s="613"/>
      <c r="D241" s="613"/>
      <c r="E241" s="613"/>
      <c r="F241" s="613"/>
      <c r="G241" s="613"/>
      <c r="H241" s="613"/>
      <c r="I241" s="613"/>
      <c r="J241" s="613"/>
      <c r="K241" s="613"/>
      <c r="L241" s="613"/>
    </row>
    <row r="242" spans="3:12" ht="12">
      <c r="C242" s="613"/>
      <c r="D242" s="613"/>
      <c r="E242" s="613"/>
      <c r="F242" s="613"/>
      <c r="G242" s="613"/>
      <c r="H242" s="613"/>
      <c r="I242" s="613"/>
      <c r="J242" s="613"/>
      <c r="K242" s="613"/>
      <c r="L242" s="613"/>
    </row>
    <row r="243" spans="3:12" ht="12">
      <c r="C243" s="613"/>
      <c r="D243" s="613"/>
      <c r="E243" s="613"/>
      <c r="F243" s="613"/>
      <c r="G243" s="613"/>
      <c r="H243" s="613"/>
      <c r="I243" s="613"/>
      <c r="J243" s="613"/>
      <c r="K243" s="613"/>
      <c r="L243" s="613"/>
    </row>
    <row r="244" spans="3:12" ht="12">
      <c r="C244" s="613"/>
      <c r="D244" s="613"/>
      <c r="E244" s="613"/>
      <c r="F244" s="613"/>
      <c r="G244" s="613"/>
      <c r="H244" s="613"/>
      <c r="I244" s="613"/>
      <c r="J244" s="613"/>
      <c r="K244" s="613"/>
      <c r="L244" s="613"/>
    </row>
    <row r="245" spans="3:12" ht="12">
      <c r="C245" s="613"/>
      <c r="D245" s="613"/>
      <c r="E245" s="613"/>
      <c r="F245" s="613"/>
      <c r="G245" s="613"/>
      <c r="H245" s="613"/>
      <c r="I245" s="613"/>
      <c r="J245" s="613"/>
      <c r="K245" s="613"/>
      <c r="L245" s="613"/>
    </row>
    <row r="246" spans="3:12" ht="12">
      <c r="C246" s="613"/>
      <c r="D246" s="613"/>
      <c r="E246" s="613"/>
      <c r="F246" s="613"/>
      <c r="G246" s="613"/>
      <c r="H246" s="613"/>
      <c r="I246" s="613"/>
      <c r="J246" s="613"/>
      <c r="K246" s="613"/>
      <c r="L246" s="613"/>
    </row>
    <row r="247" spans="3:12" ht="12">
      <c r="C247" s="613"/>
      <c r="D247" s="613"/>
      <c r="E247" s="613"/>
      <c r="F247" s="613"/>
      <c r="G247" s="613"/>
      <c r="H247" s="613"/>
      <c r="I247" s="613"/>
      <c r="J247" s="613"/>
      <c r="K247" s="613"/>
      <c r="L247" s="613"/>
    </row>
    <row r="248" spans="3:12" ht="12">
      <c r="C248" s="613"/>
      <c r="D248" s="613"/>
      <c r="E248" s="613"/>
      <c r="F248" s="613"/>
      <c r="G248" s="613"/>
      <c r="H248" s="613"/>
      <c r="I248" s="613"/>
      <c r="J248" s="613"/>
      <c r="K248" s="613"/>
      <c r="L248" s="613"/>
    </row>
    <row r="249" spans="3:12" ht="12">
      <c r="C249" s="613"/>
      <c r="D249" s="613"/>
      <c r="E249" s="613"/>
      <c r="F249" s="613"/>
      <c r="G249" s="613"/>
      <c r="H249" s="613"/>
      <c r="I249" s="613"/>
      <c r="J249" s="613"/>
      <c r="K249" s="613"/>
      <c r="L249" s="613"/>
    </row>
    <row r="250" spans="3:12" ht="12">
      <c r="C250" s="613"/>
      <c r="D250" s="613"/>
      <c r="E250" s="613"/>
      <c r="F250" s="613"/>
      <c r="G250" s="613"/>
      <c r="H250" s="613"/>
      <c r="I250" s="613"/>
      <c r="J250" s="613"/>
      <c r="K250" s="613"/>
      <c r="L250" s="613"/>
    </row>
    <row r="251" spans="3:12" ht="12">
      <c r="C251" s="613"/>
      <c r="D251" s="613"/>
      <c r="E251" s="613"/>
      <c r="F251" s="613"/>
      <c r="G251" s="613"/>
      <c r="H251" s="613"/>
      <c r="I251" s="613"/>
      <c r="J251" s="613"/>
      <c r="K251" s="613"/>
      <c r="L251" s="613"/>
    </row>
    <row r="252" spans="3:12" ht="12">
      <c r="C252" s="613"/>
      <c r="D252" s="613"/>
      <c r="E252" s="613"/>
      <c r="F252" s="613"/>
      <c r="G252" s="613"/>
      <c r="H252" s="613"/>
      <c r="I252" s="613"/>
      <c r="J252" s="613"/>
      <c r="K252" s="613"/>
      <c r="L252" s="613"/>
    </row>
    <row r="253" spans="3:12" ht="12">
      <c r="C253" s="613"/>
      <c r="D253" s="613"/>
      <c r="E253" s="613"/>
      <c r="F253" s="613"/>
      <c r="G253" s="613"/>
      <c r="H253" s="613"/>
      <c r="I253" s="613"/>
      <c r="J253" s="613"/>
      <c r="K253" s="613"/>
      <c r="L253" s="613"/>
    </row>
    <row r="254" spans="3:12" ht="12">
      <c r="C254" s="613"/>
      <c r="D254" s="613"/>
      <c r="E254" s="613"/>
      <c r="F254" s="613"/>
      <c r="G254" s="613"/>
      <c r="H254" s="613"/>
      <c r="I254" s="613"/>
      <c r="J254" s="613"/>
      <c r="K254" s="613"/>
      <c r="L254" s="613"/>
    </row>
    <row r="255" spans="3:12" ht="12">
      <c r="C255" s="613"/>
      <c r="D255" s="613"/>
      <c r="E255" s="613"/>
      <c r="F255" s="613"/>
      <c r="G255" s="613"/>
      <c r="H255" s="613"/>
      <c r="I255" s="613"/>
      <c r="J255" s="613"/>
      <c r="K255" s="613"/>
      <c r="L255" s="613"/>
    </row>
    <row r="256" spans="3:12" ht="12">
      <c r="C256" s="613"/>
      <c r="D256" s="613"/>
      <c r="E256" s="613"/>
      <c r="F256" s="613"/>
      <c r="G256" s="613"/>
      <c r="H256" s="613"/>
      <c r="I256" s="613"/>
      <c r="J256" s="613"/>
      <c r="K256" s="613"/>
      <c r="L256" s="613"/>
    </row>
    <row r="257" spans="3:12" ht="12">
      <c r="C257" s="613"/>
      <c r="D257" s="613"/>
      <c r="E257" s="613"/>
      <c r="F257" s="613"/>
      <c r="G257" s="613"/>
      <c r="H257" s="613"/>
      <c r="I257" s="613"/>
      <c r="J257" s="613"/>
      <c r="K257" s="613"/>
      <c r="L257" s="613"/>
    </row>
    <row r="258" spans="3:12" ht="12">
      <c r="C258" s="613"/>
      <c r="D258" s="613"/>
      <c r="E258" s="613"/>
      <c r="F258" s="613"/>
      <c r="G258" s="613"/>
      <c r="H258" s="613"/>
      <c r="I258" s="613"/>
      <c r="J258" s="613"/>
      <c r="K258" s="613"/>
      <c r="L258" s="613"/>
    </row>
    <row r="259" spans="3:12" ht="12">
      <c r="C259" s="613"/>
      <c r="D259" s="613"/>
      <c r="E259" s="613"/>
      <c r="F259" s="613"/>
      <c r="G259" s="613"/>
      <c r="H259" s="613"/>
      <c r="I259" s="613"/>
      <c r="J259" s="613"/>
      <c r="K259" s="613"/>
      <c r="L259" s="613"/>
    </row>
    <row r="260" spans="3:12" ht="12">
      <c r="C260" s="613"/>
      <c r="D260" s="613"/>
      <c r="E260" s="613"/>
      <c r="F260" s="613"/>
      <c r="G260" s="613"/>
      <c r="H260" s="613"/>
      <c r="I260" s="613"/>
      <c r="J260" s="613"/>
      <c r="K260" s="613"/>
      <c r="L260" s="613"/>
    </row>
    <row r="261" spans="3:12" ht="12">
      <c r="C261" s="613"/>
      <c r="D261" s="613"/>
      <c r="E261" s="613"/>
      <c r="F261" s="613"/>
      <c r="G261" s="613"/>
      <c r="H261" s="613"/>
      <c r="I261" s="613"/>
      <c r="J261" s="613"/>
      <c r="K261" s="613"/>
      <c r="L261" s="613"/>
    </row>
  </sheetData>
  <mergeCells count="6">
    <mergeCell ref="K3:L3"/>
    <mergeCell ref="B4:B6"/>
    <mergeCell ref="C4:D5"/>
    <mergeCell ref="E4:F5"/>
    <mergeCell ref="G4:I5"/>
    <mergeCell ref="J4:L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25390625" style="784" customWidth="1"/>
    <col min="2" max="2" width="12.25390625" style="784" customWidth="1"/>
    <col min="3" max="7" width="9.00390625" style="784" customWidth="1"/>
    <col min="8" max="8" width="10.25390625" style="784" customWidth="1"/>
    <col min="9" max="10" width="9.00390625" style="784" customWidth="1"/>
    <col min="11" max="11" width="15.00390625" style="784" customWidth="1"/>
    <col min="12" max="16384" width="9.00390625" style="784" customWidth="1"/>
  </cols>
  <sheetData>
    <row r="2" ht="13.5" customHeight="1">
      <c r="B2" s="785" t="s">
        <v>536</v>
      </c>
    </row>
    <row r="3" spans="2:8" ht="13.5" customHeight="1" thickBot="1">
      <c r="B3" s="785"/>
      <c r="H3" s="786" t="s">
        <v>16</v>
      </c>
    </row>
    <row r="4" spans="2:8" ht="13.5" customHeight="1" thickTop="1">
      <c r="B4" s="1271" t="s">
        <v>511</v>
      </c>
      <c r="C4" s="1274" t="s">
        <v>1156</v>
      </c>
      <c r="D4" s="1275"/>
      <c r="E4" s="1275"/>
      <c r="F4" s="1275"/>
      <c r="G4" s="1275"/>
      <c r="H4" s="1276"/>
    </row>
    <row r="5" spans="2:11" ht="13.5" customHeight="1">
      <c r="B5" s="1272"/>
      <c r="C5" s="1269" t="s">
        <v>512</v>
      </c>
      <c r="D5" s="1269" t="s">
        <v>513</v>
      </c>
      <c r="E5" s="1269" t="s">
        <v>514</v>
      </c>
      <c r="F5" s="1277" t="s">
        <v>515</v>
      </c>
      <c r="G5" s="1277" t="s">
        <v>516</v>
      </c>
      <c r="H5" s="1269" t="s">
        <v>517</v>
      </c>
      <c r="I5" s="787"/>
      <c r="J5" s="788"/>
      <c r="K5" s="789"/>
    </row>
    <row r="6" spans="2:11" ht="13.5" customHeight="1">
      <c r="B6" s="1273"/>
      <c r="C6" s="1270"/>
      <c r="D6" s="1270"/>
      <c r="E6" s="1270"/>
      <c r="F6" s="1270"/>
      <c r="G6" s="1270"/>
      <c r="H6" s="1270"/>
      <c r="I6" s="790"/>
      <c r="J6" s="790"/>
      <c r="K6" s="791"/>
    </row>
    <row r="7" spans="2:11" ht="13.5" customHeight="1">
      <c r="B7" s="792"/>
      <c r="C7" s="790"/>
      <c r="D7" s="793"/>
      <c r="E7" s="790"/>
      <c r="F7" s="793"/>
      <c r="G7" s="793"/>
      <c r="H7" s="794"/>
      <c r="I7" s="790"/>
      <c r="J7" s="790"/>
      <c r="K7" s="791"/>
    </row>
    <row r="8" spans="2:10" s="795" customFormat="1" ht="13.5" customHeight="1">
      <c r="B8" s="796" t="s">
        <v>1415</v>
      </c>
      <c r="C8" s="797">
        <f aca="true" t="shared" si="0" ref="C8:H8">SUM(C10:C32)</f>
        <v>6</v>
      </c>
      <c r="D8" s="797">
        <f t="shared" si="0"/>
        <v>4</v>
      </c>
      <c r="E8" s="797">
        <f t="shared" si="0"/>
        <v>11</v>
      </c>
      <c r="F8" s="797">
        <f t="shared" si="0"/>
        <v>20</v>
      </c>
      <c r="G8" s="797">
        <f t="shared" si="0"/>
        <v>636</v>
      </c>
      <c r="H8" s="798">
        <f t="shared" si="0"/>
        <v>1</v>
      </c>
      <c r="I8" s="797"/>
      <c r="J8" s="797"/>
    </row>
    <row r="9" spans="2:10" s="795" customFormat="1" ht="13.5" customHeight="1">
      <c r="B9" s="796"/>
      <c r="C9" s="797"/>
      <c r="D9" s="797"/>
      <c r="E9" s="797"/>
      <c r="F9" s="797"/>
      <c r="G9" s="797"/>
      <c r="H9" s="798"/>
      <c r="I9" s="797"/>
      <c r="J9" s="797"/>
    </row>
    <row r="10" spans="2:10" ht="13.5" customHeight="1">
      <c r="B10" s="792" t="s">
        <v>518</v>
      </c>
      <c r="C10" s="789">
        <v>1</v>
      </c>
      <c r="D10" s="789">
        <v>1</v>
      </c>
      <c r="E10" s="789">
        <v>3</v>
      </c>
      <c r="F10" s="789">
        <v>2</v>
      </c>
      <c r="G10" s="789">
        <v>266</v>
      </c>
      <c r="H10" s="799">
        <v>1</v>
      </c>
      <c r="I10" s="800"/>
      <c r="J10" s="789"/>
    </row>
    <row r="11" spans="2:10" ht="13.5" customHeight="1">
      <c r="B11" s="792" t="s">
        <v>519</v>
      </c>
      <c r="C11" s="789">
        <v>1</v>
      </c>
      <c r="D11" s="789">
        <v>1</v>
      </c>
      <c r="E11" s="789">
        <v>3</v>
      </c>
      <c r="F11" s="789">
        <v>1</v>
      </c>
      <c r="G11" s="789">
        <v>52</v>
      </c>
      <c r="H11" s="799">
        <v>0</v>
      </c>
      <c r="I11" s="789"/>
      <c r="J11" s="789"/>
    </row>
    <row r="12" spans="2:10" ht="13.5" customHeight="1">
      <c r="B12" s="792" t="s">
        <v>520</v>
      </c>
      <c r="C12" s="789">
        <v>1</v>
      </c>
      <c r="D12" s="789">
        <v>0</v>
      </c>
      <c r="E12" s="789">
        <v>0</v>
      </c>
      <c r="F12" s="789">
        <v>0</v>
      </c>
      <c r="G12" s="789">
        <v>9</v>
      </c>
      <c r="H12" s="799">
        <v>0</v>
      </c>
      <c r="I12" s="789"/>
      <c r="J12" s="789"/>
    </row>
    <row r="13" spans="2:10" ht="13.5" customHeight="1">
      <c r="B13" s="792" t="s">
        <v>521</v>
      </c>
      <c r="C13" s="789">
        <v>1</v>
      </c>
      <c r="D13" s="789">
        <v>0</v>
      </c>
      <c r="E13" s="789">
        <v>1</v>
      </c>
      <c r="F13" s="789">
        <v>3</v>
      </c>
      <c r="G13" s="789">
        <v>64</v>
      </c>
      <c r="H13" s="799">
        <v>0</v>
      </c>
      <c r="I13" s="789"/>
      <c r="J13" s="789"/>
    </row>
    <row r="14" spans="2:10" ht="13.5" customHeight="1">
      <c r="B14" s="792" t="s">
        <v>522</v>
      </c>
      <c r="C14" s="789">
        <v>1</v>
      </c>
      <c r="D14" s="789">
        <v>0</v>
      </c>
      <c r="E14" s="789">
        <v>0</v>
      </c>
      <c r="F14" s="789">
        <v>5</v>
      </c>
      <c r="G14" s="789">
        <v>14</v>
      </c>
      <c r="H14" s="799">
        <v>0</v>
      </c>
      <c r="I14" s="789"/>
      <c r="J14" s="789"/>
    </row>
    <row r="15" spans="2:10" ht="6" customHeight="1">
      <c r="B15" s="792"/>
      <c r="C15" s="789"/>
      <c r="D15" s="789"/>
      <c r="E15" s="789"/>
      <c r="F15" s="789"/>
      <c r="G15" s="789"/>
      <c r="H15" s="799"/>
      <c r="I15" s="789"/>
      <c r="J15" s="789"/>
    </row>
    <row r="16" spans="2:10" ht="13.5" customHeight="1">
      <c r="B16" s="792" t="s">
        <v>523</v>
      </c>
      <c r="C16" s="789">
        <v>0</v>
      </c>
      <c r="D16" s="789">
        <v>0</v>
      </c>
      <c r="E16" s="789">
        <v>0</v>
      </c>
      <c r="F16" s="789">
        <v>3</v>
      </c>
      <c r="G16" s="789">
        <v>0</v>
      </c>
      <c r="H16" s="799">
        <v>0</v>
      </c>
      <c r="I16" s="789"/>
      <c r="J16" s="789"/>
    </row>
    <row r="17" spans="2:10" ht="13.5" customHeight="1">
      <c r="B17" s="792" t="s">
        <v>524</v>
      </c>
      <c r="C17" s="789">
        <v>0</v>
      </c>
      <c r="D17" s="789">
        <v>0</v>
      </c>
      <c r="E17" s="789">
        <v>1</v>
      </c>
      <c r="F17" s="789">
        <v>1</v>
      </c>
      <c r="G17" s="789">
        <v>6</v>
      </c>
      <c r="H17" s="799">
        <v>0</v>
      </c>
      <c r="I17" s="789"/>
      <c r="J17" s="789"/>
    </row>
    <row r="18" spans="2:10" ht="13.5" customHeight="1">
      <c r="B18" s="792" t="s">
        <v>525</v>
      </c>
      <c r="C18" s="789">
        <v>0</v>
      </c>
      <c r="D18" s="789">
        <v>1</v>
      </c>
      <c r="E18" s="789">
        <v>0</v>
      </c>
      <c r="F18" s="789">
        <v>0</v>
      </c>
      <c r="G18" s="789">
        <v>13</v>
      </c>
      <c r="H18" s="799">
        <v>0</v>
      </c>
      <c r="I18" s="789"/>
      <c r="J18" s="789"/>
    </row>
    <row r="19" spans="2:10" ht="13.5" customHeight="1">
      <c r="B19" s="792" t="s">
        <v>526</v>
      </c>
      <c r="C19" s="789">
        <v>0</v>
      </c>
      <c r="D19" s="789">
        <v>0</v>
      </c>
      <c r="E19" s="789">
        <v>0</v>
      </c>
      <c r="F19" s="789">
        <v>0</v>
      </c>
      <c r="G19" s="789">
        <v>19</v>
      </c>
      <c r="H19" s="799">
        <v>0</v>
      </c>
      <c r="I19" s="789"/>
      <c r="J19" s="789"/>
    </row>
    <row r="20" spans="2:10" ht="13.5" customHeight="1">
      <c r="B20" s="792" t="s">
        <v>527</v>
      </c>
      <c r="C20" s="789">
        <v>0</v>
      </c>
      <c r="D20" s="789">
        <v>0</v>
      </c>
      <c r="E20" s="789">
        <v>1</v>
      </c>
      <c r="F20" s="789">
        <v>0</v>
      </c>
      <c r="G20" s="789">
        <v>0</v>
      </c>
      <c r="H20" s="799">
        <v>0</v>
      </c>
      <c r="I20" s="789"/>
      <c r="J20" s="789"/>
    </row>
    <row r="21" spans="2:10" ht="13.5" customHeight="1">
      <c r="B21" s="792" t="s">
        <v>528</v>
      </c>
      <c r="C21" s="789">
        <v>0</v>
      </c>
      <c r="D21" s="789">
        <v>0</v>
      </c>
      <c r="E21" s="789">
        <v>0</v>
      </c>
      <c r="F21" s="789">
        <v>1</v>
      </c>
      <c r="G21" s="789">
        <v>11</v>
      </c>
      <c r="H21" s="799">
        <v>0</v>
      </c>
      <c r="I21" s="789"/>
      <c r="J21" s="789"/>
    </row>
    <row r="22" spans="2:10" ht="6" customHeight="1">
      <c r="B22" s="792"/>
      <c r="C22" s="789"/>
      <c r="D22" s="789"/>
      <c r="E22" s="789"/>
      <c r="F22" s="789"/>
      <c r="G22" s="789"/>
      <c r="H22" s="799"/>
      <c r="I22" s="789"/>
      <c r="J22" s="789"/>
    </row>
    <row r="23" spans="2:10" ht="13.5" customHeight="1">
      <c r="B23" s="792" t="s">
        <v>529</v>
      </c>
      <c r="C23" s="789">
        <v>0</v>
      </c>
      <c r="D23" s="789">
        <v>0</v>
      </c>
      <c r="E23" s="789">
        <v>0</v>
      </c>
      <c r="F23" s="789">
        <v>1</v>
      </c>
      <c r="G23" s="789">
        <v>13</v>
      </c>
      <c r="H23" s="799">
        <v>0</v>
      </c>
      <c r="I23" s="789"/>
      <c r="J23" s="789"/>
    </row>
    <row r="24" spans="2:10" ht="13.5" customHeight="1">
      <c r="B24" s="792" t="s">
        <v>277</v>
      </c>
      <c r="C24" s="789">
        <v>0</v>
      </c>
      <c r="D24" s="789">
        <v>0</v>
      </c>
      <c r="E24" s="789">
        <v>1</v>
      </c>
      <c r="F24" s="789">
        <v>1</v>
      </c>
      <c r="G24" s="789">
        <v>15</v>
      </c>
      <c r="H24" s="799">
        <v>0</v>
      </c>
      <c r="I24" s="789"/>
      <c r="J24" s="789"/>
    </row>
    <row r="25" spans="2:10" ht="13.5" customHeight="1">
      <c r="B25" s="792" t="s">
        <v>280</v>
      </c>
      <c r="C25" s="789">
        <v>0</v>
      </c>
      <c r="D25" s="789">
        <v>1</v>
      </c>
      <c r="E25" s="789">
        <v>1</v>
      </c>
      <c r="F25" s="789">
        <v>1</v>
      </c>
      <c r="G25" s="789">
        <v>31</v>
      </c>
      <c r="H25" s="799">
        <v>0</v>
      </c>
      <c r="I25" s="789"/>
      <c r="J25" s="789"/>
    </row>
    <row r="26" spans="2:10" ht="13.5" customHeight="1">
      <c r="B26" s="792" t="s">
        <v>1449</v>
      </c>
      <c r="C26" s="789">
        <v>0</v>
      </c>
      <c r="D26" s="789">
        <v>0</v>
      </c>
      <c r="E26" s="789">
        <v>0</v>
      </c>
      <c r="F26" s="789">
        <v>0</v>
      </c>
      <c r="G26" s="789">
        <v>0</v>
      </c>
      <c r="H26" s="799">
        <v>0</v>
      </c>
      <c r="I26" s="789"/>
      <c r="J26" s="789"/>
    </row>
    <row r="27" spans="2:10" ht="13.5" customHeight="1">
      <c r="B27" s="792" t="s">
        <v>530</v>
      </c>
      <c r="C27" s="789">
        <v>0</v>
      </c>
      <c r="D27" s="789">
        <v>0</v>
      </c>
      <c r="E27" s="789">
        <v>0</v>
      </c>
      <c r="F27" s="789">
        <v>0</v>
      </c>
      <c r="G27" s="789">
        <v>56</v>
      </c>
      <c r="H27" s="799">
        <v>0</v>
      </c>
      <c r="I27" s="789"/>
      <c r="J27" s="789"/>
    </row>
    <row r="28" spans="2:10" ht="6" customHeight="1">
      <c r="B28" s="792"/>
      <c r="C28" s="789"/>
      <c r="D28" s="789"/>
      <c r="E28" s="789"/>
      <c r="F28" s="789"/>
      <c r="G28" s="789"/>
      <c r="H28" s="799"/>
      <c r="I28" s="789"/>
      <c r="J28" s="789"/>
    </row>
    <row r="29" spans="2:10" ht="13.5" customHeight="1">
      <c r="B29" s="792" t="s">
        <v>531</v>
      </c>
      <c r="C29" s="789">
        <v>0</v>
      </c>
      <c r="D29" s="789">
        <v>0</v>
      </c>
      <c r="E29" s="789">
        <v>0</v>
      </c>
      <c r="F29" s="789">
        <v>0</v>
      </c>
      <c r="G29" s="789">
        <v>0</v>
      </c>
      <c r="H29" s="799">
        <v>0</v>
      </c>
      <c r="I29" s="789"/>
      <c r="J29" s="789"/>
    </row>
    <row r="30" spans="2:10" ht="13.5" customHeight="1">
      <c r="B30" s="792" t="s">
        <v>532</v>
      </c>
      <c r="C30" s="789">
        <v>0</v>
      </c>
      <c r="D30" s="789">
        <v>0</v>
      </c>
      <c r="E30" s="789">
        <v>0</v>
      </c>
      <c r="F30" s="789">
        <v>0</v>
      </c>
      <c r="G30" s="789">
        <v>41</v>
      </c>
      <c r="H30" s="799">
        <v>0</v>
      </c>
      <c r="I30" s="789"/>
      <c r="J30" s="789"/>
    </row>
    <row r="31" spans="2:10" ht="13.5" customHeight="1">
      <c r="B31" s="792" t="s">
        <v>533</v>
      </c>
      <c r="C31" s="789">
        <v>1</v>
      </c>
      <c r="D31" s="789">
        <v>0</v>
      </c>
      <c r="E31" s="789">
        <v>0</v>
      </c>
      <c r="F31" s="789">
        <v>1</v>
      </c>
      <c r="G31" s="789">
        <v>16</v>
      </c>
      <c r="H31" s="799">
        <v>0</v>
      </c>
      <c r="I31" s="789"/>
      <c r="J31" s="789"/>
    </row>
    <row r="32" spans="2:10" ht="13.5" customHeight="1">
      <c r="B32" s="792" t="s">
        <v>534</v>
      </c>
      <c r="C32" s="789">
        <v>0</v>
      </c>
      <c r="D32" s="789">
        <v>0</v>
      </c>
      <c r="E32" s="789">
        <v>0</v>
      </c>
      <c r="F32" s="789">
        <v>0</v>
      </c>
      <c r="G32" s="789">
        <v>10</v>
      </c>
      <c r="H32" s="799">
        <v>0</v>
      </c>
      <c r="I32" s="789"/>
      <c r="J32" s="789"/>
    </row>
    <row r="33" spans="2:8" ht="13.5" customHeight="1">
      <c r="B33" s="801"/>
      <c r="C33" s="802"/>
      <c r="D33" s="802"/>
      <c r="E33" s="802"/>
      <c r="F33" s="802"/>
      <c r="G33" s="802"/>
      <c r="H33" s="803"/>
    </row>
    <row r="34" ht="13.5" customHeight="1">
      <c r="B34" s="784" t="s">
        <v>535</v>
      </c>
    </row>
  </sheetData>
  <mergeCells count="8">
    <mergeCell ref="C5:C6"/>
    <mergeCell ref="D5:D6"/>
    <mergeCell ref="B4:B6"/>
    <mergeCell ref="C4:H4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625" style="66" customWidth="1"/>
    <col min="2" max="2" width="12.25390625" style="66" customWidth="1"/>
    <col min="3" max="4" width="7.00390625" style="66" customWidth="1"/>
    <col min="5" max="5" width="7.125" style="66" customWidth="1"/>
    <col min="6" max="6" width="7.625" style="66" customWidth="1"/>
    <col min="7" max="7" width="7.75390625" style="66" customWidth="1"/>
    <col min="8" max="8" width="5.875" style="66" customWidth="1"/>
    <col min="9" max="10" width="13.00390625" style="66" customWidth="1"/>
    <col min="11" max="11" width="5.875" style="66" customWidth="1"/>
    <col min="12" max="13" width="13.00390625" style="66" customWidth="1"/>
    <col min="14" max="14" width="6.375" style="66" bestFit="1" customWidth="1"/>
    <col min="15" max="16384" width="9.00390625" style="66" customWidth="1"/>
  </cols>
  <sheetData>
    <row r="1" ht="12"/>
    <row r="2" ht="14.25">
      <c r="B2" s="67" t="s">
        <v>1604</v>
      </c>
    </row>
    <row r="3" ht="12"/>
    <row r="4" spans="2:14" ht="12.75" thickBot="1">
      <c r="B4" s="100" t="s">
        <v>1592</v>
      </c>
      <c r="C4" s="100"/>
      <c r="D4" s="100"/>
      <c r="E4" s="100"/>
      <c r="F4" s="100"/>
      <c r="G4" s="100"/>
      <c r="H4" s="100"/>
      <c r="I4" s="100"/>
      <c r="K4" s="100"/>
      <c r="L4" s="100"/>
      <c r="N4" s="804"/>
    </row>
    <row r="5" spans="1:14" ht="14.25" customHeight="1" thickTop="1">
      <c r="A5" s="99"/>
      <c r="B5" s="1253" t="s">
        <v>1593</v>
      </c>
      <c r="C5" s="1253" t="s">
        <v>537</v>
      </c>
      <c r="D5" s="932" t="s">
        <v>1594</v>
      </c>
      <c r="E5" s="1293"/>
      <c r="F5" s="1293"/>
      <c r="G5" s="1293"/>
      <c r="H5" s="1293"/>
      <c r="I5" s="1293"/>
      <c r="J5" s="1294"/>
      <c r="K5" s="1183" t="s">
        <v>1595</v>
      </c>
      <c r="L5" s="1282"/>
      <c r="M5" s="1283"/>
      <c r="N5" s="1253" t="s">
        <v>766</v>
      </c>
    </row>
    <row r="6" spans="1:14" ht="18" customHeight="1">
      <c r="A6" s="99"/>
      <c r="B6" s="1278"/>
      <c r="C6" s="1280"/>
      <c r="D6" s="1295" t="s">
        <v>537</v>
      </c>
      <c r="E6" s="1287" t="s">
        <v>1596</v>
      </c>
      <c r="F6" s="1288"/>
      <c r="G6" s="1289"/>
      <c r="H6" s="1284" t="s">
        <v>1597</v>
      </c>
      <c r="I6" s="1285"/>
      <c r="J6" s="1286"/>
      <c r="K6" s="1290" t="s">
        <v>1415</v>
      </c>
      <c r="L6" s="1292" t="s">
        <v>1598</v>
      </c>
      <c r="M6" s="1292" t="s">
        <v>1599</v>
      </c>
      <c r="N6" s="1297"/>
    </row>
    <row r="7" spans="1:14" ht="18" customHeight="1">
      <c r="A7" s="99"/>
      <c r="B7" s="1279"/>
      <c r="C7" s="1281"/>
      <c r="D7" s="1296"/>
      <c r="E7" s="243" t="s">
        <v>1415</v>
      </c>
      <c r="F7" s="806" t="s">
        <v>1600</v>
      </c>
      <c r="G7" s="807" t="s">
        <v>1601</v>
      </c>
      <c r="H7" s="243" t="s">
        <v>1415</v>
      </c>
      <c r="I7" s="806" t="s">
        <v>1600</v>
      </c>
      <c r="J7" s="807" t="s">
        <v>1601</v>
      </c>
      <c r="K7" s="1291"/>
      <c r="L7" s="1291"/>
      <c r="M7" s="1291"/>
      <c r="N7" s="1298"/>
    </row>
    <row r="8" spans="1:14" ht="16.5" customHeight="1">
      <c r="A8" s="99"/>
      <c r="B8" s="97"/>
      <c r="C8" s="808"/>
      <c r="D8" s="42"/>
      <c r="E8" s="42"/>
      <c r="F8" s="42"/>
      <c r="G8" s="42"/>
      <c r="H8" s="42"/>
      <c r="I8" s="42"/>
      <c r="J8" s="42"/>
      <c r="K8" s="42"/>
      <c r="L8" s="42"/>
      <c r="M8" s="42"/>
      <c r="N8" s="809"/>
    </row>
    <row r="9" spans="1:14" ht="16.5" customHeight="1">
      <c r="A9" s="99"/>
      <c r="B9" s="810" t="s">
        <v>1602</v>
      </c>
      <c r="C9" s="257">
        <v>1063</v>
      </c>
      <c r="D9" s="39">
        <f>SUM(E9,H9)</f>
        <v>1018</v>
      </c>
      <c r="E9" s="39">
        <f>SUM(F9:G9)</f>
        <v>532</v>
      </c>
      <c r="F9" s="39">
        <v>13</v>
      </c>
      <c r="G9" s="39">
        <v>519</v>
      </c>
      <c r="H9" s="39">
        <f>SUM(I9:J9)</f>
        <v>486</v>
      </c>
      <c r="I9" s="39">
        <v>334</v>
      </c>
      <c r="J9" s="39">
        <v>152</v>
      </c>
      <c r="K9" s="39">
        <f>SUM(L9:M9)</f>
        <v>21</v>
      </c>
      <c r="L9" s="39">
        <v>3</v>
      </c>
      <c r="M9" s="39">
        <v>18</v>
      </c>
      <c r="N9" s="63">
        <v>14</v>
      </c>
    </row>
    <row r="10" spans="1:14" ht="16.5" customHeight="1">
      <c r="A10" s="99"/>
      <c r="B10" s="94" t="s">
        <v>1603</v>
      </c>
      <c r="C10" s="626">
        <f>SUM(D10,K10,N10)</f>
        <v>315</v>
      </c>
      <c r="D10" s="627">
        <f>SUM(E10,H10)</f>
        <v>301</v>
      </c>
      <c r="E10" s="627">
        <f>SUM(F10:G10)</f>
        <v>245</v>
      </c>
      <c r="F10" s="627">
        <v>0</v>
      </c>
      <c r="G10" s="627">
        <v>245</v>
      </c>
      <c r="H10" s="627">
        <f>SUM(I10:J10)</f>
        <v>56</v>
      </c>
      <c r="I10" s="627">
        <v>8</v>
      </c>
      <c r="J10" s="627">
        <v>48</v>
      </c>
      <c r="K10" s="627">
        <f>SUM(L10:M10)</f>
        <v>2</v>
      </c>
      <c r="L10" s="627">
        <v>0</v>
      </c>
      <c r="M10" s="627">
        <v>2</v>
      </c>
      <c r="N10" s="65">
        <v>12</v>
      </c>
    </row>
    <row r="11" spans="1:14" ht="16.5" customHeight="1">
      <c r="A11" s="100"/>
      <c r="B11" s="100"/>
      <c r="C11" s="100"/>
      <c r="D11" s="100"/>
      <c r="E11" s="84"/>
      <c r="F11" s="84"/>
      <c r="G11" s="84"/>
      <c r="H11" s="84"/>
      <c r="I11" s="84"/>
      <c r="J11" s="84"/>
      <c r="K11" s="84"/>
      <c r="L11" s="84"/>
      <c r="M11" s="84"/>
      <c r="N11" s="84"/>
    </row>
  </sheetData>
  <mergeCells count="11">
    <mergeCell ref="N5:N7"/>
    <mergeCell ref="B5:B7"/>
    <mergeCell ref="C5:C7"/>
    <mergeCell ref="K5:M5"/>
    <mergeCell ref="H6:J6"/>
    <mergeCell ref="E6:G6"/>
    <mergeCell ref="K6:K7"/>
    <mergeCell ref="L6:L7"/>
    <mergeCell ref="M6:M7"/>
    <mergeCell ref="D5:J5"/>
    <mergeCell ref="D6:D7"/>
  </mergeCells>
  <printOptions/>
  <pageMargins left="0.75" right="0.75" top="1" bottom="1" header="0.512" footer="0.512"/>
  <pageSetup horizontalDpi="600" verticalDpi="600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L23"/>
  <sheetViews>
    <sheetView workbookViewId="0" topLeftCell="A1">
      <selection activeCell="A1" sqref="A1"/>
    </sheetView>
  </sheetViews>
  <sheetFormatPr defaultColWidth="9.00390625" defaultRowHeight="13.5"/>
  <cols>
    <col min="1" max="1" width="2.625" style="66" customWidth="1"/>
    <col min="2" max="2" width="11.375" style="66" customWidth="1"/>
    <col min="3" max="3" width="8.875" style="66" customWidth="1"/>
    <col min="4" max="4" width="9.375" style="66" customWidth="1"/>
    <col min="5" max="5" width="8.75390625" style="66" customWidth="1"/>
    <col min="6" max="6" width="8.125" style="66" customWidth="1"/>
    <col min="7" max="7" width="10.75390625" style="66" customWidth="1"/>
    <col min="8" max="8" width="7.50390625" style="66" customWidth="1"/>
    <col min="9" max="9" width="10.25390625" style="66" customWidth="1"/>
    <col min="10" max="10" width="8.75390625" style="66" customWidth="1"/>
    <col min="11" max="16384" width="9.00390625" style="66" customWidth="1"/>
  </cols>
  <sheetData>
    <row r="2" ht="14.25">
      <c r="B2" s="67" t="s">
        <v>1621</v>
      </c>
    </row>
    <row r="4" spans="2:12" ht="12.75" thickBot="1">
      <c r="B4" s="100"/>
      <c r="C4" s="100"/>
      <c r="D4" s="100"/>
      <c r="E4" s="100"/>
      <c r="F4" s="100"/>
      <c r="G4" s="100"/>
      <c r="H4" s="100"/>
      <c r="I4" s="100"/>
      <c r="J4" s="100"/>
      <c r="L4" s="804" t="s">
        <v>62</v>
      </c>
    </row>
    <row r="5" spans="2:12" ht="12.75" customHeight="1" thickTop="1">
      <c r="B5" s="1253"/>
      <c r="C5" s="1253" t="s">
        <v>1605</v>
      </c>
      <c r="D5" s="1088" t="s">
        <v>1606</v>
      </c>
      <c r="E5" s="1306"/>
      <c r="F5" s="1088" t="s">
        <v>1607</v>
      </c>
      <c r="G5" s="1306"/>
      <c r="H5" s="1311" t="s">
        <v>1608</v>
      </c>
      <c r="I5" s="1312"/>
      <c r="J5" s="1088" t="s">
        <v>1609</v>
      </c>
      <c r="K5" s="1306"/>
      <c r="L5" s="1088" t="s">
        <v>1610</v>
      </c>
    </row>
    <row r="6" spans="2:12" ht="12.75" customHeight="1">
      <c r="B6" s="1254"/>
      <c r="C6" s="1254"/>
      <c r="D6" s="1190"/>
      <c r="E6" s="1307"/>
      <c r="F6" s="1309"/>
      <c r="G6" s="1307"/>
      <c r="H6" s="1313"/>
      <c r="I6" s="1314"/>
      <c r="J6" s="1190"/>
      <c r="K6" s="1307"/>
      <c r="L6" s="1190"/>
    </row>
    <row r="7" spans="2:12" ht="12.75" customHeight="1">
      <c r="B7" s="1254"/>
      <c r="C7" s="1254"/>
      <c r="D7" s="1190"/>
      <c r="E7" s="1307"/>
      <c r="F7" s="1309"/>
      <c r="G7" s="1307"/>
      <c r="H7" s="1313"/>
      <c r="I7" s="1314"/>
      <c r="J7" s="1190"/>
      <c r="K7" s="1307"/>
      <c r="L7" s="1190"/>
    </row>
    <row r="8" spans="2:12" ht="12.75" customHeight="1">
      <c r="B8" s="1255"/>
      <c r="C8" s="1255"/>
      <c r="D8" s="1191"/>
      <c r="E8" s="1308"/>
      <c r="F8" s="1310"/>
      <c r="G8" s="1308"/>
      <c r="H8" s="1315"/>
      <c r="I8" s="1316"/>
      <c r="J8" s="1191"/>
      <c r="K8" s="1308"/>
      <c r="L8" s="1191"/>
    </row>
    <row r="9" spans="2:12" ht="14.25" thickBot="1">
      <c r="B9" s="811" t="s">
        <v>1415</v>
      </c>
      <c r="C9" s="812">
        <f>SUM(D9:L9)</f>
        <v>364</v>
      </c>
      <c r="D9" s="1317">
        <v>133</v>
      </c>
      <c r="E9" s="1318"/>
      <c r="F9" s="1317">
        <v>190</v>
      </c>
      <c r="G9" s="1318"/>
      <c r="H9" s="1317">
        <v>25</v>
      </c>
      <c r="I9" s="1318"/>
      <c r="J9" s="1317">
        <v>2</v>
      </c>
      <c r="K9" s="1318"/>
      <c r="L9" s="813">
        <v>14</v>
      </c>
    </row>
    <row r="10" spans="2:12" ht="12.75" customHeight="1" thickTop="1">
      <c r="B10" s="1253"/>
      <c r="C10" s="1253" t="s">
        <v>1605</v>
      </c>
      <c r="D10" s="1299" t="s">
        <v>1611</v>
      </c>
      <c r="E10" s="1299" t="s">
        <v>1612</v>
      </c>
      <c r="F10" s="1299" t="s">
        <v>1613</v>
      </c>
      <c r="G10" s="1299" t="s">
        <v>1614</v>
      </c>
      <c r="H10" s="1299" t="s">
        <v>1615</v>
      </c>
      <c r="I10" s="1299" t="s">
        <v>1616</v>
      </c>
      <c r="J10" s="1299" t="s">
        <v>1617</v>
      </c>
      <c r="K10" s="1299" t="s">
        <v>1618</v>
      </c>
      <c r="L10" s="1195" t="s">
        <v>1619</v>
      </c>
    </row>
    <row r="11" spans="2:12" ht="12.75" customHeight="1">
      <c r="B11" s="1254"/>
      <c r="C11" s="1254"/>
      <c r="D11" s="1300"/>
      <c r="E11" s="1304"/>
      <c r="F11" s="1304"/>
      <c r="G11" s="1300"/>
      <c r="H11" s="1300"/>
      <c r="I11" s="1300"/>
      <c r="J11" s="1300"/>
      <c r="K11" s="1300"/>
      <c r="L11" s="1302"/>
    </row>
    <row r="12" spans="2:12" ht="12.75" customHeight="1">
      <c r="B12" s="1254"/>
      <c r="C12" s="1254"/>
      <c r="D12" s="1300"/>
      <c r="E12" s="1304"/>
      <c r="F12" s="1304"/>
      <c r="G12" s="1300"/>
      <c r="H12" s="1300"/>
      <c r="I12" s="1300"/>
      <c r="J12" s="1300"/>
      <c r="K12" s="1300"/>
      <c r="L12" s="1302"/>
    </row>
    <row r="13" spans="2:12" ht="23.25" customHeight="1">
      <c r="B13" s="1255"/>
      <c r="C13" s="1255"/>
      <c r="D13" s="1301"/>
      <c r="E13" s="1305"/>
      <c r="F13" s="1305"/>
      <c r="G13" s="1301"/>
      <c r="H13" s="1301"/>
      <c r="I13" s="1301"/>
      <c r="J13" s="1301"/>
      <c r="K13" s="1301"/>
      <c r="L13" s="1303"/>
    </row>
    <row r="14" spans="2:12" ht="12">
      <c r="B14" s="811" t="s">
        <v>1415</v>
      </c>
      <c r="C14" s="626">
        <f>SUM(D14:L14)</f>
        <v>364</v>
      </c>
      <c r="D14" s="627">
        <v>82</v>
      </c>
      <c r="E14" s="627">
        <v>61</v>
      </c>
      <c r="F14" s="627">
        <v>110</v>
      </c>
      <c r="G14" s="627">
        <v>1</v>
      </c>
      <c r="H14" s="627">
        <v>15</v>
      </c>
      <c r="I14" s="814">
        <v>56</v>
      </c>
      <c r="J14" s="627">
        <v>0</v>
      </c>
      <c r="K14" s="627">
        <v>3</v>
      </c>
      <c r="L14" s="65">
        <v>36</v>
      </c>
    </row>
    <row r="15" spans="2:9" ht="12">
      <c r="B15" s="66" t="s">
        <v>1620</v>
      </c>
      <c r="I15" s="248"/>
    </row>
    <row r="16" ht="12">
      <c r="I16" s="39"/>
    </row>
    <row r="20" ht="12">
      <c r="E20" s="98"/>
    </row>
    <row r="21" ht="12">
      <c r="E21" s="98"/>
    </row>
    <row r="22" ht="12">
      <c r="E22" s="98"/>
    </row>
    <row r="23" ht="12">
      <c r="E23" s="98"/>
    </row>
  </sheetData>
  <mergeCells count="22">
    <mergeCell ref="D9:E9"/>
    <mergeCell ref="F9:G9"/>
    <mergeCell ref="H9:I9"/>
    <mergeCell ref="J9:K9"/>
    <mergeCell ref="D5:E8"/>
    <mergeCell ref="F5:G8"/>
    <mergeCell ref="H5:I8"/>
    <mergeCell ref="J5:K8"/>
    <mergeCell ref="F10:F13"/>
    <mergeCell ref="G10:G13"/>
    <mergeCell ref="H10:H13"/>
    <mergeCell ref="I10:I13"/>
    <mergeCell ref="L5:L8"/>
    <mergeCell ref="B10:B13"/>
    <mergeCell ref="C10:C13"/>
    <mergeCell ref="B5:B8"/>
    <mergeCell ref="C5:C8"/>
    <mergeCell ref="J10:J13"/>
    <mergeCell ref="K10:K13"/>
    <mergeCell ref="L10:L13"/>
    <mergeCell ref="D10:D13"/>
    <mergeCell ref="E10:E1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84"/>
  <sheetViews>
    <sheetView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2" width="11.25390625" style="45" customWidth="1"/>
    <col min="3" max="40" width="10.625" style="45" customWidth="1"/>
    <col min="41" max="16384" width="9.00390625" style="45" customWidth="1"/>
  </cols>
  <sheetData>
    <row r="2" ht="16.5" customHeight="1">
      <c r="B2" s="46" t="s">
        <v>1507</v>
      </c>
    </row>
    <row r="3" spans="2:40" ht="12" customHeight="1" thickBot="1">
      <c r="B3" s="47"/>
      <c r="C3" s="47"/>
      <c r="D3" s="48"/>
      <c r="E3" s="47"/>
      <c r="F3" s="48"/>
      <c r="G3" s="47"/>
      <c r="H3" s="48"/>
      <c r="I3" s="47"/>
      <c r="J3" s="48"/>
      <c r="K3" s="47"/>
      <c r="L3" s="48"/>
      <c r="M3" s="47"/>
      <c r="N3" s="48"/>
      <c r="O3" s="47"/>
      <c r="P3" s="48"/>
      <c r="Q3" s="47"/>
      <c r="R3" s="48"/>
      <c r="S3" s="47"/>
      <c r="T3" s="48"/>
      <c r="U3" s="47"/>
      <c r="V3" s="48"/>
      <c r="W3" s="47"/>
      <c r="X3" s="48"/>
      <c r="Y3" s="47"/>
      <c r="Z3" s="48"/>
      <c r="AA3" s="47"/>
      <c r="AB3" s="48"/>
      <c r="AC3" s="47"/>
      <c r="AD3" s="48"/>
      <c r="AE3" s="47"/>
      <c r="AF3" s="48"/>
      <c r="AG3" s="47"/>
      <c r="AH3" s="48"/>
      <c r="AI3" s="47"/>
      <c r="AJ3" s="48"/>
      <c r="AK3" s="47"/>
      <c r="AL3" s="48"/>
      <c r="AM3" s="47"/>
      <c r="AN3" s="48"/>
    </row>
    <row r="4" spans="2:40" ht="19.5" customHeight="1" thickTop="1">
      <c r="B4" s="962" t="s">
        <v>1414</v>
      </c>
      <c r="C4" s="960" t="s">
        <v>1415</v>
      </c>
      <c r="D4" s="961"/>
      <c r="E4" s="960" t="s">
        <v>1474</v>
      </c>
      <c r="F4" s="961"/>
      <c r="G4" s="960" t="s">
        <v>1475</v>
      </c>
      <c r="H4" s="961"/>
      <c r="I4" s="960" t="s">
        <v>1476</v>
      </c>
      <c r="J4" s="961"/>
      <c r="K4" s="960" t="s">
        <v>1477</v>
      </c>
      <c r="L4" s="961"/>
      <c r="M4" s="960" t="s">
        <v>1478</v>
      </c>
      <c r="N4" s="961"/>
      <c r="O4" s="960" t="s">
        <v>1479</v>
      </c>
      <c r="P4" s="961"/>
      <c r="Q4" s="960" t="s">
        <v>1480</v>
      </c>
      <c r="R4" s="961"/>
      <c r="S4" s="960" t="s">
        <v>1481</v>
      </c>
      <c r="T4" s="961"/>
      <c r="U4" s="960" t="s">
        <v>1482</v>
      </c>
      <c r="V4" s="961"/>
      <c r="W4" s="960" t="s">
        <v>1483</v>
      </c>
      <c r="X4" s="961"/>
      <c r="Y4" s="960" t="s">
        <v>1484</v>
      </c>
      <c r="Z4" s="961"/>
      <c r="AA4" s="960" t="s">
        <v>1485</v>
      </c>
      <c r="AB4" s="961"/>
      <c r="AC4" s="960" t="s">
        <v>1486</v>
      </c>
      <c r="AD4" s="961"/>
      <c r="AE4" s="960" t="s">
        <v>1487</v>
      </c>
      <c r="AF4" s="961"/>
      <c r="AG4" s="960" t="s">
        <v>1488</v>
      </c>
      <c r="AH4" s="961"/>
      <c r="AI4" s="960" t="s">
        <v>1489</v>
      </c>
      <c r="AJ4" s="961"/>
      <c r="AK4" s="960" t="s">
        <v>1490</v>
      </c>
      <c r="AL4" s="961"/>
      <c r="AM4" s="960" t="s">
        <v>1491</v>
      </c>
      <c r="AN4" s="961"/>
    </row>
    <row r="5" spans="2:40" ht="19.5" customHeight="1">
      <c r="B5" s="958"/>
      <c r="C5" s="49" t="s">
        <v>1416</v>
      </c>
      <c r="D5" s="49" t="s">
        <v>1417</v>
      </c>
      <c r="E5" s="49" t="s">
        <v>1416</v>
      </c>
      <c r="F5" s="49" t="s">
        <v>1417</v>
      </c>
      <c r="G5" s="49" t="s">
        <v>1416</v>
      </c>
      <c r="H5" s="49" t="s">
        <v>1417</v>
      </c>
      <c r="I5" s="49" t="s">
        <v>1416</v>
      </c>
      <c r="J5" s="49" t="s">
        <v>1417</v>
      </c>
      <c r="K5" s="49" t="s">
        <v>1416</v>
      </c>
      <c r="L5" s="49" t="s">
        <v>1417</v>
      </c>
      <c r="M5" s="49" t="s">
        <v>1416</v>
      </c>
      <c r="N5" s="49" t="s">
        <v>1417</v>
      </c>
      <c r="O5" s="49" t="s">
        <v>1416</v>
      </c>
      <c r="P5" s="49" t="s">
        <v>1417</v>
      </c>
      <c r="Q5" s="49" t="s">
        <v>1416</v>
      </c>
      <c r="R5" s="49" t="s">
        <v>1417</v>
      </c>
      <c r="S5" s="49" t="s">
        <v>1416</v>
      </c>
      <c r="T5" s="49" t="s">
        <v>1417</v>
      </c>
      <c r="U5" s="49" t="s">
        <v>1416</v>
      </c>
      <c r="V5" s="49" t="s">
        <v>1417</v>
      </c>
      <c r="W5" s="49" t="s">
        <v>1416</v>
      </c>
      <c r="X5" s="49" t="s">
        <v>1417</v>
      </c>
      <c r="Y5" s="49" t="s">
        <v>1416</v>
      </c>
      <c r="Z5" s="49" t="s">
        <v>1417</v>
      </c>
      <c r="AA5" s="49" t="s">
        <v>1416</v>
      </c>
      <c r="AB5" s="49" t="s">
        <v>1417</v>
      </c>
      <c r="AC5" s="49" t="s">
        <v>1416</v>
      </c>
      <c r="AD5" s="49" t="s">
        <v>1417</v>
      </c>
      <c r="AE5" s="49" t="s">
        <v>1416</v>
      </c>
      <c r="AF5" s="49" t="s">
        <v>1417</v>
      </c>
      <c r="AG5" s="49" t="s">
        <v>1416</v>
      </c>
      <c r="AH5" s="49" t="s">
        <v>1417</v>
      </c>
      <c r="AI5" s="49" t="s">
        <v>1416</v>
      </c>
      <c r="AJ5" s="49" t="s">
        <v>1417</v>
      </c>
      <c r="AK5" s="49" t="s">
        <v>1416</v>
      </c>
      <c r="AL5" s="49" t="s">
        <v>1417</v>
      </c>
      <c r="AM5" s="49" t="s">
        <v>1416</v>
      </c>
      <c r="AN5" s="50" t="s">
        <v>1417</v>
      </c>
    </row>
    <row r="6" spans="2:40" ht="12" customHeight="1">
      <c r="B6" s="51"/>
      <c r="C6" s="52"/>
      <c r="D6" s="53"/>
      <c r="E6" s="52"/>
      <c r="F6" s="53"/>
      <c r="G6" s="52"/>
      <c r="H6" s="53"/>
      <c r="I6" s="54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2"/>
      <c r="X6" s="53"/>
      <c r="Y6" s="52"/>
      <c r="Z6" s="53"/>
      <c r="AA6" s="52"/>
      <c r="AB6" s="53"/>
      <c r="AC6" s="52"/>
      <c r="AD6" s="53"/>
      <c r="AE6" s="52"/>
      <c r="AF6" s="53"/>
      <c r="AG6" s="52"/>
      <c r="AH6" s="53"/>
      <c r="AI6" s="52"/>
      <c r="AJ6" s="53"/>
      <c r="AK6" s="52"/>
      <c r="AL6" s="53"/>
      <c r="AM6" s="52"/>
      <c r="AN6" s="55"/>
    </row>
    <row r="7" spans="2:40" s="56" customFormat="1" ht="12" customHeight="1">
      <c r="B7" s="28" t="s">
        <v>1415</v>
      </c>
      <c r="C7" s="57">
        <f>SUM(C9:C80)</f>
        <v>651737</v>
      </c>
      <c r="D7" s="57">
        <f>SUM(D9:D80)</f>
        <v>701912</v>
      </c>
      <c r="E7" s="57">
        <v>75385</v>
      </c>
      <c r="F7" s="57">
        <f>SUM(F9:F80)</f>
        <v>72109</v>
      </c>
      <c r="G7" s="57">
        <f>SUM(G9:G80)</f>
        <v>85220</v>
      </c>
      <c r="H7" s="57">
        <v>81015</v>
      </c>
      <c r="I7" s="57">
        <v>77619</v>
      </c>
      <c r="J7" s="57">
        <v>75679</v>
      </c>
      <c r="K7" s="57">
        <f>SUM(K9:K80)</f>
        <v>64945</v>
      </c>
      <c r="L7" s="57">
        <v>68998</v>
      </c>
      <c r="M7" s="57">
        <f>SUM(M9:M80)</f>
        <v>52745</v>
      </c>
      <c r="N7" s="57">
        <f>SUM(N9:N80)</f>
        <v>62884</v>
      </c>
      <c r="O7" s="57">
        <v>52127</v>
      </c>
      <c r="P7" s="57">
        <f>SUM(P9:P80)</f>
        <v>58342</v>
      </c>
      <c r="Q7" s="57">
        <f>SUM(Q9:Q80)</f>
        <v>40907</v>
      </c>
      <c r="R7" s="57">
        <v>50457</v>
      </c>
      <c r="S7" s="57">
        <v>34283</v>
      </c>
      <c r="T7" s="57">
        <v>40646</v>
      </c>
      <c r="U7" s="57">
        <f>SUM(U9:U80)</f>
        <v>34915</v>
      </c>
      <c r="V7" s="57">
        <f>SUM(V9:V80)</f>
        <v>39195</v>
      </c>
      <c r="W7" s="57">
        <f>SUM(W9:W80)</f>
        <v>32048</v>
      </c>
      <c r="X7" s="57">
        <v>34863</v>
      </c>
      <c r="Y7" s="57">
        <f>SUM(Y9:Y80)</f>
        <v>30353</v>
      </c>
      <c r="Z7" s="57">
        <v>31656</v>
      </c>
      <c r="AA7" s="57">
        <f aca="true" t="shared" si="0" ref="AA7:AF7">SUM(AA9:AA80)</f>
        <v>24774</v>
      </c>
      <c r="AB7" s="57">
        <f t="shared" si="0"/>
        <v>25352</v>
      </c>
      <c r="AC7" s="57">
        <f t="shared" si="0"/>
        <v>19016</v>
      </c>
      <c r="AD7" s="57">
        <f t="shared" si="0"/>
        <v>20919</v>
      </c>
      <c r="AE7" s="57">
        <f t="shared" si="0"/>
        <v>14018</v>
      </c>
      <c r="AF7" s="57">
        <f t="shared" si="0"/>
        <v>17186</v>
      </c>
      <c r="AG7" s="57">
        <v>7892</v>
      </c>
      <c r="AH7" s="57">
        <f>SUM(AH9:AH80)</f>
        <v>11947</v>
      </c>
      <c r="AI7" s="57">
        <f>SUM(AI9:AI80)</f>
        <v>3959</v>
      </c>
      <c r="AJ7" s="57">
        <f>SUM(AJ9:AJ80)</f>
        <v>7022</v>
      </c>
      <c r="AK7" s="57">
        <v>1531</v>
      </c>
      <c r="AL7" s="57">
        <f>SUM(AL9:AL80)</f>
        <v>3640</v>
      </c>
      <c r="AM7" s="57">
        <f>SUM(AM9:AM80)</f>
        <v>0</v>
      </c>
      <c r="AN7" s="58">
        <f>SUM(AN9:AN80)</f>
        <v>2</v>
      </c>
    </row>
    <row r="8" spans="2:40" ht="12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1"/>
    </row>
    <row r="9" spans="2:40" ht="12" customHeight="1">
      <c r="B9" s="62" t="s">
        <v>1422</v>
      </c>
      <c r="C9" s="39">
        <v>77584</v>
      </c>
      <c r="D9" s="39">
        <v>82661</v>
      </c>
      <c r="E9" s="39">
        <v>7645</v>
      </c>
      <c r="F9" s="39">
        <v>7212</v>
      </c>
      <c r="G9" s="39">
        <v>9320</v>
      </c>
      <c r="H9" s="39">
        <v>8678</v>
      </c>
      <c r="I9" s="39">
        <v>8823</v>
      </c>
      <c r="J9" s="39">
        <v>8635</v>
      </c>
      <c r="K9" s="39">
        <v>8551</v>
      </c>
      <c r="L9" s="39">
        <v>8428</v>
      </c>
      <c r="M9" s="39">
        <v>6835</v>
      </c>
      <c r="N9" s="39">
        <v>7879</v>
      </c>
      <c r="O9" s="39">
        <v>6626</v>
      </c>
      <c r="P9" s="39">
        <v>7582</v>
      </c>
      <c r="Q9" s="39">
        <v>5480</v>
      </c>
      <c r="R9" s="39">
        <v>6916</v>
      </c>
      <c r="S9" s="39">
        <v>4349</v>
      </c>
      <c r="T9" s="39">
        <v>5707</v>
      </c>
      <c r="U9" s="39">
        <v>4569</v>
      </c>
      <c r="V9" s="39">
        <v>4781</v>
      </c>
      <c r="W9" s="39">
        <v>3977</v>
      </c>
      <c r="X9" s="39">
        <v>4236</v>
      </c>
      <c r="Y9" s="39">
        <v>3505</v>
      </c>
      <c r="Z9" s="39">
        <v>3714</v>
      </c>
      <c r="AA9" s="39">
        <v>2652</v>
      </c>
      <c r="AB9" s="39">
        <v>2834</v>
      </c>
      <c r="AC9" s="39">
        <v>2043</v>
      </c>
      <c r="AD9" s="39">
        <v>2261</v>
      </c>
      <c r="AE9" s="39">
        <v>1617</v>
      </c>
      <c r="AF9" s="39">
        <v>2034</v>
      </c>
      <c r="AG9" s="39">
        <v>918</v>
      </c>
      <c r="AH9" s="39">
        <v>1403</v>
      </c>
      <c r="AI9" s="39">
        <v>476</v>
      </c>
      <c r="AJ9" s="39">
        <v>862</v>
      </c>
      <c r="AK9" s="39">
        <v>200</v>
      </c>
      <c r="AL9" s="39">
        <v>435</v>
      </c>
      <c r="AM9" s="39">
        <v>0</v>
      </c>
      <c r="AN9" s="63">
        <v>1</v>
      </c>
    </row>
    <row r="10" spans="2:40" ht="12" customHeight="1">
      <c r="B10" s="35" t="s">
        <v>1492</v>
      </c>
      <c r="C10" s="39">
        <v>45690</v>
      </c>
      <c r="D10" s="39">
        <v>50024</v>
      </c>
      <c r="E10" s="39">
        <v>4936</v>
      </c>
      <c r="F10" s="39">
        <v>4804</v>
      </c>
      <c r="G10" s="39">
        <v>5586</v>
      </c>
      <c r="H10" s="39">
        <v>5334</v>
      </c>
      <c r="I10" s="39">
        <v>5223</v>
      </c>
      <c r="J10" s="39">
        <v>5051</v>
      </c>
      <c r="K10" s="39">
        <v>4993</v>
      </c>
      <c r="L10" s="39">
        <v>5348</v>
      </c>
      <c r="M10" s="39">
        <v>3895</v>
      </c>
      <c r="N10" s="39">
        <v>4692</v>
      </c>
      <c r="O10" s="39">
        <v>3694</v>
      </c>
      <c r="P10" s="39">
        <v>4287</v>
      </c>
      <c r="Q10" s="39">
        <v>2966</v>
      </c>
      <c r="R10" s="39">
        <v>3813</v>
      </c>
      <c r="S10" s="39">
        <v>2523</v>
      </c>
      <c r="T10" s="39">
        <v>3096</v>
      </c>
      <c r="U10" s="39">
        <v>2434</v>
      </c>
      <c r="V10" s="39">
        <v>2713</v>
      </c>
      <c r="W10" s="39">
        <v>2148</v>
      </c>
      <c r="X10" s="39">
        <v>2426</v>
      </c>
      <c r="Y10" s="39">
        <v>2231</v>
      </c>
      <c r="Z10" s="39">
        <v>2295</v>
      </c>
      <c r="AA10" s="39">
        <v>1842</v>
      </c>
      <c r="AB10" s="39">
        <v>2001</v>
      </c>
      <c r="AC10" s="39">
        <v>1352</v>
      </c>
      <c r="AD10" s="39">
        <v>1444</v>
      </c>
      <c r="AE10" s="39">
        <v>923</v>
      </c>
      <c r="AF10" s="39">
        <v>1183</v>
      </c>
      <c r="AG10" s="39">
        <v>557</v>
      </c>
      <c r="AH10" s="39">
        <v>800</v>
      </c>
      <c r="AI10" s="39">
        <v>224</v>
      </c>
      <c r="AJ10" s="39">
        <v>497</v>
      </c>
      <c r="AK10" s="39">
        <v>113</v>
      </c>
      <c r="AL10" s="39">
        <v>240</v>
      </c>
      <c r="AM10" s="39">
        <v>0</v>
      </c>
      <c r="AN10" s="63">
        <v>0</v>
      </c>
    </row>
    <row r="11" spans="2:40" ht="12" customHeight="1">
      <c r="B11" s="35" t="s">
        <v>1424</v>
      </c>
      <c r="C11" s="39">
        <v>39916</v>
      </c>
      <c r="D11" s="39">
        <v>45125</v>
      </c>
      <c r="E11" s="39">
        <v>4440</v>
      </c>
      <c r="F11" s="39">
        <v>4249</v>
      </c>
      <c r="G11" s="39">
        <v>5107</v>
      </c>
      <c r="H11" s="39">
        <v>4974</v>
      </c>
      <c r="I11" s="39">
        <v>4600</v>
      </c>
      <c r="J11" s="39">
        <v>4576</v>
      </c>
      <c r="K11" s="39">
        <v>4233</v>
      </c>
      <c r="L11" s="39">
        <v>4448</v>
      </c>
      <c r="M11" s="39">
        <v>3220</v>
      </c>
      <c r="N11" s="39">
        <v>4078</v>
      </c>
      <c r="O11" s="39">
        <v>3135</v>
      </c>
      <c r="P11" s="39">
        <v>3825</v>
      </c>
      <c r="Q11" s="39">
        <v>2453</v>
      </c>
      <c r="R11" s="39">
        <v>3291</v>
      </c>
      <c r="S11" s="39">
        <v>2173</v>
      </c>
      <c r="T11" s="39">
        <v>2769</v>
      </c>
      <c r="U11" s="39">
        <v>2302</v>
      </c>
      <c r="V11" s="39">
        <v>2721</v>
      </c>
      <c r="W11" s="39">
        <v>2092</v>
      </c>
      <c r="X11" s="39">
        <v>2402</v>
      </c>
      <c r="Y11" s="39">
        <v>1854</v>
      </c>
      <c r="Z11" s="39">
        <v>2114</v>
      </c>
      <c r="AA11" s="39">
        <v>1521</v>
      </c>
      <c r="AB11" s="39">
        <v>1642</v>
      </c>
      <c r="AC11" s="39">
        <v>1157</v>
      </c>
      <c r="AD11" s="39">
        <v>1400</v>
      </c>
      <c r="AE11" s="39">
        <v>842</v>
      </c>
      <c r="AF11" s="39">
        <v>1147</v>
      </c>
      <c r="AG11" s="39">
        <v>433</v>
      </c>
      <c r="AH11" s="39">
        <v>818</v>
      </c>
      <c r="AI11" s="39">
        <v>262</v>
      </c>
      <c r="AJ11" s="39">
        <v>454</v>
      </c>
      <c r="AK11" s="39">
        <v>92</v>
      </c>
      <c r="AL11" s="39">
        <v>217</v>
      </c>
      <c r="AM11" s="39">
        <v>0</v>
      </c>
      <c r="AN11" s="63">
        <v>0</v>
      </c>
    </row>
    <row r="12" spans="2:40" ht="12" customHeight="1">
      <c r="B12" s="35" t="s">
        <v>1425</v>
      </c>
      <c r="C12" s="39">
        <v>46361</v>
      </c>
      <c r="D12" s="39">
        <v>50374</v>
      </c>
      <c r="E12" s="39">
        <v>5170</v>
      </c>
      <c r="F12" s="39">
        <v>4976</v>
      </c>
      <c r="G12" s="39">
        <v>6308</v>
      </c>
      <c r="H12" s="39">
        <v>5880</v>
      </c>
      <c r="I12" s="39">
        <v>5246</v>
      </c>
      <c r="J12" s="39">
        <v>5215</v>
      </c>
      <c r="K12" s="39">
        <v>4657</v>
      </c>
      <c r="L12" s="39">
        <v>4910</v>
      </c>
      <c r="M12" s="39">
        <v>3793</v>
      </c>
      <c r="N12" s="39">
        <v>4477</v>
      </c>
      <c r="O12" s="39">
        <v>3845</v>
      </c>
      <c r="P12" s="39">
        <v>4322</v>
      </c>
      <c r="Q12" s="39">
        <v>3053</v>
      </c>
      <c r="R12" s="39">
        <v>3835</v>
      </c>
      <c r="S12" s="39">
        <v>2606</v>
      </c>
      <c r="T12" s="39">
        <v>3090</v>
      </c>
      <c r="U12" s="39">
        <v>2696</v>
      </c>
      <c r="V12" s="39">
        <v>2959</v>
      </c>
      <c r="W12" s="39">
        <v>2284</v>
      </c>
      <c r="X12" s="39">
        <v>2537</v>
      </c>
      <c r="Y12" s="39">
        <v>2051</v>
      </c>
      <c r="Z12" s="39">
        <v>2155</v>
      </c>
      <c r="AA12" s="39">
        <v>1671</v>
      </c>
      <c r="AB12" s="39">
        <v>1828</v>
      </c>
      <c r="AC12" s="39">
        <v>1291</v>
      </c>
      <c r="AD12" s="39">
        <v>1489</v>
      </c>
      <c r="AE12" s="39">
        <v>898</v>
      </c>
      <c r="AF12" s="39">
        <v>1183</v>
      </c>
      <c r="AG12" s="39">
        <v>494</v>
      </c>
      <c r="AH12" s="39">
        <v>844</v>
      </c>
      <c r="AI12" s="39">
        <v>214</v>
      </c>
      <c r="AJ12" s="39">
        <v>451</v>
      </c>
      <c r="AK12" s="39">
        <v>84</v>
      </c>
      <c r="AL12" s="39">
        <v>223</v>
      </c>
      <c r="AM12" s="39">
        <v>0</v>
      </c>
      <c r="AN12" s="63">
        <v>0</v>
      </c>
    </row>
    <row r="13" spans="2:40" ht="12" customHeight="1">
      <c r="B13" s="35" t="s">
        <v>1426</v>
      </c>
      <c r="C13" s="39">
        <v>18769</v>
      </c>
      <c r="D13" s="39">
        <v>19834</v>
      </c>
      <c r="E13" s="39">
        <v>2217</v>
      </c>
      <c r="F13" s="39">
        <v>2110</v>
      </c>
      <c r="G13" s="39">
        <v>2421</v>
      </c>
      <c r="H13" s="39">
        <v>2268</v>
      </c>
      <c r="I13" s="39">
        <v>2319</v>
      </c>
      <c r="J13" s="39">
        <v>2232</v>
      </c>
      <c r="K13" s="39">
        <v>1999</v>
      </c>
      <c r="L13" s="39">
        <v>1974</v>
      </c>
      <c r="M13" s="39">
        <v>1487</v>
      </c>
      <c r="N13" s="39">
        <v>1876</v>
      </c>
      <c r="O13" s="39">
        <v>1594</v>
      </c>
      <c r="P13" s="39">
        <v>1799</v>
      </c>
      <c r="Q13" s="39">
        <v>1213</v>
      </c>
      <c r="R13" s="39">
        <v>1490</v>
      </c>
      <c r="S13" s="39">
        <v>1052</v>
      </c>
      <c r="T13" s="39">
        <v>1213</v>
      </c>
      <c r="U13" s="39">
        <v>1013</v>
      </c>
      <c r="V13" s="39">
        <v>1173</v>
      </c>
      <c r="W13" s="39">
        <v>912</v>
      </c>
      <c r="X13" s="39">
        <v>929</v>
      </c>
      <c r="Y13" s="39">
        <v>846</v>
      </c>
      <c r="Z13" s="39">
        <v>821</v>
      </c>
      <c r="AA13" s="39">
        <v>650</v>
      </c>
      <c r="AB13" s="39">
        <v>668</v>
      </c>
      <c r="AC13" s="39">
        <v>469</v>
      </c>
      <c r="AD13" s="39">
        <v>537</v>
      </c>
      <c r="AE13" s="39">
        <v>304</v>
      </c>
      <c r="AF13" s="39">
        <v>338</v>
      </c>
      <c r="AG13" s="39">
        <v>175</v>
      </c>
      <c r="AH13" s="39">
        <v>210</v>
      </c>
      <c r="AI13" s="39">
        <v>69</v>
      </c>
      <c r="AJ13" s="39">
        <v>131</v>
      </c>
      <c r="AK13" s="39">
        <v>29</v>
      </c>
      <c r="AL13" s="39">
        <v>65</v>
      </c>
      <c r="AM13" s="39">
        <v>0</v>
      </c>
      <c r="AN13" s="63">
        <v>0</v>
      </c>
    </row>
    <row r="14" spans="2:40" ht="12" customHeight="1">
      <c r="B14" s="35" t="s">
        <v>1427</v>
      </c>
      <c r="C14" s="39">
        <v>19837</v>
      </c>
      <c r="D14" s="39">
        <v>21577</v>
      </c>
      <c r="E14" s="39">
        <v>2267</v>
      </c>
      <c r="F14" s="39">
        <v>2161</v>
      </c>
      <c r="G14" s="39">
        <v>2525</v>
      </c>
      <c r="H14" s="39">
        <v>2342</v>
      </c>
      <c r="I14" s="39">
        <v>2409</v>
      </c>
      <c r="J14" s="39">
        <v>2367</v>
      </c>
      <c r="K14" s="39">
        <v>1964</v>
      </c>
      <c r="L14" s="39">
        <v>2230</v>
      </c>
      <c r="M14" s="39">
        <v>1582</v>
      </c>
      <c r="N14" s="39">
        <v>1964</v>
      </c>
      <c r="O14" s="39">
        <v>1638</v>
      </c>
      <c r="P14" s="39">
        <v>1765</v>
      </c>
      <c r="Q14" s="39">
        <v>1159</v>
      </c>
      <c r="R14" s="39">
        <v>1404</v>
      </c>
      <c r="S14" s="39">
        <v>989</v>
      </c>
      <c r="T14" s="39">
        <v>1172</v>
      </c>
      <c r="U14" s="39">
        <v>981</v>
      </c>
      <c r="V14" s="39">
        <v>1167</v>
      </c>
      <c r="W14" s="39">
        <v>982</v>
      </c>
      <c r="X14" s="39">
        <v>1140</v>
      </c>
      <c r="Y14" s="39">
        <v>964</v>
      </c>
      <c r="Z14" s="39">
        <v>1031</v>
      </c>
      <c r="AA14" s="39">
        <v>816</v>
      </c>
      <c r="AB14" s="39">
        <v>763</v>
      </c>
      <c r="AC14" s="39">
        <v>606</v>
      </c>
      <c r="AD14" s="39">
        <v>688</v>
      </c>
      <c r="AE14" s="39">
        <v>475</v>
      </c>
      <c r="AF14" s="39">
        <v>615</v>
      </c>
      <c r="AG14" s="39">
        <v>277</v>
      </c>
      <c r="AH14" s="39">
        <v>403</v>
      </c>
      <c r="AI14" s="39">
        <v>144</v>
      </c>
      <c r="AJ14" s="39">
        <v>273</v>
      </c>
      <c r="AK14" s="39">
        <v>59</v>
      </c>
      <c r="AL14" s="39">
        <v>119</v>
      </c>
      <c r="AM14" s="39">
        <v>0</v>
      </c>
      <c r="AN14" s="63">
        <v>0</v>
      </c>
    </row>
    <row r="15" spans="2:40" ht="12" customHeight="1">
      <c r="B15" s="35" t="s">
        <v>1428</v>
      </c>
      <c r="C15" s="39">
        <v>17149</v>
      </c>
      <c r="D15" s="39">
        <v>19792</v>
      </c>
      <c r="E15" s="39">
        <v>1913</v>
      </c>
      <c r="F15" s="39">
        <v>1873</v>
      </c>
      <c r="G15" s="39">
        <v>2224</v>
      </c>
      <c r="H15" s="39">
        <v>2081</v>
      </c>
      <c r="I15" s="39">
        <v>2057</v>
      </c>
      <c r="J15" s="39">
        <v>2053</v>
      </c>
      <c r="K15" s="39">
        <v>1590</v>
      </c>
      <c r="L15" s="39">
        <v>2165</v>
      </c>
      <c r="M15" s="39">
        <v>1278</v>
      </c>
      <c r="N15" s="39">
        <v>1865</v>
      </c>
      <c r="O15" s="39">
        <v>1377</v>
      </c>
      <c r="P15" s="39">
        <v>1754</v>
      </c>
      <c r="Q15" s="39">
        <v>1147</v>
      </c>
      <c r="R15" s="39">
        <v>1416</v>
      </c>
      <c r="S15" s="39">
        <v>925</v>
      </c>
      <c r="T15" s="39">
        <v>1085</v>
      </c>
      <c r="U15" s="39">
        <v>961</v>
      </c>
      <c r="V15" s="39">
        <v>1114</v>
      </c>
      <c r="W15" s="39">
        <v>838</v>
      </c>
      <c r="X15" s="39">
        <v>966</v>
      </c>
      <c r="Y15" s="39">
        <v>792</v>
      </c>
      <c r="Z15" s="39">
        <v>898</v>
      </c>
      <c r="AA15" s="39">
        <v>712</v>
      </c>
      <c r="AB15" s="39">
        <v>714</v>
      </c>
      <c r="AC15" s="39">
        <v>535</v>
      </c>
      <c r="AD15" s="39">
        <v>620</v>
      </c>
      <c r="AE15" s="39">
        <v>375</v>
      </c>
      <c r="AF15" s="39">
        <v>491</v>
      </c>
      <c r="AG15" s="39">
        <v>251</v>
      </c>
      <c r="AH15" s="39">
        <v>368</v>
      </c>
      <c r="AI15" s="39">
        <v>133</v>
      </c>
      <c r="AJ15" s="39">
        <v>204</v>
      </c>
      <c r="AK15" s="39">
        <v>41</v>
      </c>
      <c r="AL15" s="39">
        <v>125</v>
      </c>
      <c r="AM15" s="39">
        <v>0</v>
      </c>
      <c r="AN15" s="63">
        <v>0</v>
      </c>
    </row>
    <row r="16" spans="2:40" ht="12" customHeight="1">
      <c r="B16" s="35" t="s">
        <v>1429</v>
      </c>
      <c r="C16" s="39">
        <v>19694</v>
      </c>
      <c r="D16" s="39">
        <v>21164</v>
      </c>
      <c r="E16" s="39">
        <v>2261</v>
      </c>
      <c r="F16" s="39">
        <v>2216</v>
      </c>
      <c r="G16" s="39">
        <v>2618</v>
      </c>
      <c r="H16" s="39">
        <v>2489</v>
      </c>
      <c r="I16" s="39">
        <v>2519</v>
      </c>
      <c r="J16" s="39">
        <v>2335</v>
      </c>
      <c r="K16" s="39">
        <v>1823</v>
      </c>
      <c r="L16" s="39">
        <v>2051</v>
      </c>
      <c r="M16" s="39">
        <v>1490</v>
      </c>
      <c r="N16" s="39">
        <v>2020</v>
      </c>
      <c r="O16" s="39">
        <v>1544</v>
      </c>
      <c r="P16" s="39">
        <v>1716</v>
      </c>
      <c r="Q16" s="39">
        <v>1157</v>
      </c>
      <c r="R16" s="39">
        <v>1317</v>
      </c>
      <c r="S16" s="39">
        <v>976</v>
      </c>
      <c r="T16" s="39">
        <v>1165</v>
      </c>
      <c r="U16" s="39">
        <v>1049</v>
      </c>
      <c r="V16" s="39">
        <v>1190</v>
      </c>
      <c r="W16" s="39">
        <v>959</v>
      </c>
      <c r="X16" s="39">
        <v>1070</v>
      </c>
      <c r="Y16" s="39">
        <v>945</v>
      </c>
      <c r="Z16" s="39">
        <v>929</v>
      </c>
      <c r="AA16" s="39">
        <v>706</v>
      </c>
      <c r="AB16" s="39">
        <v>692</v>
      </c>
      <c r="AC16" s="39">
        <v>660</v>
      </c>
      <c r="AD16" s="39">
        <v>642</v>
      </c>
      <c r="AE16" s="39">
        <v>481</v>
      </c>
      <c r="AF16" s="39">
        <v>579</v>
      </c>
      <c r="AG16" s="39">
        <v>283</v>
      </c>
      <c r="AH16" s="39">
        <v>375</v>
      </c>
      <c r="AI16" s="39">
        <v>157</v>
      </c>
      <c r="AJ16" s="39">
        <v>268</v>
      </c>
      <c r="AK16" s="39">
        <v>66</v>
      </c>
      <c r="AL16" s="39">
        <v>110</v>
      </c>
      <c r="AM16" s="39">
        <v>0</v>
      </c>
      <c r="AN16" s="63">
        <v>0</v>
      </c>
    </row>
    <row r="17" spans="2:40" ht="12" customHeight="1">
      <c r="B17" s="35" t="s">
        <v>1430</v>
      </c>
      <c r="C17" s="39">
        <v>17419</v>
      </c>
      <c r="D17" s="39">
        <v>19116</v>
      </c>
      <c r="E17" s="39">
        <v>1937</v>
      </c>
      <c r="F17" s="39">
        <v>1825</v>
      </c>
      <c r="G17" s="39">
        <v>2121</v>
      </c>
      <c r="H17" s="39">
        <v>2139</v>
      </c>
      <c r="I17" s="39">
        <v>2133</v>
      </c>
      <c r="J17" s="39">
        <v>2077</v>
      </c>
      <c r="K17" s="39">
        <v>1712</v>
      </c>
      <c r="L17" s="39">
        <v>1846</v>
      </c>
      <c r="M17" s="39">
        <v>1363</v>
      </c>
      <c r="N17" s="39">
        <v>1705</v>
      </c>
      <c r="O17" s="39">
        <v>1362</v>
      </c>
      <c r="P17" s="39">
        <v>1559</v>
      </c>
      <c r="Q17" s="39">
        <v>1154</v>
      </c>
      <c r="R17" s="39">
        <v>1427</v>
      </c>
      <c r="S17" s="39">
        <v>916</v>
      </c>
      <c r="T17" s="39">
        <v>1051</v>
      </c>
      <c r="U17" s="39">
        <v>876</v>
      </c>
      <c r="V17" s="39">
        <v>1124</v>
      </c>
      <c r="W17" s="39">
        <v>904</v>
      </c>
      <c r="X17" s="39">
        <v>966</v>
      </c>
      <c r="Y17" s="39">
        <v>889</v>
      </c>
      <c r="Z17" s="39">
        <v>590</v>
      </c>
      <c r="AA17" s="39">
        <v>782</v>
      </c>
      <c r="AB17" s="39">
        <v>737</v>
      </c>
      <c r="AC17" s="39">
        <v>573</v>
      </c>
      <c r="AD17" s="39">
        <v>641</v>
      </c>
      <c r="AE17" s="39">
        <v>388</v>
      </c>
      <c r="AF17" s="39">
        <v>443</v>
      </c>
      <c r="AG17" s="39">
        <v>193</v>
      </c>
      <c r="AH17" s="39">
        <v>341</v>
      </c>
      <c r="AI17" s="39">
        <v>83</v>
      </c>
      <c r="AJ17" s="39">
        <v>183</v>
      </c>
      <c r="AK17" s="39">
        <v>33</v>
      </c>
      <c r="AL17" s="39">
        <v>102</v>
      </c>
      <c r="AM17" s="39">
        <v>0</v>
      </c>
      <c r="AN17" s="63">
        <v>0</v>
      </c>
    </row>
    <row r="18" spans="2:40" ht="12" customHeight="1">
      <c r="B18" s="3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63"/>
    </row>
    <row r="19" spans="2:40" ht="12" customHeight="1">
      <c r="B19" s="35" t="s">
        <v>1493</v>
      </c>
      <c r="C19" s="39">
        <v>3407</v>
      </c>
      <c r="D19" s="39">
        <v>3822</v>
      </c>
      <c r="E19" s="39">
        <v>381</v>
      </c>
      <c r="F19" s="39">
        <v>366</v>
      </c>
      <c r="G19" s="39">
        <v>431</v>
      </c>
      <c r="H19" s="39">
        <v>453</v>
      </c>
      <c r="I19" s="39">
        <v>423</v>
      </c>
      <c r="J19" s="39">
        <v>405</v>
      </c>
      <c r="K19" s="39">
        <v>300</v>
      </c>
      <c r="L19" s="39">
        <v>388</v>
      </c>
      <c r="M19" s="39">
        <v>322</v>
      </c>
      <c r="N19" s="39">
        <v>364</v>
      </c>
      <c r="O19" s="39">
        <v>270</v>
      </c>
      <c r="P19" s="39">
        <v>312</v>
      </c>
      <c r="Q19" s="39">
        <v>210</v>
      </c>
      <c r="R19" s="39">
        <v>261</v>
      </c>
      <c r="S19" s="39">
        <v>176</v>
      </c>
      <c r="T19" s="39">
        <v>216</v>
      </c>
      <c r="U19" s="39">
        <v>194</v>
      </c>
      <c r="V19" s="39">
        <v>205</v>
      </c>
      <c r="W19" s="39">
        <v>146</v>
      </c>
      <c r="X19" s="39">
        <v>154</v>
      </c>
      <c r="Y19" s="39">
        <v>149</v>
      </c>
      <c r="Z19" s="39">
        <v>172</v>
      </c>
      <c r="AA19" s="39">
        <v>126</v>
      </c>
      <c r="AB19" s="39">
        <v>152</v>
      </c>
      <c r="AC19" s="39">
        <v>117</v>
      </c>
      <c r="AD19" s="39">
        <v>119</v>
      </c>
      <c r="AE19" s="39">
        <v>96</v>
      </c>
      <c r="AF19" s="39">
        <v>122</v>
      </c>
      <c r="AG19" s="39">
        <v>41</v>
      </c>
      <c r="AH19" s="39">
        <v>78</v>
      </c>
      <c r="AI19" s="39">
        <v>20</v>
      </c>
      <c r="AJ19" s="39">
        <v>37</v>
      </c>
      <c r="AK19" s="39">
        <v>5</v>
      </c>
      <c r="AL19" s="39">
        <v>18</v>
      </c>
      <c r="AM19" s="39">
        <v>0</v>
      </c>
      <c r="AN19" s="63">
        <v>0</v>
      </c>
    </row>
    <row r="20" spans="2:40" ht="12" customHeight="1">
      <c r="B20" s="64" t="s">
        <v>1494</v>
      </c>
      <c r="C20" s="39">
        <v>1753</v>
      </c>
      <c r="D20" s="39">
        <v>1886</v>
      </c>
      <c r="E20" s="39">
        <v>178</v>
      </c>
      <c r="F20" s="39">
        <v>171</v>
      </c>
      <c r="G20" s="39">
        <v>227</v>
      </c>
      <c r="H20" s="39">
        <v>202</v>
      </c>
      <c r="I20" s="39">
        <v>211</v>
      </c>
      <c r="J20" s="39">
        <v>226</v>
      </c>
      <c r="K20" s="39">
        <v>170</v>
      </c>
      <c r="L20" s="39">
        <v>185</v>
      </c>
      <c r="M20" s="39">
        <v>150</v>
      </c>
      <c r="N20" s="39">
        <v>180</v>
      </c>
      <c r="O20" s="39">
        <v>151</v>
      </c>
      <c r="P20" s="39">
        <v>144</v>
      </c>
      <c r="Q20" s="39">
        <v>81</v>
      </c>
      <c r="R20" s="39">
        <v>119</v>
      </c>
      <c r="S20" s="39">
        <v>75</v>
      </c>
      <c r="T20" s="39">
        <v>90</v>
      </c>
      <c r="U20" s="39">
        <v>85</v>
      </c>
      <c r="V20" s="39">
        <v>104</v>
      </c>
      <c r="W20" s="39">
        <v>80</v>
      </c>
      <c r="X20" s="39">
        <v>90</v>
      </c>
      <c r="Y20" s="39">
        <v>110</v>
      </c>
      <c r="Z20" s="39">
        <v>109</v>
      </c>
      <c r="AA20" s="39">
        <v>83</v>
      </c>
      <c r="AB20" s="39">
        <v>77</v>
      </c>
      <c r="AC20" s="39">
        <v>62</v>
      </c>
      <c r="AD20" s="39">
        <v>59</v>
      </c>
      <c r="AE20" s="39">
        <v>44</v>
      </c>
      <c r="AF20" s="39">
        <v>50</v>
      </c>
      <c r="AG20" s="39">
        <v>24</v>
      </c>
      <c r="AH20" s="39">
        <v>41</v>
      </c>
      <c r="AI20" s="39">
        <v>18</v>
      </c>
      <c r="AJ20" s="39">
        <v>25</v>
      </c>
      <c r="AK20" s="39">
        <v>4</v>
      </c>
      <c r="AL20" s="39">
        <v>14</v>
      </c>
      <c r="AM20" s="39">
        <v>0</v>
      </c>
      <c r="AN20" s="63">
        <v>0</v>
      </c>
    </row>
    <row r="21" spans="2:40" ht="12" customHeight="1">
      <c r="B21" s="62" t="s">
        <v>1495</v>
      </c>
      <c r="C21" s="39">
        <v>2010</v>
      </c>
      <c r="D21" s="39">
        <v>2209</v>
      </c>
      <c r="E21" s="39">
        <v>206</v>
      </c>
      <c r="F21" s="39">
        <v>204</v>
      </c>
      <c r="G21" s="39">
        <v>247</v>
      </c>
      <c r="H21" s="39">
        <v>269</v>
      </c>
      <c r="I21" s="39">
        <v>241</v>
      </c>
      <c r="J21" s="39">
        <v>227</v>
      </c>
      <c r="K21" s="39">
        <v>186</v>
      </c>
      <c r="L21" s="39">
        <v>208</v>
      </c>
      <c r="M21" s="39">
        <v>187</v>
      </c>
      <c r="N21" s="39">
        <v>193</v>
      </c>
      <c r="O21" s="39">
        <v>158</v>
      </c>
      <c r="P21" s="39">
        <v>164</v>
      </c>
      <c r="Q21" s="39">
        <v>133</v>
      </c>
      <c r="R21" s="39">
        <v>149</v>
      </c>
      <c r="S21" s="39">
        <v>97</v>
      </c>
      <c r="T21" s="39">
        <v>119</v>
      </c>
      <c r="U21" s="39">
        <v>95</v>
      </c>
      <c r="V21" s="39">
        <v>112</v>
      </c>
      <c r="W21" s="39">
        <v>96</v>
      </c>
      <c r="X21" s="39">
        <v>127</v>
      </c>
      <c r="Y21" s="39">
        <v>111</v>
      </c>
      <c r="Z21" s="39">
        <v>115</v>
      </c>
      <c r="AA21" s="39">
        <v>96</v>
      </c>
      <c r="AB21" s="39">
        <v>87</v>
      </c>
      <c r="AC21" s="39">
        <v>54</v>
      </c>
      <c r="AD21" s="39">
        <v>84</v>
      </c>
      <c r="AE21" s="39">
        <v>47</v>
      </c>
      <c r="AF21" s="39">
        <v>50</v>
      </c>
      <c r="AG21" s="39">
        <v>34</v>
      </c>
      <c r="AH21" s="39">
        <v>44</v>
      </c>
      <c r="AI21" s="39">
        <v>19</v>
      </c>
      <c r="AJ21" s="39">
        <v>34</v>
      </c>
      <c r="AK21" s="39">
        <v>3</v>
      </c>
      <c r="AL21" s="39">
        <v>23</v>
      </c>
      <c r="AM21" s="39">
        <v>0</v>
      </c>
      <c r="AN21" s="63">
        <v>0</v>
      </c>
    </row>
    <row r="22" spans="2:40" ht="12" customHeight="1">
      <c r="B22" s="35" t="s">
        <v>1496</v>
      </c>
      <c r="C22" s="39">
        <v>2132</v>
      </c>
      <c r="D22" s="39">
        <v>2340</v>
      </c>
      <c r="E22" s="39">
        <v>221</v>
      </c>
      <c r="F22" s="39">
        <v>217</v>
      </c>
      <c r="G22" s="39">
        <v>260</v>
      </c>
      <c r="H22" s="39">
        <v>255</v>
      </c>
      <c r="I22" s="39">
        <v>266</v>
      </c>
      <c r="J22" s="39">
        <v>250</v>
      </c>
      <c r="K22" s="39">
        <v>202</v>
      </c>
      <c r="L22" s="39">
        <v>235</v>
      </c>
      <c r="M22" s="39">
        <v>173</v>
      </c>
      <c r="N22" s="39">
        <v>238</v>
      </c>
      <c r="O22" s="39">
        <v>159</v>
      </c>
      <c r="P22" s="39">
        <v>191</v>
      </c>
      <c r="Q22" s="39">
        <v>143</v>
      </c>
      <c r="R22" s="39">
        <v>143</v>
      </c>
      <c r="S22" s="39">
        <v>104</v>
      </c>
      <c r="T22" s="39">
        <v>121</v>
      </c>
      <c r="U22" s="39">
        <v>106</v>
      </c>
      <c r="V22" s="39">
        <v>122</v>
      </c>
      <c r="W22" s="39">
        <v>97</v>
      </c>
      <c r="X22" s="39">
        <v>127</v>
      </c>
      <c r="Y22" s="39">
        <v>110</v>
      </c>
      <c r="Z22" s="39">
        <v>122</v>
      </c>
      <c r="AA22" s="39">
        <v>111</v>
      </c>
      <c r="AB22" s="39">
        <v>104</v>
      </c>
      <c r="AC22" s="39">
        <v>66</v>
      </c>
      <c r="AD22" s="39">
        <v>68</v>
      </c>
      <c r="AE22" s="39">
        <v>50</v>
      </c>
      <c r="AF22" s="39">
        <v>56</v>
      </c>
      <c r="AG22" s="39">
        <v>33</v>
      </c>
      <c r="AH22" s="39">
        <v>49</v>
      </c>
      <c r="AI22" s="39">
        <v>22</v>
      </c>
      <c r="AJ22" s="39">
        <v>27</v>
      </c>
      <c r="AK22" s="39">
        <v>9</v>
      </c>
      <c r="AL22" s="39">
        <v>15</v>
      </c>
      <c r="AM22" s="39">
        <v>0</v>
      </c>
      <c r="AN22" s="63">
        <v>0</v>
      </c>
    </row>
    <row r="23" spans="2:40" ht="12" customHeight="1">
      <c r="B23" s="35" t="s">
        <v>1497</v>
      </c>
      <c r="C23" s="39">
        <v>891</v>
      </c>
      <c r="D23" s="39">
        <v>960</v>
      </c>
      <c r="E23" s="39">
        <v>122</v>
      </c>
      <c r="F23" s="39">
        <v>113</v>
      </c>
      <c r="G23" s="39">
        <v>117</v>
      </c>
      <c r="H23" s="39">
        <v>113</v>
      </c>
      <c r="I23" s="39">
        <v>95</v>
      </c>
      <c r="J23" s="39">
        <v>119</v>
      </c>
      <c r="K23" s="39">
        <v>83</v>
      </c>
      <c r="L23" s="39">
        <v>90</v>
      </c>
      <c r="M23" s="39">
        <v>59</v>
      </c>
      <c r="N23" s="39">
        <v>69</v>
      </c>
      <c r="O23" s="39">
        <v>66</v>
      </c>
      <c r="P23" s="39">
        <v>74</v>
      </c>
      <c r="Q23" s="39">
        <v>51</v>
      </c>
      <c r="R23" s="39">
        <v>67</v>
      </c>
      <c r="S23" s="39">
        <v>47</v>
      </c>
      <c r="T23" s="39">
        <v>47</v>
      </c>
      <c r="U23" s="39">
        <v>47</v>
      </c>
      <c r="V23" s="39">
        <v>48</v>
      </c>
      <c r="W23" s="39">
        <v>37</v>
      </c>
      <c r="X23" s="39">
        <v>39</v>
      </c>
      <c r="Y23" s="39">
        <v>46</v>
      </c>
      <c r="Z23" s="39">
        <v>49</v>
      </c>
      <c r="AA23" s="39">
        <v>38</v>
      </c>
      <c r="AB23" s="39">
        <v>43</v>
      </c>
      <c r="AC23" s="39">
        <v>34</v>
      </c>
      <c r="AD23" s="39">
        <v>26</v>
      </c>
      <c r="AE23" s="39">
        <v>21</v>
      </c>
      <c r="AF23" s="39">
        <v>24</v>
      </c>
      <c r="AG23" s="39">
        <v>18</v>
      </c>
      <c r="AH23" s="39">
        <v>19</v>
      </c>
      <c r="AI23" s="39">
        <v>8</v>
      </c>
      <c r="AJ23" s="39">
        <v>12</v>
      </c>
      <c r="AK23" s="39">
        <v>2</v>
      </c>
      <c r="AL23" s="39">
        <v>8</v>
      </c>
      <c r="AM23" s="39">
        <v>0</v>
      </c>
      <c r="AN23" s="63">
        <v>0</v>
      </c>
    </row>
    <row r="24" spans="2:40" ht="11.25" customHeight="1">
      <c r="B24" s="3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63"/>
    </row>
    <row r="25" spans="2:40" ht="12" customHeight="1">
      <c r="B25" s="35" t="s">
        <v>1498</v>
      </c>
      <c r="C25" s="39">
        <v>16199</v>
      </c>
      <c r="D25" s="39">
        <v>17747</v>
      </c>
      <c r="E25" s="39">
        <v>1813</v>
      </c>
      <c r="F25" s="39">
        <v>1742</v>
      </c>
      <c r="G25" s="39">
        <v>2245</v>
      </c>
      <c r="H25" s="39">
        <v>2148</v>
      </c>
      <c r="I25" s="39">
        <v>2113</v>
      </c>
      <c r="J25" s="39">
        <v>1935</v>
      </c>
      <c r="K25" s="39">
        <v>1531</v>
      </c>
      <c r="L25" s="39">
        <v>1782</v>
      </c>
      <c r="M25" s="39">
        <v>1242</v>
      </c>
      <c r="N25" s="39">
        <v>1610</v>
      </c>
      <c r="O25" s="39">
        <v>1232</v>
      </c>
      <c r="P25" s="39">
        <v>1406</v>
      </c>
      <c r="Q25" s="39">
        <v>976</v>
      </c>
      <c r="R25" s="39">
        <v>1300</v>
      </c>
      <c r="S25" s="39">
        <v>889</v>
      </c>
      <c r="T25" s="39">
        <v>1014</v>
      </c>
      <c r="U25" s="39">
        <v>859</v>
      </c>
      <c r="V25" s="39">
        <v>963</v>
      </c>
      <c r="W25" s="39">
        <v>800</v>
      </c>
      <c r="X25" s="39">
        <v>850</v>
      </c>
      <c r="Y25" s="39">
        <v>692</v>
      </c>
      <c r="Z25" s="39">
        <v>779</v>
      </c>
      <c r="AA25" s="39">
        <v>570</v>
      </c>
      <c r="AB25" s="39">
        <v>598</v>
      </c>
      <c r="AC25" s="39">
        <v>465</v>
      </c>
      <c r="AD25" s="39">
        <v>499</v>
      </c>
      <c r="AE25" s="39">
        <v>404</v>
      </c>
      <c r="AF25" s="39">
        <v>490</v>
      </c>
      <c r="AG25" s="39">
        <v>214</v>
      </c>
      <c r="AH25" s="39">
        <v>310</v>
      </c>
      <c r="AI25" s="39">
        <v>107</v>
      </c>
      <c r="AJ25" s="39">
        <v>205</v>
      </c>
      <c r="AK25" s="39">
        <v>47</v>
      </c>
      <c r="AL25" s="39">
        <v>116</v>
      </c>
      <c r="AM25" s="39">
        <v>0</v>
      </c>
      <c r="AN25" s="63">
        <v>0</v>
      </c>
    </row>
    <row r="26" spans="2:40" ht="12" customHeight="1">
      <c r="B26" s="35" t="s">
        <v>1432</v>
      </c>
      <c r="C26" s="39">
        <v>4971</v>
      </c>
      <c r="D26" s="39">
        <v>5389</v>
      </c>
      <c r="E26" s="39">
        <v>539</v>
      </c>
      <c r="F26" s="39">
        <v>545</v>
      </c>
      <c r="G26" s="39">
        <v>589</v>
      </c>
      <c r="H26" s="39">
        <v>622</v>
      </c>
      <c r="I26" s="39">
        <v>655</v>
      </c>
      <c r="J26" s="39">
        <v>617</v>
      </c>
      <c r="K26" s="39">
        <v>501</v>
      </c>
      <c r="L26" s="39">
        <v>556</v>
      </c>
      <c r="M26" s="39">
        <v>400</v>
      </c>
      <c r="N26" s="39">
        <v>436</v>
      </c>
      <c r="O26" s="39">
        <v>365</v>
      </c>
      <c r="P26" s="39">
        <v>399</v>
      </c>
      <c r="Q26" s="39">
        <v>294</v>
      </c>
      <c r="R26" s="39">
        <v>347</v>
      </c>
      <c r="S26" s="39">
        <v>253</v>
      </c>
      <c r="T26" s="39">
        <v>300</v>
      </c>
      <c r="U26" s="39">
        <v>260</v>
      </c>
      <c r="V26" s="39">
        <v>278</v>
      </c>
      <c r="W26" s="39">
        <v>259</v>
      </c>
      <c r="X26" s="39">
        <v>297</v>
      </c>
      <c r="Y26" s="39">
        <v>235</v>
      </c>
      <c r="Z26" s="39">
        <v>253</v>
      </c>
      <c r="AA26" s="39">
        <v>184</v>
      </c>
      <c r="AB26" s="39">
        <v>191</v>
      </c>
      <c r="AC26" s="39">
        <v>147</v>
      </c>
      <c r="AD26" s="39">
        <v>163</v>
      </c>
      <c r="AE26" s="39">
        <v>149</v>
      </c>
      <c r="AF26" s="39">
        <v>178</v>
      </c>
      <c r="AG26" s="39">
        <v>85</v>
      </c>
      <c r="AH26" s="39">
        <v>118</v>
      </c>
      <c r="AI26" s="39">
        <v>36</v>
      </c>
      <c r="AJ26" s="39">
        <v>63</v>
      </c>
      <c r="AK26" s="39">
        <v>20</v>
      </c>
      <c r="AL26" s="39">
        <v>26</v>
      </c>
      <c r="AM26" s="39">
        <v>0</v>
      </c>
      <c r="AN26" s="63">
        <v>0</v>
      </c>
    </row>
    <row r="27" spans="2:40" ht="12" customHeight="1">
      <c r="B27" s="35" t="s">
        <v>1499</v>
      </c>
      <c r="C27" s="39">
        <v>2391</v>
      </c>
      <c r="D27" s="39">
        <v>2498</v>
      </c>
      <c r="E27" s="39">
        <v>291</v>
      </c>
      <c r="F27" s="39">
        <v>250</v>
      </c>
      <c r="G27" s="39">
        <v>338</v>
      </c>
      <c r="H27" s="39">
        <v>273</v>
      </c>
      <c r="I27" s="39">
        <v>325</v>
      </c>
      <c r="J27" s="39">
        <v>292</v>
      </c>
      <c r="K27" s="39">
        <v>198</v>
      </c>
      <c r="L27" s="39">
        <v>238</v>
      </c>
      <c r="M27" s="39">
        <v>164</v>
      </c>
      <c r="N27" s="39">
        <v>194</v>
      </c>
      <c r="O27" s="39">
        <v>170</v>
      </c>
      <c r="P27" s="39">
        <v>178</v>
      </c>
      <c r="Q27" s="39">
        <v>141</v>
      </c>
      <c r="R27" s="39">
        <v>171</v>
      </c>
      <c r="S27" s="39">
        <v>109</v>
      </c>
      <c r="T27" s="39">
        <v>167</v>
      </c>
      <c r="U27" s="39">
        <v>127</v>
      </c>
      <c r="V27" s="39">
        <v>151</v>
      </c>
      <c r="W27" s="39">
        <v>121</v>
      </c>
      <c r="X27" s="39">
        <v>132</v>
      </c>
      <c r="Y27" s="39">
        <v>122</v>
      </c>
      <c r="Z27" s="39">
        <v>116</v>
      </c>
      <c r="AA27" s="39">
        <v>96</v>
      </c>
      <c r="AB27" s="39">
        <v>77</v>
      </c>
      <c r="AC27" s="39">
        <v>58</v>
      </c>
      <c r="AD27" s="39">
        <v>73</v>
      </c>
      <c r="AE27" s="39">
        <v>52</v>
      </c>
      <c r="AF27" s="39">
        <v>69</v>
      </c>
      <c r="AG27" s="39">
        <v>43</v>
      </c>
      <c r="AH27" s="39">
        <v>53</v>
      </c>
      <c r="AI27" s="39">
        <v>26</v>
      </c>
      <c r="AJ27" s="39">
        <v>42</v>
      </c>
      <c r="AK27" s="39">
        <v>10</v>
      </c>
      <c r="AL27" s="39">
        <v>22</v>
      </c>
      <c r="AM27" s="39">
        <v>0</v>
      </c>
      <c r="AN27" s="63">
        <v>0</v>
      </c>
    </row>
    <row r="28" spans="2:40" ht="12" customHeight="1">
      <c r="B28" s="35" t="s">
        <v>1433</v>
      </c>
      <c r="C28" s="39">
        <v>6443</v>
      </c>
      <c r="D28" s="39">
        <v>6892</v>
      </c>
      <c r="E28" s="39">
        <v>680</v>
      </c>
      <c r="F28" s="39">
        <v>642</v>
      </c>
      <c r="G28" s="39">
        <v>811</v>
      </c>
      <c r="H28" s="39">
        <v>731</v>
      </c>
      <c r="I28" s="39">
        <v>795</v>
      </c>
      <c r="J28" s="39">
        <v>791</v>
      </c>
      <c r="K28" s="39">
        <v>595</v>
      </c>
      <c r="L28" s="39">
        <v>649</v>
      </c>
      <c r="M28" s="39">
        <v>511</v>
      </c>
      <c r="N28" s="39">
        <v>596</v>
      </c>
      <c r="O28" s="39">
        <v>520</v>
      </c>
      <c r="P28" s="39">
        <v>571</v>
      </c>
      <c r="Q28" s="39">
        <v>388</v>
      </c>
      <c r="R28" s="39">
        <v>445</v>
      </c>
      <c r="S28" s="39">
        <v>351</v>
      </c>
      <c r="T28" s="39">
        <v>361</v>
      </c>
      <c r="U28" s="39">
        <v>306</v>
      </c>
      <c r="V28" s="39">
        <v>409</v>
      </c>
      <c r="W28" s="39">
        <v>310</v>
      </c>
      <c r="X28" s="39">
        <v>340</v>
      </c>
      <c r="Y28" s="39">
        <v>303</v>
      </c>
      <c r="Z28" s="39">
        <v>347</v>
      </c>
      <c r="AA28" s="39">
        <v>281</v>
      </c>
      <c r="AB28" s="39">
        <v>280</v>
      </c>
      <c r="AC28" s="39">
        <v>242</v>
      </c>
      <c r="AD28" s="39">
        <v>228</v>
      </c>
      <c r="AE28" s="39">
        <v>179</v>
      </c>
      <c r="AF28" s="39">
        <v>207</v>
      </c>
      <c r="AG28" s="39">
        <v>95</v>
      </c>
      <c r="AH28" s="39">
        <v>153</v>
      </c>
      <c r="AI28" s="39">
        <v>59</v>
      </c>
      <c r="AJ28" s="39">
        <v>93</v>
      </c>
      <c r="AK28" s="39">
        <v>17</v>
      </c>
      <c r="AL28" s="39">
        <v>49</v>
      </c>
      <c r="AM28" s="39">
        <v>0</v>
      </c>
      <c r="AN28" s="63">
        <v>0</v>
      </c>
    </row>
    <row r="29" spans="2:40" ht="12" customHeight="1">
      <c r="B29" s="62" t="s">
        <v>1434</v>
      </c>
      <c r="C29" s="39">
        <v>8007</v>
      </c>
      <c r="D29" s="39">
        <v>8681</v>
      </c>
      <c r="E29" s="39">
        <v>940</v>
      </c>
      <c r="F29" s="39">
        <v>863</v>
      </c>
      <c r="G29" s="39">
        <v>1021</v>
      </c>
      <c r="H29" s="39">
        <v>972</v>
      </c>
      <c r="I29" s="39">
        <v>981</v>
      </c>
      <c r="J29" s="39">
        <v>939</v>
      </c>
      <c r="K29" s="39">
        <v>689</v>
      </c>
      <c r="L29" s="39">
        <v>790</v>
      </c>
      <c r="M29" s="39">
        <v>671</v>
      </c>
      <c r="N29" s="39">
        <v>724</v>
      </c>
      <c r="O29" s="39">
        <v>605</v>
      </c>
      <c r="P29" s="39">
        <v>698</v>
      </c>
      <c r="Q29" s="39">
        <v>513</v>
      </c>
      <c r="R29" s="39">
        <v>629</v>
      </c>
      <c r="S29" s="39">
        <v>379</v>
      </c>
      <c r="T29" s="39">
        <v>487</v>
      </c>
      <c r="U29" s="39">
        <v>402</v>
      </c>
      <c r="V29" s="39">
        <v>466</v>
      </c>
      <c r="W29" s="39">
        <v>404</v>
      </c>
      <c r="X29" s="39">
        <v>434</v>
      </c>
      <c r="Y29" s="39">
        <v>377</v>
      </c>
      <c r="Z29" s="39">
        <v>402</v>
      </c>
      <c r="AA29" s="39">
        <v>302</v>
      </c>
      <c r="AB29" s="39">
        <v>351</v>
      </c>
      <c r="AC29" s="39">
        <v>267</v>
      </c>
      <c r="AD29" s="39">
        <v>301</v>
      </c>
      <c r="AE29" s="39">
        <v>230</v>
      </c>
      <c r="AF29" s="39">
        <v>250</v>
      </c>
      <c r="AG29" s="39">
        <v>141</v>
      </c>
      <c r="AH29" s="39">
        <v>216</v>
      </c>
      <c r="AI29" s="39">
        <v>66</v>
      </c>
      <c r="AJ29" s="39">
        <v>100</v>
      </c>
      <c r="AK29" s="39">
        <v>19</v>
      </c>
      <c r="AL29" s="39">
        <v>59</v>
      </c>
      <c r="AM29" s="39">
        <v>0</v>
      </c>
      <c r="AN29" s="63">
        <v>0</v>
      </c>
    </row>
    <row r="30" spans="2:40" ht="12" customHeight="1">
      <c r="B30" s="35" t="s">
        <v>1500</v>
      </c>
      <c r="C30" s="39">
        <v>1259</v>
      </c>
      <c r="D30" s="39">
        <v>1309</v>
      </c>
      <c r="E30" s="39">
        <v>141</v>
      </c>
      <c r="F30" s="39">
        <v>119</v>
      </c>
      <c r="G30" s="39">
        <v>174</v>
      </c>
      <c r="H30" s="39">
        <v>133</v>
      </c>
      <c r="I30" s="39">
        <v>167</v>
      </c>
      <c r="J30" s="39">
        <v>142</v>
      </c>
      <c r="K30" s="39">
        <v>120</v>
      </c>
      <c r="L30" s="39">
        <v>131</v>
      </c>
      <c r="M30" s="39">
        <v>92</v>
      </c>
      <c r="N30" s="39">
        <v>106</v>
      </c>
      <c r="O30" s="39">
        <v>91</v>
      </c>
      <c r="P30" s="39">
        <v>117</v>
      </c>
      <c r="Q30" s="39">
        <v>82</v>
      </c>
      <c r="R30" s="39">
        <v>102</v>
      </c>
      <c r="S30" s="39">
        <v>57</v>
      </c>
      <c r="T30" s="39">
        <v>54</v>
      </c>
      <c r="U30" s="39">
        <v>58</v>
      </c>
      <c r="V30" s="39">
        <v>72</v>
      </c>
      <c r="W30" s="39">
        <v>56</v>
      </c>
      <c r="X30" s="39">
        <v>58</v>
      </c>
      <c r="Y30" s="39">
        <v>61</v>
      </c>
      <c r="Z30" s="39">
        <v>71</v>
      </c>
      <c r="AA30" s="39">
        <v>50</v>
      </c>
      <c r="AB30" s="39">
        <v>53</v>
      </c>
      <c r="AC30" s="39">
        <v>39</v>
      </c>
      <c r="AD30" s="39">
        <v>57</v>
      </c>
      <c r="AE30" s="39">
        <v>35</v>
      </c>
      <c r="AF30" s="39">
        <v>39</v>
      </c>
      <c r="AG30" s="39">
        <v>22</v>
      </c>
      <c r="AH30" s="39">
        <v>28</v>
      </c>
      <c r="AI30" s="39">
        <v>9</v>
      </c>
      <c r="AJ30" s="39">
        <v>20</v>
      </c>
      <c r="AK30" s="39">
        <v>5</v>
      </c>
      <c r="AL30" s="39">
        <v>7</v>
      </c>
      <c r="AM30" s="39">
        <v>0</v>
      </c>
      <c r="AN30" s="63">
        <v>0</v>
      </c>
    </row>
    <row r="31" spans="2:40" ht="12" customHeight="1">
      <c r="B31" s="3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63"/>
    </row>
    <row r="32" spans="2:40" ht="12" customHeight="1">
      <c r="B32" s="62" t="s">
        <v>1435</v>
      </c>
      <c r="C32" s="39">
        <v>3796</v>
      </c>
      <c r="D32" s="39">
        <v>4004</v>
      </c>
      <c r="E32" s="39">
        <v>421</v>
      </c>
      <c r="F32" s="39">
        <v>352</v>
      </c>
      <c r="G32" s="39">
        <v>490</v>
      </c>
      <c r="H32" s="39">
        <v>437</v>
      </c>
      <c r="I32" s="39">
        <v>485</v>
      </c>
      <c r="J32" s="39">
        <v>438</v>
      </c>
      <c r="K32" s="39">
        <v>356</v>
      </c>
      <c r="L32" s="39">
        <v>362</v>
      </c>
      <c r="M32" s="39">
        <v>285</v>
      </c>
      <c r="N32" s="39">
        <v>343</v>
      </c>
      <c r="O32" s="39">
        <v>300</v>
      </c>
      <c r="P32" s="39">
        <v>324</v>
      </c>
      <c r="Q32" s="39">
        <v>252</v>
      </c>
      <c r="R32" s="39">
        <v>312</v>
      </c>
      <c r="S32" s="39">
        <v>201</v>
      </c>
      <c r="T32" s="39">
        <v>279</v>
      </c>
      <c r="U32" s="39">
        <v>211</v>
      </c>
      <c r="V32" s="39">
        <v>248</v>
      </c>
      <c r="W32" s="39">
        <v>192</v>
      </c>
      <c r="X32" s="39">
        <v>208</v>
      </c>
      <c r="Y32" s="39">
        <v>166</v>
      </c>
      <c r="Z32" s="39">
        <v>175</v>
      </c>
      <c r="AA32" s="39">
        <v>150</v>
      </c>
      <c r="AB32" s="39">
        <v>156</v>
      </c>
      <c r="AC32" s="39">
        <v>123</v>
      </c>
      <c r="AD32" s="39">
        <v>119</v>
      </c>
      <c r="AE32" s="39">
        <v>66</v>
      </c>
      <c r="AF32" s="39">
        <v>96</v>
      </c>
      <c r="AG32" s="39">
        <v>53</v>
      </c>
      <c r="AH32" s="39">
        <v>83</v>
      </c>
      <c r="AI32" s="39">
        <v>30</v>
      </c>
      <c r="AJ32" s="39">
        <v>44</v>
      </c>
      <c r="AK32" s="39">
        <v>15</v>
      </c>
      <c r="AL32" s="39">
        <v>28</v>
      </c>
      <c r="AM32" s="39">
        <v>0</v>
      </c>
      <c r="AN32" s="63">
        <v>0</v>
      </c>
    </row>
    <row r="33" spans="2:40" ht="12" customHeight="1">
      <c r="B33" s="35" t="s">
        <v>1437</v>
      </c>
      <c r="C33" s="39">
        <v>8034</v>
      </c>
      <c r="D33" s="39">
        <v>8581</v>
      </c>
      <c r="E33" s="39">
        <v>973</v>
      </c>
      <c r="F33" s="39">
        <v>952</v>
      </c>
      <c r="G33" s="39">
        <v>1087</v>
      </c>
      <c r="H33" s="39">
        <v>1043</v>
      </c>
      <c r="I33" s="39">
        <v>1078</v>
      </c>
      <c r="J33" s="39">
        <v>1050</v>
      </c>
      <c r="K33" s="39">
        <v>683</v>
      </c>
      <c r="L33" s="39">
        <v>688</v>
      </c>
      <c r="M33" s="39">
        <v>567</v>
      </c>
      <c r="N33" s="39">
        <v>640</v>
      </c>
      <c r="O33" s="39">
        <v>549</v>
      </c>
      <c r="P33" s="39">
        <v>615</v>
      </c>
      <c r="Q33" s="39">
        <v>480</v>
      </c>
      <c r="R33" s="39">
        <v>614</v>
      </c>
      <c r="S33" s="39">
        <v>365</v>
      </c>
      <c r="T33" s="39">
        <v>473</v>
      </c>
      <c r="U33" s="39">
        <v>402</v>
      </c>
      <c r="V33" s="39">
        <v>462</v>
      </c>
      <c r="W33" s="39">
        <v>411</v>
      </c>
      <c r="X33" s="39">
        <v>417</v>
      </c>
      <c r="Y33" s="39">
        <v>412</v>
      </c>
      <c r="Z33" s="39">
        <v>414</v>
      </c>
      <c r="AA33" s="39">
        <v>333</v>
      </c>
      <c r="AB33" s="39">
        <v>327</v>
      </c>
      <c r="AC33" s="39">
        <v>251</v>
      </c>
      <c r="AD33" s="39">
        <v>279</v>
      </c>
      <c r="AE33" s="39">
        <v>216</v>
      </c>
      <c r="AF33" s="39">
        <v>245</v>
      </c>
      <c r="AG33" s="39">
        <v>120</v>
      </c>
      <c r="AH33" s="39">
        <v>204</v>
      </c>
      <c r="AI33" s="39">
        <v>82</v>
      </c>
      <c r="AJ33" s="39">
        <v>101</v>
      </c>
      <c r="AK33" s="39">
        <v>25</v>
      </c>
      <c r="AL33" s="39">
        <v>57</v>
      </c>
      <c r="AM33" s="39">
        <v>0</v>
      </c>
      <c r="AN33" s="63">
        <v>0</v>
      </c>
    </row>
    <row r="34" spans="2:40" ht="12" customHeight="1">
      <c r="B34" s="35" t="s">
        <v>1436</v>
      </c>
      <c r="C34" s="39">
        <v>4378</v>
      </c>
      <c r="D34" s="39">
        <v>4553</v>
      </c>
      <c r="E34" s="39">
        <v>603</v>
      </c>
      <c r="F34" s="39">
        <v>534</v>
      </c>
      <c r="G34" s="39">
        <v>608</v>
      </c>
      <c r="H34" s="39">
        <v>591</v>
      </c>
      <c r="I34" s="39">
        <v>521</v>
      </c>
      <c r="J34" s="39">
        <v>532</v>
      </c>
      <c r="K34" s="39">
        <v>361</v>
      </c>
      <c r="L34" s="39">
        <v>362</v>
      </c>
      <c r="M34" s="39">
        <v>327</v>
      </c>
      <c r="N34" s="39">
        <v>363</v>
      </c>
      <c r="O34" s="39">
        <v>296</v>
      </c>
      <c r="P34" s="39">
        <v>325</v>
      </c>
      <c r="Q34" s="39">
        <v>268</v>
      </c>
      <c r="R34" s="39">
        <v>361</v>
      </c>
      <c r="S34" s="39">
        <v>221</v>
      </c>
      <c r="T34" s="39">
        <v>236</v>
      </c>
      <c r="U34" s="39">
        <v>207</v>
      </c>
      <c r="V34" s="39">
        <v>225</v>
      </c>
      <c r="W34" s="39">
        <v>199</v>
      </c>
      <c r="X34" s="39">
        <v>201</v>
      </c>
      <c r="Y34" s="39">
        <v>200</v>
      </c>
      <c r="Z34" s="39">
        <v>218</v>
      </c>
      <c r="AA34" s="39">
        <v>195</v>
      </c>
      <c r="AB34" s="39">
        <v>153</v>
      </c>
      <c r="AC34" s="39">
        <v>160</v>
      </c>
      <c r="AD34" s="39">
        <v>147</v>
      </c>
      <c r="AE34" s="39">
        <v>92</v>
      </c>
      <c r="AF34" s="39">
        <v>120</v>
      </c>
      <c r="AG34" s="39">
        <v>67</v>
      </c>
      <c r="AH34" s="39">
        <v>96</v>
      </c>
      <c r="AI34" s="39">
        <v>38</v>
      </c>
      <c r="AJ34" s="39">
        <v>56</v>
      </c>
      <c r="AK34" s="39">
        <v>15</v>
      </c>
      <c r="AL34" s="39">
        <v>33</v>
      </c>
      <c r="AM34" s="39">
        <v>0</v>
      </c>
      <c r="AN34" s="63">
        <v>0</v>
      </c>
    </row>
    <row r="35" spans="2:40" ht="12" customHeight="1">
      <c r="B35" s="35" t="s">
        <v>1438</v>
      </c>
      <c r="C35" s="39">
        <v>7505</v>
      </c>
      <c r="D35" s="39">
        <v>7755</v>
      </c>
      <c r="E35" s="39">
        <v>912</v>
      </c>
      <c r="F35" s="39">
        <v>902</v>
      </c>
      <c r="G35" s="39">
        <v>1010</v>
      </c>
      <c r="H35" s="39">
        <v>971</v>
      </c>
      <c r="I35" s="39">
        <v>923</v>
      </c>
      <c r="J35" s="39">
        <v>926</v>
      </c>
      <c r="K35" s="39">
        <v>678</v>
      </c>
      <c r="L35" s="39">
        <v>613</v>
      </c>
      <c r="M35" s="39">
        <v>591</v>
      </c>
      <c r="N35" s="39">
        <v>631</v>
      </c>
      <c r="O35" s="39">
        <v>585</v>
      </c>
      <c r="P35" s="39">
        <v>572</v>
      </c>
      <c r="Q35" s="39">
        <v>440</v>
      </c>
      <c r="R35" s="39">
        <v>564</v>
      </c>
      <c r="S35" s="39">
        <v>373</v>
      </c>
      <c r="T35" s="39">
        <v>450</v>
      </c>
      <c r="U35" s="39">
        <v>382</v>
      </c>
      <c r="V35" s="39">
        <v>454</v>
      </c>
      <c r="W35" s="39">
        <v>377</v>
      </c>
      <c r="X35" s="39">
        <v>361</v>
      </c>
      <c r="Y35" s="39">
        <v>347</v>
      </c>
      <c r="Z35" s="39">
        <v>362</v>
      </c>
      <c r="AA35" s="39">
        <v>313</v>
      </c>
      <c r="AB35" s="39">
        <v>275</v>
      </c>
      <c r="AC35" s="39">
        <v>214</v>
      </c>
      <c r="AD35" s="39">
        <v>233</v>
      </c>
      <c r="AE35" s="39">
        <v>188</v>
      </c>
      <c r="AF35" s="39">
        <v>171</v>
      </c>
      <c r="AG35" s="39">
        <v>101</v>
      </c>
      <c r="AH35" s="39">
        <v>136</v>
      </c>
      <c r="AI35" s="39">
        <v>50</v>
      </c>
      <c r="AJ35" s="39">
        <v>77</v>
      </c>
      <c r="AK35" s="39">
        <v>21</v>
      </c>
      <c r="AL35" s="39">
        <v>57</v>
      </c>
      <c r="AM35" s="39">
        <v>0</v>
      </c>
      <c r="AN35" s="63">
        <v>0</v>
      </c>
    </row>
    <row r="36" spans="2:40" ht="12" customHeight="1">
      <c r="B36" s="35" t="s">
        <v>1439</v>
      </c>
      <c r="C36" s="39">
        <v>12811</v>
      </c>
      <c r="D36" s="39">
        <v>13956</v>
      </c>
      <c r="E36" s="39">
        <v>1438</v>
      </c>
      <c r="F36" s="39">
        <v>1395</v>
      </c>
      <c r="G36" s="39">
        <v>1889</v>
      </c>
      <c r="H36" s="39">
        <v>1708</v>
      </c>
      <c r="I36" s="39">
        <v>1620</v>
      </c>
      <c r="J36" s="39">
        <v>1629</v>
      </c>
      <c r="K36" s="39">
        <v>1192</v>
      </c>
      <c r="L36" s="39">
        <v>1326</v>
      </c>
      <c r="M36" s="39">
        <v>929</v>
      </c>
      <c r="N36" s="39">
        <v>1090</v>
      </c>
      <c r="O36" s="39">
        <v>899</v>
      </c>
      <c r="P36" s="39">
        <v>1070</v>
      </c>
      <c r="Q36" s="39">
        <v>706</v>
      </c>
      <c r="R36" s="39">
        <v>972</v>
      </c>
      <c r="S36" s="39">
        <v>671</v>
      </c>
      <c r="T36" s="39">
        <v>759</v>
      </c>
      <c r="U36" s="39">
        <v>716</v>
      </c>
      <c r="V36" s="39">
        <v>860</v>
      </c>
      <c r="W36" s="39">
        <v>651</v>
      </c>
      <c r="X36" s="39">
        <v>694</v>
      </c>
      <c r="Y36" s="39">
        <v>581</v>
      </c>
      <c r="Z36" s="39">
        <v>647</v>
      </c>
      <c r="AA36" s="39">
        <v>498</v>
      </c>
      <c r="AB36" s="39">
        <v>508</v>
      </c>
      <c r="AC36" s="39">
        <v>360</v>
      </c>
      <c r="AD36" s="39">
        <v>448</v>
      </c>
      <c r="AE36" s="39">
        <v>335</v>
      </c>
      <c r="AF36" s="39">
        <v>382</v>
      </c>
      <c r="AG36" s="39">
        <v>194</v>
      </c>
      <c r="AH36" s="39">
        <v>258</v>
      </c>
      <c r="AI36" s="39">
        <v>95</v>
      </c>
      <c r="AJ36" s="39">
        <v>148</v>
      </c>
      <c r="AK36" s="39">
        <v>37</v>
      </c>
      <c r="AL36" s="39">
        <v>62</v>
      </c>
      <c r="AM36" s="39">
        <v>0</v>
      </c>
      <c r="AN36" s="63">
        <v>0</v>
      </c>
    </row>
    <row r="37" spans="2:40" ht="12" customHeight="1">
      <c r="B37" s="3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63"/>
    </row>
    <row r="38" spans="2:40" s="47" customFormat="1" ht="12" customHeight="1">
      <c r="B38" s="62" t="s">
        <v>1440</v>
      </c>
      <c r="C38" s="39">
        <v>18573</v>
      </c>
      <c r="D38" s="39">
        <v>20454</v>
      </c>
      <c r="E38" s="39">
        <v>2067</v>
      </c>
      <c r="F38" s="39">
        <v>2001</v>
      </c>
      <c r="G38" s="39">
        <v>2463</v>
      </c>
      <c r="H38" s="39">
        <v>2313</v>
      </c>
      <c r="I38" s="39">
        <v>2249</v>
      </c>
      <c r="J38" s="39">
        <v>2218</v>
      </c>
      <c r="K38" s="39">
        <v>1837</v>
      </c>
      <c r="L38" s="39">
        <v>2053</v>
      </c>
      <c r="M38" s="39">
        <v>1523</v>
      </c>
      <c r="N38" s="39">
        <v>2162</v>
      </c>
      <c r="O38" s="39">
        <v>1518</v>
      </c>
      <c r="P38" s="39">
        <v>1756</v>
      </c>
      <c r="Q38" s="39">
        <v>1095</v>
      </c>
      <c r="R38" s="39">
        <v>1340</v>
      </c>
      <c r="S38" s="39">
        <v>894</v>
      </c>
      <c r="T38" s="39">
        <v>1099</v>
      </c>
      <c r="U38" s="39">
        <v>1054</v>
      </c>
      <c r="V38" s="39">
        <v>1219</v>
      </c>
      <c r="W38" s="39">
        <v>990</v>
      </c>
      <c r="X38" s="39">
        <v>1001</v>
      </c>
      <c r="Y38" s="39">
        <v>795</v>
      </c>
      <c r="Z38" s="39">
        <v>848</v>
      </c>
      <c r="AA38" s="39">
        <v>700</v>
      </c>
      <c r="AB38" s="39">
        <v>675</v>
      </c>
      <c r="AC38" s="39">
        <v>523</v>
      </c>
      <c r="AD38" s="39">
        <v>551</v>
      </c>
      <c r="AE38" s="39">
        <v>428</v>
      </c>
      <c r="AF38" s="39">
        <v>517</v>
      </c>
      <c r="AG38" s="39">
        <v>266</v>
      </c>
      <c r="AH38" s="39">
        <v>353</v>
      </c>
      <c r="AI38" s="39">
        <v>126</v>
      </c>
      <c r="AJ38" s="39">
        <v>218</v>
      </c>
      <c r="AK38" s="39">
        <v>45</v>
      </c>
      <c r="AL38" s="39">
        <v>130</v>
      </c>
      <c r="AM38" s="39">
        <v>0</v>
      </c>
      <c r="AN38" s="63">
        <v>0</v>
      </c>
    </row>
    <row r="39" spans="2:40" ht="12" customHeight="1">
      <c r="B39" s="35" t="s">
        <v>1441</v>
      </c>
      <c r="C39" s="39">
        <v>7287</v>
      </c>
      <c r="D39" s="39">
        <v>8044</v>
      </c>
      <c r="E39" s="39">
        <v>1021</v>
      </c>
      <c r="F39" s="39">
        <v>920</v>
      </c>
      <c r="G39" s="39">
        <v>1064</v>
      </c>
      <c r="H39" s="39">
        <v>1013</v>
      </c>
      <c r="I39" s="39">
        <v>919</v>
      </c>
      <c r="J39" s="39">
        <v>142</v>
      </c>
      <c r="K39" s="39">
        <v>634</v>
      </c>
      <c r="L39" s="39">
        <v>767</v>
      </c>
      <c r="M39" s="39">
        <v>515</v>
      </c>
      <c r="N39" s="39">
        <v>705</v>
      </c>
      <c r="O39" s="39">
        <v>597</v>
      </c>
      <c r="P39" s="39">
        <v>638</v>
      </c>
      <c r="Q39" s="39">
        <v>418</v>
      </c>
      <c r="R39" s="39">
        <v>560</v>
      </c>
      <c r="S39" s="39">
        <v>370</v>
      </c>
      <c r="T39" s="39">
        <v>450</v>
      </c>
      <c r="U39" s="39">
        <v>374</v>
      </c>
      <c r="V39" s="39">
        <v>405</v>
      </c>
      <c r="W39" s="39">
        <v>316</v>
      </c>
      <c r="X39" s="39">
        <v>372</v>
      </c>
      <c r="Y39" s="39">
        <v>320</v>
      </c>
      <c r="Z39" s="39">
        <v>362</v>
      </c>
      <c r="AA39" s="39">
        <v>260</v>
      </c>
      <c r="AB39" s="39">
        <v>248</v>
      </c>
      <c r="AC39" s="39">
        <v>189</v>
      </c>
      <c r="AD39" s="39">
        <v>224</v>
      </c>
      <c r="AE39" s="39">
        <v>153</v>
      </c>
      <c r="AF39" s="39">
        <v>186</v>
      </c>
      <c r="AG39" s="39">
        <v>88</v>
      </c>
      <c r="AH39" s="39">
        <v>132</v>
      </c>
      <c r="AI39" s="39">
        <v>30</v>
      </c>
      <c r="AJ39" s="39">
        <v>76</v>
      </c>
      <c r="AK39" s="39">
        <v>19</v>
      </c>
      <c r="AL39" s="39">
        <v>44</v>
      </c>
      <c r="AM39" s="39">
        <v>0</v>
      </c>
      <c r="AN39" s="63">
        <v>0</v>
      </c>
    </row>
    <row r="40" spans="2:40" ht="12" customHeight="1">
      <c r="B40" s="35" t="s">
        <v>1442</v>
      </c>
      <c r="C40" s="39">
        <v>16206</v>
      </c>
      <c r="D40" s="39">
        <v>17071</v>
      </c>
      <c r="E40" s="39">
        <v>2114</v>
      </c>
      <c r="F40" s="39">
        <v>2030</v>
      </c>
      <c r="G40" s="39">
        <v>2281</v>
      </c>
      <c r="H40" s="39">
        <v>2087</v>
      </c>
      <c r="I40" s="39">
        <v>2015</v>
      </c>
      <c r="J40" s="39">
        <v>1902</v>
      </c>
      <c r="K40" s="39">
        <v>1462</v>
      </c>
      <c r="L40" s="39">
        <v>1748</v>
      </c>
      <c r="M40" s="39">
        <v>1248</v>
      </c>
      <c r="N40" s="39">
        <v>1532</v>
      </c>
      <c r="O40" s="39">
        <v>1251</v>
      </c>
      <c r="P40" s="39">
        <v>1326</v>
      </c>
      <c r="Q40" s="39">
        <v>993</v>
      </c>
      <c r="R40" s="39">
        <v>1102</v>
      </c>
      <c r="S40" s="39">
        <v>812</v>
      </c>
      <c r="T40" s="39">
        <v>958</v>
      </c>
      <c r="U40" s="39">
        <v>804</v>
      </c>
      <c r="V40" s="39">
        <v>886</v>
      </c>
      <c r="W40" s="39">
        <v>731</v>
      </c>
      <c r="X40" s="39">
        <v>821</v>
      </c>
      <c r="Y40" s="39">
        <v>758</v>
      </c>
      <c r="Z40" s="39">
        <v>713</v>
      </c>
      <c r="AA40" s="39">
        <v>542</v>
      </c>
      <c r="AB40" s="39">
        <v>522</v>
      </c>
      <c r="AC40" s="39">
        <v>466</v>
      </c>
      <c r="AD40" s="39">
        <v>500</v>
      </c>
      <c r="AE40" s="39">
        <v>375</v>
      </c>
      <c r="AF40" s="39">
        <v>417</v>
      </c>
      <c r="AG40" s="39">
        <v>201</v>
      </c>
      <c r="AH40" s="39">
        <v>263</v>
      </c>
      <c r="AI40" s="39">
        <v>116</v>
      </c>
      <c r="AJ40" s="39">
        <v>173</v>
      </c>
      <c r="AK40" s="39">
        <v>37</v>
      </c>
      <c r="AL40" s="39">
        <v>91</v>
      </c>
      <c r="AM40" s="39">
        <v>0</v>
      </c>
      <c r="AN40" s="63">
        <v>0</v>
      </c>
    </row>
    <row r="41" spans="2:40" ht="12" customHeight="1">
      <c r="B41" s="3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63"/>
    </row>
    <row r="42" spans="2:40" ht="12" customHeight="1">
      <c r="B42" s="35" t="s">
        <v>1443</v>
      </c>
      <c r="C42" s="39">
        <v>5915</v>
      </c>
      <c r="D42" s="39">
        <v>5976</v>
      </c>
      <c r="E42" s="39">
        <v>802</v>
      </c>
      <c r="F42" s="39">
        <v>727</v>
      </c>
      <c r="G42" s="39">
        <v>815</v>
      </c>
      <c r="H42" s="39">
        <v>730</v>
      </c>
      <c r="I42" s="39">
        <v>677</v>
      </c>
      <c r="J42" s="39">
        <v>705</v>
      </c>
      <c r="K42" s="39">
        <v>521</v>
      </c>
      <c r="L42" s="39">
        <v>565</v>
      </c>
      <c r="M42" s="39">
        <v>439</v>
      </c>
      <c r="N42" s="39">
        <v>508</v>
      </c>
      <c r="O42" s="39">
        <v>519</v>
      </c>
      <c r="P42" s="39">
        <v>501</v>
      </c>
      <c r="Q42" s="39">
        <v>400</v>
      </c>
      <c r="R42" s="39">
        <v>431</v>
      </c>
      <c r="S42" s="39">
        <v>311</v>
      </c>
      <c r="T42" s="39">
        <v>339</v>
      </c>
      <c r="U42" s="39">
        <v>327</v>
      </c>
      <c r="V42" s="39">
        <v>317</v>
      </c>
      <c r="W42" s="39">
        <v>287</v>
      </c>
      <c r="X42" s="39">
        <v>283</v>
      </c>
      <c r="Y42" s="39">
        <v>257</v>
      </c>
      <c r="Z42" s="39">
        <v>229</v>
      </c>
      <c r="AA42" s="39">
        <v>186</v>
      </c>
      <c r="AB42" s="39">
        <v>220</v>
      </c>
      <c r="AC42" s="39">
        <v>161</v>
      </c>
      <c r="AD42" s="39">
        <v>149</v>
      </c>
      <c r="AE42" s="39">
        <v>120</v>
      </c>
      <c r="AF42" s="39">
        <v>127</v>
      </c>
      <c r="AG42" s="39">
        <v>61</v>
      </c>
      <c r="AH42" s="39">
        <v>85</v>
      </c>
      <c r="AI42" s="39">
        <v>28</v>
      </c>
      <c r="AJ42" s="39">
        <v>50</v>
      </c>
      <c r="AK42" s="39">
        <v>4</v>
      </c>
      <c r="AL42" s="39">
        <v>10</v>
      </c>
      <c r="AM42" s="39">
        <v>0</v>
      </c>
      <c r="AN42" s="63">
        <v>0</v>
      </c>
    </row>
    <row r="43" spans="2:40" ht="12" customHeight="1">
      <c r="B43" s="62" t="s">
        <v>1444</v>
      </c>
      <c r="C43" s="39">
        <v>4431</v>
      </c>
      <c r="D43" s="39">
        <v>4613</v>
      </c>
      <c r="E43" s="39">
        <v>608</v>
      </c>
      <c r="F43" s="39">
        <v>620</v>
      </c>
      <c r="G43" s="39">
        <v>627</v>
      </c>
      <c r="H43" s="39">
        <v>625</v>
      </c>
      <c r="I43" s="39">
        <v>575</v>
      </c>
      <c r="J43" s="39">
        <v>520</v>
      </c>
      <c r="K43" s="39">
        <v>373</v>
      </c>
      <c r="L43" s="39">
        <v>413</v>
      </c>
      <c r="M43" s="39">
        <v>364</v>
      </c>
      <c r="N43" s="39">
        <v>365</v>
      </c>
      <c r="O43" s="39">
        <v>349</v>
      </c>
      <c r="P43" s="39">
        <v>369</v>
      </c>
      <c r="Q43" s="39">
        <v>272</v>
      </c>
      <c r="R43" s="39">
        <v>327</v>
      </c>
      <c r="S43" s="39">
        <v>246</v>
      </c>
      <c r="T43" s="39">
        <v>285</v>
      </c>
      <c r="U43" s="39">
        <v>230</v>
      </c>
      <c r="V43" s="39">
        <v>208</v>
      </c>
      <c r="W43" s="39">
        <v>198</v>
      </c>
      <c r="X43" s="39">
        <v>191</v>
      </c>
      <c r="Y43" s="39">
        <v>179</v>
      </c>
      <c r="Z43" s="39">
        <v>181</v>
      </c>
      <c r="AA43" s="39">
        <v>146</v>
      </c>
      <c r="AB43" s="39">
        <v>176</v>
      </c>
      <c r="AC43" s="39">
        <v>112</v>
      </c>
      <c r="AD43" s="39">
        <v>117</v>
      </c>
      <c r="AE43" s="39">
        <v>80</v>
      </c>
      <c r="AF43" s="39">
        <v>103</v>
      </c>
      <c r="AG43" s="39">
        <v>49</v>
      </c>
      <c r="AH43" s="39">
        <v>69</v>
      </c>
      <c r="AI43" s="39">
        <v>21</v>
      </c>
      <c r="AJ43" s="39">
        <v>30</v>
      </c>
      <c r="AK43" s="39">
        <v>3</v>
      </c>
      <c r="AL43" s="39">
        <v>14</v>
      </c>
      <c r="AM43" s="39">
        <v>0</v>
      </c>
      <c r="AN43" s="63">
        <v>0</v>
      </c>
    </row>
    <row r="44" spans="2:40" ht="12" customHeight="1">
      <c r="B44" s="35" t="s">
        <v>1501</v>
      </c>
      <c r="C44" s="39">
        <v>1993</v>
      </c>
      <c r="D44" s="39">
        <v>2116</v>
      </c>
      <c r="E44" s="39">
        <v>292</v>
      </c>
      <c r="F44" s="39">
        <v>300</v>
      </c>
      <c r="G44" s="39">
        <v>288</v>
      </c>
      <c r="H44" s="39">
        <v>302</v>
      </c>
      <c r="I44" s="39">
        <v>248</v>
      </c>
      <c r="J44" s="39">
        <v>237</v>
      </c>
      <c r="K44" s="39">
        <v>196</v>
      </c>
      <c r="L44" s="39">
        <v>183</v>
      </c>
      <c r="M44" s="39">
        <v>135</v>
      </c>
      <c r="N44" s="39">
        <v>169</v>
      </c>
      <c r="O44" s="39">
        <v>138</v>
      </c>
      <c r="P44" s="39">
        <v>181</v>
      </c>
      <c r="Q44" s="39">
        <v>117</v>
      </c>
      <c r="R44" s="39">
        <v>151</v>
      </c>
      <c r="S44" s="39">
        <v>120</v>
      </c>
      <c r="T44" s="39">
        <v>115</v>
      </c>
      <c r="U44" s="39">
        <v>92</v>
      </c>
      <c r="V44" s="39">
        <v>91</v>
      </c>
      <c r="W44" s="39">
        <v>96</v>
      </c>
      <c r="X44" s="39">
        <v>89</v>
      </c>
      <c r="Y44" s="39">
        <v>79</v>
      </c>
      <c r="Z44" s="39">
        <v>74</v>
      </c>
      <c r="AA44" s="39">
        <v>76</v>
      </c>
      <c r="AB44" s="39">
        <v>84</v>
      </c>
      <c r="AC44" s="39">
        <v>47</v>
      </c>
      <c r="AD44" s="39">
        <v>56</v>
      </c>
      <c r="AE44" s="39">
        <v>31</v>
      </c>
      <c r="AF44" s="39">
        <v>33</v>
      </c>
      <c r="AG44" s="39">
        <v>23</v>
      </c>
      <c r="AH44" s="39">
        <v>30</v>
      </c>
      <c r="AI44" s="39">
        <v>10</v>
      </c>
      <c r="AJ44" s="39">
        <v>14</v>
      </c>
      <c r="AK44" s="39">
        <v>5</v>
      </c>
      <c r="AL44" s="39">
        <v>7</v>
      </c>
      <c r="AM44" s="39">
        <v>0</v>
      </c>
      <c r="AN44" s="63">
        <v>0</v>
      </c>
    </row>
    <row r="45" spans="2:40" ht="12" customHeight="1">
      <c r="B45" s="35" t="s">
        <v>1445</v>
      </c>
      <c r="C45" s="39">
        <v>5488</v>
      </c>
      <c r="D45" s="39">
        <v>5667</v>
      </c>
      <c r="E45" s="39">
        <v>817</v>
      </c>
      <c r="F45" s="39">
        <v>773</v>
      </c>
      <c r="G45" s="39">
        <v>820</v>
      </c>
      <c r="H45" s="39">
        <v>727</v>
      </c>
      <c r="I45" s="39">
        <v>664</v>
      </c>
      <c r="J45" s="39">
        <v>636</v>
      </c>
      <c r="K45" s="39">
        <v>522</v>
      </c>
      <c r="L45" s="39">
        <v>540</v>
      </c>
      <c r="M45" s="39">
        <v>408</v>
      </c>
      <c r="N45" s="39">
        <v>431</v>
      </c>
      <c r="O45" s="39">
        <v>355</v>
      </c>
      <c r="P45" s="39">
        <v>456</v>
      </c>
      <c r="Q45" s="39">
        <v>314</v>
      </c>
      <c r="R45" s="39">
        <v>363</v>
      </c>
      <c r="S45" s="39">
        <v>285</v>
      </c>
      <c r="T45" s="39">
        <v>309</v>
      </c>
      <c r="U45" s="39">
        <v>283</v>
      </c>
      <c r="V45" s="39">
        <v>329</v>
      </c>
      <c r="W45" s="39">
        <v>266</v>
      </c>
      <c r="X45" s="39">
        <v>245</v>
      </c>
      <c r="Y45" s="39">
        <v>223</v>
      </c>
      <c r="Z45" s="39">
        <v>228</v>
      </c>
      <c r="AA45" s="39">
        <v>184</v>
      </c>
      <c r="AB45" s="39">
        <v>179</v>
      </c>
      <c r="AC45" s="39">
        <v>141</v>
      </c>
      <c r="AD45" s="39">
        <v>179</v>
      </c>
      <c r="AE45" s="39">
        <v>113</v>
      </c>
      <c r="AF45" s="39">
        <v>115</v>
      </c>
      <c r="AG45" s="39">
        <v>50</v>
      </c>
      <c r="AH45" s="39">
        <v>99</v>
      </c>
      <c r="AI45" s="39">
        <v>31</v>
      </c>
      <c r="AJ45" s="39">
        <v>42</v>
      </c>
      <c r="AK45" s="39">
        <v>12</v>
      </c>
      <c r="AL45" s="39">
        <v>16</v>
      </c>
      <c r="AM45" s="39">
        <v>0</v>
      </c>
      <c r="AN45" s="63">
        <v>0</v>
      </c>
    </row>
    <row r="46" spans="2:40" ht="12" customHeight="1">
      <c r="B46" s="62" t="s">
        <v>1446</v>
      </c>
      <c r="C46" s="39">
        <v>4305</v>
      </c>
      <c r="D46" s="39">
        <v>4505</v>
      </c>
      <c r="E46" s="39">
        <v>575</v>
      </c>
      <c r="F46" s="39">
        <v>548</v>
      </c>
      <c r="G46" s="39">
        <v>554</v>
      </c>
      <c r="H46" s="39">
        <v>606</v>
      </c>
      <c r="I46" s="39">
        <v>515</v>
      </c>
      <c r="J46" s="39">
        <v>530</v>
      </c>
      <c r="K46" s="39">
        <v>483</v>
      </c>
      <c r="L46" s="39">
        <v>420</v>
      </c>
      <c r="M46" s="39">
        <v>326</v>
      </c>
      <c r="N46" s="39">
        <v>388</v>
      </c>
      <c r="O46" s="39">
        <v>342</v>
      </c>
      <c r="P46" s="39">
        <v>372</v>
      </c>
      <c r="Q46" s="39">
        <v>291</v>
      </c>
      <c r="R46" s="39">
        <v>292</v>
      </c>
      <c r="S46" s="39">
        <v>216</v>
      </c>
      <c r="T46" s="39">
        <v>238</v>
      </c>
      <c r="U46" s="39">
        <v>192</v>
      </c>
      <c r="V46" s="39">
        <v>209</v>
      </c>
      <c r="W46" s="39">
        <v>204</v>
      </c>
      <c r="X46" s="39">
        <v>223</v>
      </c>
      <c r="Y46" s="39">
        <v>190</v>
      </c>
      <c r="Z46" s="39">
        <v>200</v>
      </c>
      <c r="AA46" s="39">
        <v>181</v>
      </c>
      <c r="AB46" s="39">
        <v>164</v>
      </c>
      <c r="AC46" s="39">
        <v>121</v>
      </c>
      <c r="AD46" s="39">
        <v>132</v>
      </c>
      <c r="AE46" s="39">
        <v>67</v>
      </c>
      <c r="AF46" s="39">
        <v>91</v>
      </c>
      <c r="AG46" s="39">
        <v>28</v>
      </c>
      <c r="AH46" s="39">
        <v>55</v>
      </c>
      <c r="AI46" s="39">
        <v>12</v>
      </c>
      <c r="AJ46" s="39">
        <v>28</v>
      </c>
      <c r="AK46" s="39">
        <v>8</v>
      </c>
      <c r="AL46" s="39">
        <v>9</v>
      </c>
      <c r="AM46" s="39">
        <v>0</v>
      </c>
      <c r="AN46" s="63">
        <v>0</v>
      </c>
    </row>
    <row r="47" spans="2:40" ht="12" customHeight="1">
      <c r="B47" s="35" t="s">
        <v>1447</v>
      </c>
      <c r="C47" s="39">
        <v>3361</v>
      </c>
      <c r="D47" s="39">
        <v>3361</v>
      </c>
      <c r="E47" s="39">
        <v>431</v>
      </c>
      <c r="F47" s="39">
        <v>393</v>
      </c>
      <c r="G47" s="39">
        <v>494</v>
      </c>
      <c r="H47" s="39">
        <v>441</v>
      </c>
      <c r="I47" s="39">
        <v>411</v>
      </c>
      <c r="J47" s="39">
        <v>376</v>
      </c>
      <c r="K47" s="39">
        <v>327</v>
      </c>
      <c r="L47" s="39">
        <v>336</v>
      </c>
      <c r="M47" s="39">
        <v>249</v>
      </c>
      <c r="N47" s="39">
        <v>297</v>
      </c>
      <c r="O47" s="39">
        <v>287</v>
      </c>
      <c r="P47" s="39">
        <v>290</v>
      </c>
      <c r="Q47" s="39">
        <v>222</v>
      </c>
      <c r="R47" s="39">
        <v>223</v>
      </c>
      <c r="S47" s="39">
        <v>176</v>
      </c>
      <c r="T47" s="39">
        <v>217</v>
      </c>
      <c r="U47" s="39">
        <v>196</v>
      </c>
      <c r="V47" s="39">
        <v>177</v>
      </c>
      <c r="W47" s="39">
        <v>150</v>
      </c>
      <c r="X47" s="39">
        <v>154</v>
      </c>
      <c r="Y47" s="39">
        <v>136</v>
      </c>
      <c r="Z47" s="39">
        <v>136</v>
      </c>
      <c r="AA47" s="39">
        <v>107</v>
      </c>
      <c r="AB47" s="39">
        <v>111</v>
      </c>
      <c r="AC47" s="39">
        <v>90</v>
      </c>
      <c r="AD47" s="39">
        <v>84</v>
      </c>
      <c r="AE47" s="39">
        <v>48</v>
      </c>
      <c r="AF47" s="39">
        <v>64</v>
      </c>
      <c r="AG47" s="39">
        <v>20</v>
      </c>
      <c r="AH47" s="39">
        <v>32</v>
      </c>
      <c r="AI47" s="39">
        <v>15</v>
      </c>
      <c r="AJ47" s="39">
        <v>20</v>
      </c>
      <c r="AK47" s="39">
        <v>2</v>
      </c>
      <c r="AL47" s="39">
        <v>10</v>
      </c>
      <c r="AM47" s="39">
        <v>0</v>
      </c>
      <c r="AN47" s="63">
        <v>0</v>
      </c>
    </row>
    <row r="48" spans="2:40" ht="12" customHeight="1">
      <c r="B48" s="35" t="s">
        <v>1502</v>
      </c>
      <c r="C48" s="39">
        <v>2825</v>
      </c>
      <c r="D48" s="39">
        <v>2710</v>
      </c>
      <c r="E48" s="39">
        <v>371</v>
      </c>
      <c r="F48" s="39">
        <v>269</v>
      </c>
      <c r="G48" s="39">
        <v>340</v>
      </c>
      <c r="H48" s="39">
        <v>329</v>
      </c>
      <c r="I48" s="39">
        <v>301</v>
      </c>
      <c r="J48" s="39">
        <v>358</v>
      </c>
      <c r="K48" s="39">
        <v>296</v>
      </c>
      <c r="L48" s="39">
        <v>281</v>
      </c>
      <c r="M48" s="39">
        <v>269</v>
      </c>
      <c r="N48" s="39">
        <v>268</v>
      </c>
      <c r="O48" s="39">
        <v>254</v>
      </c>
      <c r="P48" s="39">
        <v>225</v>
      </c>
      <c r="Q48" s="39">
        <v>176</v>
      </c>
      <c r="R48" s="39">
        <v>178</v>
      </c>
      <c r="S48" s="39">
        <v>128</v>
      </c>
      <c r="T48" s="39">
        <v>164</v>
      </c>
      <c r="U48" s="39">
        <v>138</v>
      </c>
      <c r="V48" s="39">
        <v>122</v>
      </c>
      <c r="W48" s="39">
        <v>124</v>
      </c>
      <c r="X48" s="39">
        <v>129</v>
      </c>
      <c r="Y48" s="39">
        <v>143</v>
      </c>
      <c r="Z48" s="39">
        <v>121</v>
      </c>
      <c r="AA48" s="39">
        <v>107</v>
      </c>
      <c r="AB48" s="39">
        <v>95</v>
      </c>
      <c r="AC48" s="39">
        <v>88</v>
      </c>
      <c r="AD48" s="39">
        <v>62</v>
      </c>
      <c r="AE48" s="39">
        <v>41</v>
      </c>
      <c r="AF48" s="39">
        <v>59</v>
      </c>
      <c r="AG48" s="39">
        <v>24</v>
      </c>
      <c r="AH48" s="39">
        <v>26</v>
      </c>
      <c r="AI48" s="39">
        <v>17</v>
      </c>
      <c r="AJ48" s="39">
        <v>12</v>
      </c>
      <c r="AK48" s="39">
        <v>8</v>
      </c>
      <c r="AL48" s="39">
        <v>12</v>
      </c>
      <c r="AM48" s="39">
        <v>0</v>
      </c>
      <c r="AN48" s="63">
        <v>0</v>
      </c>
    </row>
    <row r="49" spans="2:40" ht="12" customHeight="1">
      <c r="B49" s="35" t="s">
        <v>1503</v>
      </c>
      <c r="C49" s="39">
        <v>2418</v>
      </c>
      <c r="D49" s="39">
        <v>2443</v>
      </c>
      <c r="E49" s="39">
        <v>334</v>
      </c>
      <c r="F49" s="39">
        <v>324</v>
      </c>
      <c r="G49" s="39">
        <v>359</v>
      </c>
      <c r="H49" s="39">
        <v>305</v>
      </c>
      <c r="I49" s="39">
        <v>281</v>
      </c>
      <c r="J49" s="39">
        <v>279</v>
      </c>
      <c r="K49" s="39">
        <v>227</v>
      </c>
      <c r="L49" s="39">
        <v>174</v>
      </c>
      <c r="M49" s="39">
        <v>182</v>
      </c>
      <c r="N49" s="39">
        <v>231</v>
      </c>
      <c r="O49" s="39">
        <v>200</v>
      </c>
      <c r="P49" s="39">
        <v>215</v>
      </c>
      <c r="Q49" s="39">
        <v>162</v>
      </c>
      <c r="R49" s="39">
        <v>196</v>
      </c>
      <c r="S49" s="39">
        <v>130</v>
      </c>
      <c r="T49" s="39">
        <v>142</v>
      </c>
      <c r="U49" s="39">
        <v>118</v>
      </c>
      <c r="V49" s="39">
        <v>124</v>
      </c>
      <c r="W49" s="39">
        <v>92</v>
      </c>
      <c r="X49" s="39">
        <v>114</v>
      </c>
      <c r="Y49" s="39">
        <v>94</v>
      </c>
      <c r="Z49" s="39">
        <v>102</v>
      </c>
      <c r="AA49" s="39">
        <v>87</v>
      </c>
      <c r="AB49" s="39">
        <v>93</v>
      </c>
      <c r="AC49" s="39">
        <v>83</v>
      </c>
      <c r="AD49" s="39">
        <v>57</v>
      </c>
      <c r="AE49" s="39">
        <v>36</v>
      </c>
      <c r="AF49" s="39">
        <v>44</v>
      </c>
      <c r="AG49" s="39">
        <v>19</v>
      </c>
      <c r="AH49" s="39">
        <v>21</v>
      </c>
      <c r="AI49" s="39">
        <v>8</v>
      </c>
      <c r="AJ49" s="39">
        <v>14</v>
      </c>
      <c r="AK49" s="39">
        <v>6</v>
      </c>
      <c r="AL49" s="39">
        <v>8</v>
      </c>
      <c r="AM49" s="39">
        <v>0</v>
      </c>
      <c r="AN49" s="63">
        <v>0</v>
      </c>
    </row>
    <row r="50" spans="2:40" ht="12" customHeight="1">
      <c r="B50" s="62" t="s">
        <v>1448</v>
      </c>
      <c r="C50" s="39">
        <v>5081</v>
      </c>
      <c r="D50" s="39">
        <v>5203</v>
      </c>
      <c r="E50" s="39">
        <v>672</v>
      </c>
      <c r="F50" s="39">
        <v>638</v>
      </c>
      <c r="G50" s="39">
        <v>693</v>
      </c>
      <c r="H50" s="39">
        <v>673</v>
      </c>
      <c r="I50" s="39">
        <v>598</v>
      </c>
      <c r="J50" s="39">
        <v>539</v>
      </c>
      <c r="K50" s="39">
        <v>516</v>
      </c>
      <c r="L50" s="39">
        <v>497</v>
      </c>
      <c r="M50" s="39">
        <v>417</v>
      </c>
      <c r="N50" s="39">
        <v>455</v>
      </c>
      <c r="O50" s="39">
        <v>397</v>
      </c>
      <c r="P50" s="39">
        <v>441</v>
      </c>
      <c r="Q50" s="39">
        <v>293</v>
      </c>
      <c r="R50" s="39">
        <v>355</v>
      </c>
      <c r="S50" s="39">
        <v>293</v>
      </c>
      <c r="T50" s="39">
        <v>294</v>
      </c>
      <c r="U50" s="39">
        <v>238</v>
      </c>
      <c r="V50" s="39">
        <v>271</v>
      </c>
      <c r="W50" s="39">
        <v>233</v>
      </c>
      <c r="X50" s="39">
        <v>223</v>
      </c>
      <c r="Y50" s="39">
        <v>216</v>
      </c>
      <c r="Z50" s="39">
        <v>231</v>
      </c>
      <c r="AA50" s="39">
        <v>197</v>
      </c>
      <c r="AB50" s="39">
        <v>170</v>
      </c>
      <c r="AC50" s="39">
        <v>144</v>
      </c>
      <c r="AD50" s="39">
        <v>160</v>
      </c>
      <c r="AE50" s="39">
        <v>89</v>
      </c>
      <c r="AF50" s="39">
        <v>126</v>
      </c>
      <c r="AG50" s="39">
        <v>63</v>
      </c>
      <c r="AH50" s="39">
        <v>59</v>
      </c>
      <c r="AI50" s="39">
        <v>15</v>
      </c>
      <c r="AJ50" s="39">
        <v>39</v>
      </c>
      <c r="AK50" s="39">
        <v>7</v>
      </c>
      <c r="AL50" s="39">
        <v>22</v>
      </c>
      <c r="AM50" s="39">
        <v>0</v>
      </c>
      <c r="AN50" s="63">
        <v>0</v>
      </c>
    </row>
    <row r="51" spans="2:40" ht="12" customHeight="1">
      <c r="B51" s="62" t="s">
        <v>1449</v>
      </c>
      <c r="C51" s="39">
        <v>8621</v>
      </c>
      <c r="D51" s="39">
        <v>8962</v>
      </c>
      <c r="E51" s="39">
        <v>1319</v>
      </c>
      <c r="F51" s="39">
        <v>1165</v>
      </c>
      <c r="G51" s="39">
        <v>1215</v>
      </c>
      <c r="H51" s="39">
        <v>1220</v>
      </c>
      <c r="I51" s="39">
        <v>1053</v>
      </c>
      <c r="J51" s="39">
        <v>956</v>
      </c>
      <c r="K51" s="39">
        <v>783</v>
      </c>
      <c r="L51" s="39">
        <v>831</v>
      </c>
      <c r="M51" s="39">
        <v>648</v>
      </c>
      <c r="N51" s="39">
        <v>766</v>
      </c>
      <c r="O51" s="39">
        <v>659</v>
      </c>
      <c r="P51" s="39">
        <v>716</v>
      </c>
      <c r="Q51" s="39">
        <v>524</v>
      </c>
      <c r="R51" s="39">
        <v>626</v>
      </c>
      <c r="S51" s="39">
        <v>436</v>
      </c>
      <c r="T51" s="39">
        <v>538</v>
      </c>
      <c r="U51" s="39">
        <v>392</v>
      </c>
      <c r="V51" s="39">
        <v>463</v>
      </c>
      <c r="W51" s="39">
        <v>403</v>
      </c>
      <c r="X51" s="39">
        <v>387</v>
      </c>
      <c r="Y51" s="39">
        <v>343</v>
      </c>
      <c r="Z51" s="39">
        <v>359</v>
      </c>
      <c r="AA51" s="39">
        <v>294</v>
      </c>
      <c r="AB51" s="39">
        <v>280</v>
      </c>
      <c r="AC51" s="39">
        <v>253</v>
      </c>
      <c r="AD51" s="39">
        <v>247</v>
      </c>
      <c r="AE51" s="39">
        <v>158</v>
      </c>
      <c r="AF51" s="39">
        <v>195</v>
      </c>
      <c r="AG51" s="39">
        <v>87</v>
      </c>
      <c r="AH51" s="39">
        <v>105</v>
      </c>
      <c r="AI51" s="39">
        <v>32</v>
      </c>
      <c r="AJ51" s="39">
        <v>68</v>
      </c>
      <c r="AK51" s="39">
        <v>22</v>
      </c>
      <c r="AL51" s="39">
        <v>40</v>
      </c>
      <c r="AM51" s="39">
        <v>0</v>
      </c>
      <c r="AN51" s="63">
        <v>0</v>
      </c>
    </row>
    <row r="52" spans="2:40" ht="12" customHeight="1">
      <c r="B52" s="3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63"/>
    </row>
    <row r="53" spans="2:40" ht="12" customHeight="1">
      <c r="B53" s="35" t="s">
        <v>1504</v>
      </c>
      <c r="C53" s="39">
        <v>1653</v>
      </c>
      <c r="D53" s="39">
        <v>1619</v>
      </c>
      <c r="E53" s="39">
        <v>181</v>
      </c>
      <c r="F53" s="39">
        <v>182</v>
      </c>
      <c r="G53" s="39">
        <v>227</v>
      </c>
      <c r="H53" s="39">
        <v>201</v>
      </c>
      <c r="I53" s="39">
        <v>182</v>
      </c>
      <c r="J53" s="39">
        <v>190</v>
      </c>
      <c r="K53" s="39">
        <v>143</v>
      </c>
      <c r="L53" s="39">
        <v>172</v>
      </c>
      <c r="M53" s="39">
        <v>176</v>
      </c>
      <c r="N53" s="39">
        <v>151</v>
      </c>
      <c r="O53" s="39">
        <v>158</v>
      </c>
      <c r="P53" s="39">
        <v>115</v>
      </c>
      <c r="Q53" s="39">
        <v>101</v>
      </c>
      <c r="R53" s="39">
        <v>123</v>
      </c>
      <c r="S53" s="39">
        <v>90</v>
      </c>
      <c r="T53" s="39">
        <v>83</v>
      </c>
      <c r="U53" s="39">
        <v>64</v>
      </c>
      <c r="V53" s="39">
        <v>70</v>
      </c>
      <c r="W53" s="39">
        <v>76</v>
      </c>
      <c r="X53" s="39">
        <v>82</v>
      </c>
      <c r="Y53" s="39">
        <v>70</v>
      </c>
      <c r="Z53" s="39">
        <v>66</v>
      </c>
      <c r="AA53" s="39">
        <v>64</v>
      </c>
      <c r="AB53" s="39">
        <v>48</v>
      </c>
      <c r="AC53" s="39">
        <v>50</v>
      </c>
      <c r="AD53" s="39">
        <v>52</v>
      </c>
      <c r="AE53" s="39">
        <v>36</v>
      </c>
      <c r="AF53" s="39">
        <v>40</v>
      </c>
      <c r="AG53" s="39">
        <v>24</v>
      </c>
      <c r="AH53" s="39">
        <v>24</v>
      </c>
      <c r="AI53" s="39">
        <v>9</v>
      </c>
      <c r="AJ53" s="39">
        <v>13</v>
      </c>
      <c r="AK53" s="39">
        <v>2</v>
      </c>
      <c r="AL53" s="39">
        <v>7</v>
      </c>
      <c r="AM53" s="39">
        <v>0</v>
      </c>
      <c r="AN53" s="63">
        <v>0</v>
      </c>
    </row>
    <row r="54" spans="2:40" ht="12" customHeight="1">
      <c r="B54" s="3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63"/>
    </row>
    <row r="55" spans="2:40" ht="13.5" customHeight="1">
      <c r="B55" s="35" t="s">
        <v>1450</v>
      </c>
      <c r="C55" s="39">
        <v>16784</v>
      </c>
      <c r="D55" s="39">
        <v>18549</v>
      </c>
      <c r="E55" s="39">
        <v>1973</v>
      </c>
      <c r="F55" s="39">
        <v>1881</v>
      </c>
      <c r="G55" s="39">
        <v>2179</v>
      </c>
      <c r="H55" s="39">
        <v>2153</v>
      </c>
      <c r="I55" s="39">
        <v>2096</v>
      </c>
      <c r="J55" s="39">
        <v>2012</v>
      </c>
      <c r="K55" s="39">
        <v>1658</v>
      </c>
      <c r="L55" s="39">
        <v>2020</v>
      </c>
      <c r="M55" s="39">
        <v>1330</v>
      </c>
      <c r="N55" s="39">
        <v>1735</v>
      </c>
      <c r="O55" s="39">
        <v>1319</v>
      </c>
      <c r="P55" s="39">
        <v>1457</v>
      </c>
      <c r="Q55" s="39">
        <v>1033</v>
      </c>
      <c r="R55" s="39">
        <v>1267</v>
      </c>
      <c r="S55" s="39">
        <v>792</v>
      </c>
      <c r="T55" s="39">
        <v>1017</v>
      </c>
      <c r="U55" s="39">
        <v>800</v>
      </c>
      <c r="V55" s="39">
        <v>955</v>
      </c>
      <c r="W55" s="39">
        <v>784</v>
      </c>
      <c r="X55" s="39">
        <v>843</v>
      </c>
      <c r="Y55" s="39">
        <v>845</v>
      </c>
      <c r="Z55" s="39">
        <v>848</v>
      </c>
      <c r="AA55" s="39">
        <v>696</v>
      </c>
      <c r="AB55" s="39">
        <v>721</v>
      </c>
      <c r="AC55" s="39">
        <v>546</v>
      </c>
      <c r="AD55" s="39">
        <v>566</v>
      </c>
      <c r="AE55" s="39">
        <v>347</v>
      </c>
      <c r="AF55" s="39">
        <v>443</v>
      </c>
      <c r="AG55" s="39">
        <v>221</v>
      </c>
      <c r="AH55" s="39">
        <v>307</v>
      </c>
      <c r="AI55" s="39">
        <v>114</v>
      </c>
      <c r="AJ55" s="39">
        <v>208</v>
      </c>
      <c r="AK55" s="39">
        <v>51</v>
      </c>
      <c r="AL55" s="39">
        <v>116</v>
      </c>
      <c r="AM55" s="39">
        <v>0</v>
      </c>
      <c r="AN55" s="63">
        <v>0</v>
      </c>
    </row>
    <row r="56" spans="2:40" ht="12" customHeight="1">
      <c r="B56" s="35" t="s">
        <v>1451</v>
      </c>
      <c r="C56" s="39">
        <v>6550</v>
      </c>
      <c r="D56" s="39">
        <v>7315</v>
      </c>
      <c r="E56" s="39">
        <v>784</v>
      </c>
      <c r="F56" s="39">
        <v>770</v>
      </c>
      <c r="G56" s="39">
        <v>901</v>
      </c>
      <c r="H56" s="39">
        <v>861</v>
      </c>
      <c r="I56" s="39">
        <v>795</v>
      </c>
      <c r="J56" s="39">
        <v>775</v>
      </c>
      <c r="K56" s="39">
        <v>572</v>
      </c>
      <c r="L56" s="39">
        <v>660</v>
      </c>
      <c r="M56" s="39">
        <v>499</v>
      </c>
      <c r="N56" s="39">
        <v>653</v>
      </c>
      <c r="O56" s="39">
        <v>505</v>
      </c>
      <c r="P56" s="39">
        <v>568</v>
      </c>
      <c r="Q56" s="39">
        <v>393</v>
      </c>
      <c r="R56" s="39">
        <v>583</v>
      </c>
      <c r="S56" s="39">
        <v>352</v>
      </c>
      <c r="T56" s="39">
        <v>458</v>
      </c>
      <c r="U56" s="39">
        <v>366</v>
      </c>
      <c r="V56" s="39">
        <v>412</v>
      </c>
      <c r="W56" s="39">
        <v>342</v>
      </c>
      <c r="X56" s="39">
        <v>371</v>
      </c>
      <c r="Y56" s="39">
        <v>307</v>
      </c>
      <c r="Z56" s="39">
        <v>327</v>
      </c>
      <c r="AA56" s="39">
        <v>270</v>
      </c>
      <c r="AB56" s="39">
        <v>274</v>
      </c>
      <c r="AC56" s="39">
        <v>199</v>
      </c>
      <c r="AD56" s="39">
        <v>211</v>
      </c>
      <c r="AE56" s="39">
        <v>126</v>
      </c>
      <c r="AF56" s="39">
        <v>174</v>
      </c>
      <c r="AG56" s="39">
        <v>75</v>
      </c>
      <c r="AH56" s="39">
        <v>107</v>
      </c>
      <c r="AI56" s="39">
        <v>48</v>
      </c>
      <c r="AJ56" s="39">
        <v>77</v>
      </c>
      <c r="AK56" s="39">
        <v>16</v>
      </c>
      <c r="AL56" s="39">
        <v>34</v>
      </c>
      <c r="AM56" s="39">
        <v>0</v>
      </c>
      <c r="AN56" s="63">
        <v>0</v>
      </c>
    </row>
    <row r="57" spans="2:40" ht="12" customHeight="1">
      <c r="B57" s="62" t="s">
        <v>1452</v>
      </c>
      <c r="C57" s="39">
        <v>9663</v>
      </c>
      <c r="D57" s="39">
        <v>10979</v>
      </c>
      <c r="E57" s="39">
        <v>1038</v>
      </c>
      <c r="F57" s="39">
        <v>1024</v>
      </c>
      <c r="G57" s="39">
        <v>1242</v>
      </c>
      <c r="H57" s="39">
        <v>1185</v>
      </c>
      <c r="I57" s="39">
        <v>1187</v>
      </c>
      <c r="J57" s="39">
        <v>1217</v>
      </c>
      <c r="K57" s="39">
        <v>927</v>
      </c>
      <c r="L57" s="39">
        <v>1105</v>
      </c>
      <c r="M57" s="39">
        <v>706</v>
      </c>
      <c r="N57" s="39">
        <v>1006</v>
      </c>
      <c r="O57" s="39">
        <v>755</v>
      </c>
      <c r="P57" s="39">
        <v>829</v>
      </c>
      <c r="Q57" s="39">
        <v>599</v>
      </c>
      <c r="R57" s="39">
        <v>786</v>
      </c>
      <c r="S57" s="39">
        <v>493</v>
      </c>
      <c r="T57" s="39">
        <v>568</v>
      </c>
      <c r="U57" s="39">
        <v>477</v>
      </c>
      <c r="V57" s="39">
        <v>580</v>
      </c>
      <c r="W57" s="39">
        <v>482</v>
      </c>
      <c r="X57" s="39">
        <v>599</v>
      </c>
      <c r="Y57" s="39">
        <v>528</v>
      </c>
      <c r="Z57" s="39">
        <v>596</v>
      </c>
      <c r="AA57" s="39">
        <v>428</v>
      </c>
      <c r="AB57" s="39">
        <v>480</v>
      </c>
      <c r="AC57" s="39">
        <v>343</v>
      </c>
      <c r="AD57" s="39">
        <v>361</v>
      </c>
      <c r="AE57" s="39">
        <v>236</v>
      </c>
      <c r="AF57" s="39">
        <v>280</v>
      </c>
      <c r="AG57" s="39">
        <v>124</v>
      </c>
      <c r="AH57" s="39">
        <v>197</v>
      </c>
      <c r="AI57" s="39">
        <v>73</v>
      </c>
      <c r="AJ57" s="39">
        <v>100</v>
      </c>
      <c r="AK57" s="39">
        <v>25</v>
      </c>
      <c r="AL57" s="39">
        <v>66</v>
      </c>
      <c r="AM57" s="39">
        <v>0</v>
      </c>
      <c r="AN57" s="63">
        <v>0</v>
      </c>
    </row>
    <row r="58" spans="2:40" ht="12" customHeight="1">
      <c r="B58" s="35" t="s">
        <v>1453</v>
      </c>
      <c r="C58" s="39">
        <v>4547</v>
      </c>
      <c r="D58" s="39">
        <v>4913</v>
      </c>
      <c r="E58" s="39">
        <v>534</v>
      </c>
      <c r="F58" s="39">
        <v>487</v>
      </c>
      <c r="G58" s="39">
        <v>562</v>
      </c>
      <c r="H58" s="39">
        <v>588</v>
      </c>
      <c r="I58" s="39">
        <v>521</v>
      </c>
      <c r="J58" s="39">
        <v>520</v>
      </c>
      <c r="K58" s="39">
        <v>458</v>
      </c>
      <c r="L58" s="39">
        <v>464</v>
      </c>
      <c r="M58" s="39">
        <v>379</v>
      </c>
      <c r="N58" s="39">
        <v>444</v>
      </c>
      <c r="O58" s="39">
        <v>356</v>
      </c>
      <c r="P58" s="39">
        <v>397</v>
      </c>
      <c r="Q58" s="39">
        <v>261</v>
      </c>
      <c r="R58" s="39">
        <v>334</v>
      </c>
      <c r="S58" s="39">
        <v>210</v>
      </c>
      <c r="T58" s="39">
        <v>241</v>
      </c>
      <c r="U58" s="39">
        <v>219</v>
      </c>
      <c r="V58" s="39">
        <v>250</v>
      </c>
      <c r="W58" s="39">
        <v>225</v>
      </c>
      <c r="X58" s="39">
        <v>259</v>
      </c>
      <c r="Y58" s="39">
        <v>242</v>
      </c>
      <c r="Z58" s="39">
        <v>278</v>
      </c>
      <c r="AA58" s="39">
        <v>213</v>
      </c>
      <c r="AB58" s="39">
        <v>199</v>
      </c>
      <c r="AC58" s="39">
        <v>151</v>
      </c>
      <c r="AD58" s="39">
        <v>140</v>
      </c>
      <c r="AE58" s="39">
        <v>103</v>
      </c>
      <c r="AF58" s="39">
        <v>136</v>
      </c>
      <c r="AG58" s="39">
        <v>76</v>
      </c>
      <c r="AH58" s="39">
        <v>104</v>
      </c>
      <c r="AI58" s="39">
        <v>28</v>
      </c>
      <c r="AJ58" s="39">
        <v>65</v>
      </c>
      <c r="AK58" s="39">
        <v>9</v>
      </c>
      <c r="AL58" s="39">
        <v>37</v>
      </c>
      <c r="AM58" s="39">
        <v>0</v>
      </c>
      <c r="AN58" s="63">
        <v>0</v>
      </c>
    </row>
    <row r="59" spans="2:40" ht="12" customHeight="1">
      <c r="B59" s="35" t="s">
        <v>1454</v>
      </c>
      <c r="C59" s="39">
        <v>14710</v>
      </c>
      <c r="D59" s="39">
        <v>15584</v>
      </c>
      <c r="E59" s="39">
        <v>1833</v>
      </c>
      <c r="F59" s="39">
        <v>1705</v>
      </c>
      <c r="G59" s="39">
        <v>1843</v>
      </c>
      <c r="H59" s="39">
        <v>1800</v>
      </c>
      <c r="I59" s="39">
        <v>1716</v>
      </c>
      <c r="J59" s="39">
        <v>1654</v>
      </c>
      <c r="K59" s="39">
        <v>1637</v>
      </c>
      <c r="L59" s="39">
        <v>1578</v>
      </c>
      <c r="M59" s="39">
        <v>1176</v>
      </c>
      <c r="N59" s="39">
        <v>1423</v>
      </c>
      <c r="O59" s="39">
        <v>1186</v>
      </c>
      <c r="P59" s="39">
        <v>1264</v>
      </c>
      <c r="Q59" s="39">
        <v>883</v>
      </c>
      <c r="R59" s="39">
        <v>1048</v>
      </c>
      <c r="S59" s="39">
        <v>715</v>
      </c>
      <c r="T59" s="39">
        <v>860</v>
      </c>
      <c r="U59" s="39">
        <v>725</v>
      </c>
      <c r="V59" s="39">
        <v>831</v>
      </c>
      <c r="W59" s="39">
        <v>680</v>
      </c>
      <c r="X59" s="39">
        <v>723</v>
      </c>
      <c r="Y59" s="39">
        <v>740</v>
      </c>
      <c r="Z59" s="39">
        <v>752</v>
      </c>
      <c r="AA59" s="39">
        <v>592</v>
      </c>
      <c r="AB59" s="39">
        <v>633</v>
      </c>
      <c r="AC59" s="39">
        <v>414</v>
      </c>
      <c r="AD59" s="39">
        <v>476</v>
      </c>
      <c r="AE59" s="39">
        <v>324</v>
      </c>
      <c r="AF59" s="39">
        <v>366</v>
      </c>
      <c r="AG59" s="39">
        <v>146</v>
      </c>
      <c r="AH59" s="39">
        <v>251</v>
      </c>
      <c r="AI59" s="39">
        <v>74</v>
      </c>
      <c r="AJ59" s="39">
        <v>150</v>
      </c>
      <c r="AK59" s="39">
        <v>26</v>
      </c>
      <c r="AL59" s="39">
        <v>70</v>
      </c>
      <c r="AM59" s="39">
        <v>0</v>
      </c>
      <c r="AN59" s="63">
        <v>0</v>
      </c>
    </row>
    <row r="60" spans="2:40" ht="12" customHeight="1">
      <c r="B60" s="62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63"/>
    </row>
    <row r="61" spans="2:40" ht="12" customHeight="1">
      <c r="B61" s="35" t="s">
        <v>1455</v>
      </c>
      <c r="C61" s="39">
        <v>12788</v>
      </c>
      <c r="D61" s="39">
        <v>13610</v>
      </c>
      <c r="E61" s="39">
        <v>1477</v>
      </c>
      <c r="F61" s="39">
        <v>1434</v>
      </c>
      <c r="G61" s="39">
        <v>1730</v>
      </c>
      <c r="H61" s="39">
        <v>1576</v>
      </c>
      <c r="I61" s="39">
        <v>1644</v>
      </c>
      <c r="J61" s="39">
        <v>1565</v>
      </c>
      <c r="K61" s="39">
        <v>1198</v>
      </c>
      <c r="L61" s="39">
        <v>1111</v>
      </c>
      <c r="M61" s="39">
        <v>889</v>
      </c>
      <c r="N61" s="39">
        <v>1038</v>
      </c>
      <c r="O61" s="39">
        <v>894</v>
      </c>
      <c r="P61" s="39">
        <v>1086</v>
      </c>
      <c r="Q61" s="39">
        <v>731</v>
      </c>
      <c r="R61" s="39">
        <v>956</v>
      </c>
      <c r="S61" s="39">
        <v>593</v>
      </c>
      <c r="T61" s="39">
        <v>748</v>
      </c>
      <c r="U61" s="39">
        <v>644</v>
      </c>
      <c r="V61" s="39">
        <v>726</v>
      </c>
      <c r="W61" s="39">
        <v>641</v>
      </c>
      <c r="X61" s="39">
        <v>793</v>
      </c>
      <c r="Y61" s="39">
        <v>687</v>
      </c>
      <c r="Z61" s="39">
        <v>700</v>
      </c>
      <c r="AA61" s="39">
        <v>549</v>
      </c>
      <c r="AB61" s="39">
        <v>574</v>
      </c>
      <c r="AC61" s="39">
        <v>458</v>
      </c>
      <c r="AD61" s="39">
        <v>446</v>
      </c>
      <c r="AE61" s="39">
        <v>323</v>
      </c>
      <c r="AF61" s="39">
        <v>359</v>
      </c>
      <c r="AG61" s="39">
        <v>187</v>
      </c>
      <c r="AH61" s="39">
        <v>273</v>
      </c>
      <c r="AI61" s="39">
        <v>103</v>
      </c>
      <c r="AJ61" s="39">
        <v>143</v>
      </c>
      <c r="AK61" s="39">
        <v>41</v>
      </c>
      <c r="AL61" s="39">
        <v>82</v>
      </c>
      <c r="AM61" s="39">
        <v>0</v>
      </c>
      <c r="AN61" s="63">
        <v>0</v>
      </c>
    </row>
    <row r="62" spans="2:40" ht="12" customHeight="1">
      <c r="B62" s="35" t="s">
        <v>1505</v>
      </c>
      <c r="C62" s="39">
        <v>6497</v>
      </c>
      <c r="D62" s="39">
        <v>6753</v>
      </c>
      <c r="E62" s="39">
        <v>759</v>
      </c>
      <c r="F62" s="39">
        <v>807</v>
      </c>
      <c r="G62" s="39">
        <v>825</v>
      </c>
      <c r="H62" s="39">
        <v>759</v>
      </c>
      <c r="I62" s="39">
        <v>718</v>
      </c>
      <c r="J62" s="39">
        <v>724</v>
      </c>
      <c r="K62" s="39">
        <v>694</v>
      </c>
      <c r="L62" s="39">
        <v>628</v>
      </c>
      <c r="M62" s="39">
        <v>551</v>
      </c>
      <c r="N62" s="39">
        <v>558</v>
      </c>
      <c r="O62" s="39">
        <v>549</v>
      </c>
      <c r="P62" s="39">
        <v>535</v>
      </c>
      <c r="Q62" s="39">
        <v>421</v>
      </c>
      <c r="R62" s="39">
        <v>508</v>
      </c>
      <c r="S62" s="39">
        <v>339</v>
      </c>
      <c r="T62" s="39">
        <v>401</v>
      </c>
      <c r="U62" s="39">
        <v>327</v>
      </c>
      <c r="V62" s="39">
        <v>350</v>
      </c>
      <c r="W62" s="39">
        <v>304</v>
      </c>
      <c r="X62" s="39">
        <v>346</v>
      </c>
      <c r="Y62" s="39">
        <v>347</v>
      </c>
      <c r="Z62" s="39">
        <v>305</v>
      </c>
      <c r="AA62" s="39">
        <v>230</v>
      </c>
      <c r="AB62" s="39">
        <v>256</v>
      </c>
      <c r="AC62" s="39">
        <v>209</v>
      </c>
      <c r="AD62" s="39">
        <v>215</v>
      </c>
      <c r="AE62" s="39">
        <v>124</v>
      </c>
      <c r="AF62" s="39">
        <v>163</v>
      </c>
      <c r="AG62" s="39">
        <v>94</v>
      </c>
      <c r="AH62" s="39">
        <v>107</v>
      </c>
      <c r="AI62" s="39">
        <v>25</v>
      </c>
      <c r="AJ62" s="39">
        <v>64</v>
      </c>
      <c r="AK62" s="39">
        <v>11</v>
      </c>
      <c r="AL62" s="39">
        <v>27</v>
      </c>
      <c r="AM62" s="39">
        <v>0</v>
      </c>
      <c r="AN62" s="63">
        <v>0</v>
      </c>
    </row>
    <row r="63" spans="2:40" ht="12" customHeight="1">
      <c r="B63" s="35" t="s">
        <v>1457</v>
      </c>
      <c r="C63" s="39">
        <v>1599</v>
      </c>
      <c r="D63" s="39">
        <v>1625</v>
      </c>
      <c r="E63" s="39">
        <v>191</v>
      </c>
      <c r="F63" s="39">
        <v>176</v>
      </c>
      <c r="G63" s="39">
        <v>186</v>
      </c>
      <c r="H63" s="39">
        <v>210</v>
      </c>
      <c r="I63" s="39">
        <v>188</v>
      </c>
      <c r="J63" s="39">
        <v>191</v>
      </c>
      <c r="K63" s="39">
        <v>165</v>
      </c>
      <c r="L63" s="39">
        <v>156</v>
      </c>
      <c r="M63" s="39">
        <v>147</v>
      </c>
      <c r="N63" s="39">
        <v>147</v>
      </c>
      <c r="O63" s="39">
        <v>127</v>
      </c>
      <c r="P63" s="39">
        <v>131</v>
      </c>
      <c r="Q63" s="39">
        <v>102</v>
      </c>
      <c r="R63" s="39">
        <v>117</v>
      </c>
      <c r="S63" s="39">
        <v>87</v>
      </c>
      <c r="T63" s="39">
        <v>95</v>
      </c>
      <c r="U63" s="39">
        <v>84</v>
      </c>
      <c r="V63" s="39">
        <v>73</v>
      </c>
      <c r="W63" s="39">
        <v>76</v>
      </c>
      <c r="X63" s="39">
        <v>75</v>
      </c>
      <c r="Y63" s="39">
        <v>76</v>
      </c>
      <c r="Z63" s="39">
        <v>68</v>
      </c>
      <c r="AA63" s="39">
        <v>69</v>
      </c>
      <c r="AB63" s="39">
        <v>51</v>
      </c>
      <c r="AC63" s="39">
        <v>44</v>
      </c>
      <c r="AD63" s="39">
        <v>50</v>
      </c>
      <c r="AE63" s="39">
        <v>31</v>
      </c>
      <c r="AF63" s="39">
        <v>28</v>
      </c>
      <c r="AG63" s="39">
        <v>16</v>
      </c>
      <c r="AH63" s="39">
        <v>28</v>
      </c>
      <c r="AI63" s="39">
        <v>8</v>
      </c>
      <c r="AJ63" s="39">
        <v>22</v>
      </c>
      <c r="AK63" s="39">
        <v>2</v>
      </c>
      <c r="AL63" s="39">
        <v>7</v>
      </c>
      <c r="AM63" s="39">
        <v>0</v>
      </c>
      <c r="AN63" s="63">
        <v>0</v>
      </c>
    </row>
    <row r="64" spans="2:40" ht="13.5" customHeight="1">
      <c r="B64" s="35" t="s">
        <v>1458</v>
      </c>
      <c r="C64" s="39">
        <v>7503</v>
      </c>
      <c r="D64" s="39">
        <v>7639</v>
      </c>
      <c r="E64" s="39">
        <v>956</v>
      </c>
      <c r="F64" s="39">
        <v>928</v>
      </c>
      <c r="G64" s="39">
        <v>1109</v>
      </c>
      <c r="H64" s="39">
        <v>975</v>
      </c>
      <c r="I64" s="39">
        <v>919</v>
      </c>
      <c r="J64" s="39">
        <v>918</v>
      </c>
      <c r="K64" s="39">
        <v>676</v>
      </c>
      <c r="L64" s="39">
        <v>680</v>
      </c>
      <c r="M64" s="39">
        <v>594</v>
      </c>
      <c r="N64" s="39">
        <v>637</v>
      </c>
      <c r="O64" s="39">
        <v>597</v>
      </c>
      <c r="P64" s="39">
        <v>638</v>
      </c>
      <c r="Q64" s="39">
        <v>497</v>
      </c>
      <c r="R64" s="39">
        <v>650</v>
      </c>
      <c r="S64" s="39">
        <v>498</v>
      </c>
      <c r="T64" s="39">
        <v>547</v>
      </c>
      <c r="U64" s="39">
        <v>424</v>
      </c>
      <c r="V64" s="39">
        <v>400</v>
      </c>
      <c r="W64" s="39">
        <v>360</v>
      </c>
      <c r="X64" s="39">
        <v>306</v>
      </c>
      <c r="Y64" s="39">
        <v>298</v>
      </c>
      <c r="Z64" s="39">
        <v>303</v>
      </c>
      <c r="AA64" s="39">
        <v>222</v>
      </c>
      <c r="AB64" s="39">
        <v>197</v>
      </c>
      <c r="AC64" s="39">
        <v>159</v>
      </c>
      <c r="AD64" s="39">
        <v>159</v>
      </c>
      <c r="AE64" s="39">
        <v>112</v>
      </c>
      <c r="AF64" s="39">
        <v>121</v>
      </c>
      <c r="AG64" s="39">
        <v>53</v>
      </c>
      <c r="AH64" s="39">
        <v>105</v>
      </c>
      <c r="AI64" s="39">
        <v>23</v>
      </c>
      <c r="AJ64" s="39">
        <v>47</v>
      </c>
      <c r="AK64" s="39">
        <v>6</v>
      </c>
      <c r="AL64" s="39">
        <v>28</v>
      </c>
      <c r="AM64" s="39">
        <v>0</v>
      </c>
      <c r="AN64" s="63">
        <v>0</v>
      </c>
    </row>
    <row r="65" spans="2:40" ht="12" customHeight="1">
      <c r="B65" s="35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63"/>
    </row>
    <row r="66" spans="2:40" ht="12" customHeight="1">
      <c r="B66" s="62" t="s">
        <v>1459</v>
      </c>
      <c r="C66" s="39">
        <v>8004</v>
      </c>
      <c r="D66" s="39">
        <v>6466</v>
      </c>
      <c r="E66" s="39">
        <v>805</v>
      </c>
      <c r="F66" s="39">
        <v>825</v>
      </c>
      <c r="G66" s="39">
        <v>827</v>
      </c>
      <c r="H66" s="39">
        <v>755</v>
      </c>
      <c r="I66" s="39">
        <v>671</v>
      </c>
      <c r="J66" s="39">
        <v>662</v>
      </c>
      <c r="K66" s="39">
        <v>660</v>
      </c>
      <c r="L66" s="39">
        <v>532</v>
      </c>
      <c r="M66" s="39">
        <v>1078</v>
      </c>
      <c r="N66" s="39">
        <v>595</v>
      </c>
      <c r="O66" s="39">
        <v>975</v>
      </c>
      <c r="P66" s="39">
        <v>563</v>
      </c>
      <c r="Q66" s="39">
        <v>618</v>
      </c>
      <c r="R66" s="39">
        <v>515</v>
      </c>
      <c r="S66" s="39">
        <v>474</v>
      </c>
      <c r="T66" s="39">
        <v>344</v>
      </c>
      <c r="U66" s="39">
        <v>456</v>
      </c>
      <c r="V66" s="39">
        <v>319</v>
      </c>
      <c r="W66" s="39">
        <v>398</v>
      </c>
      <c r="X66" s="39">
        <v>295</v>
      </c>
      <c r="Y66" s="39">
        <v>356</v>
      </c>
      <c r="Z66" s="39">
        <v>294</v>
      </c>
      <c r="AA66" s="39">
        <v>265</v>
      </c>
      <c r="AB66" s="39">
        <v>211</v>
      </c>
      <c r="AC66" s="39">
        <v>195</v>
      </c>
      <c r="AD66" s="39">
        <v>199</v>
      </c>
      <c r="AE66" s="39">
        <v>98</v>
      </c>
      <c r="AF66" s="39">
        <v>152</v>
      </c>
      <c r="AG66" s="39">
        <v>72</v>
      </c>
      <c r="AH66" s="39">
        <v>99</v>
      </c>
      <c r="AI66" s="39">
        <v>41</v>
      </c>
      <c r="AJ66" s="39">
        <v>68</v>
      </c>
      <c r="AK66" s="39">
        <v>15</v>
      </c>
      <c r="AL66" s="39">
        <v>38</v>
      </c>
      <c r="AM66" s="39">
        <v>0</v>
      </c>
      <c r="AN66" s="63">
        <v>0</v>
      </c>
    </row>
    <row r="67" spans="2:40" ht="12" customHeight="1">
      <c r="B67" s="35" t="s">
        <v>1460</v>
      </c>
      <c r="C67" s="39">
        <v>5076</v>
      </c>
      <c r="D67" s="39">
        <v>5550</v>
      </c>
      <c r="E67" s="39">
        <v>595</v>
      </c>
      <c r="F67" s="39">
        <v>601</v>
      </c>
      <c r="G67" s="39">
        <v>632</v>
      </c>
      <c r="H67" s="39">
        <v>683</v>
      </c>
      <c r="I67" s="39">
        <v>545</v>
      </c>
      <c r="J67" s="39">
        <v>621</v>
      </c>
      <c r="K67" s="39">
        <v>517</v>
      </c>
      <c r="L67" s="39">
        <v>568</v>
      </c>
      <c r="M67" s="39">
        <v>448</v>
      </c>
      <c r="N67" s="39">
        <v>477</v>
      </c>
      <c r="O67" s="39">
        <v>428</v>
      </c>
      <c r="P67" s="39">
        <v>427</v>
      </c>
      <c r="Q67" s="39">
        <v>290</v>
      </c>
      <c r="R67" s="39">
        <v>341</v>
      </c>
      <c r="S67" s="39">
        <v>262</v>
      </c>
      <c r="T67" s="39">
        <v>283</v>
      </c>
      <c r="U67" s="39">
        <v>283</v>
      </c>
      <c r="V67" s="39">
        <v>330</v>
      </c>
      <c r="W67" s="39">
        <v>260</v>
      </c>
      <c r="X67" s="39">
        <v>278</v>
      </c>
      <c r="Y67" s="39">
        <v>249</v>
      </c>
      <c r="Z67" s="39">
        <v>263</v>
      </c>
      <c r="AA67" s="39">
        <v>204</v>
      </c>
      <c r="AB67" s="39">
        <v>235</v>
      </c>
      <c r="AC67" s="39">
        <v>145</v>
      </c>
      <c r="AD67" s="39">
        <v>168</v>
      </c>
      <c r="AE67" s="39">
        <v>137</v>
      </c>
      <c r="AF67" s="39">
        <v>132</v>
      </c>
      <c r="AG67" s="39">
        <v>47</v>
      </c>
      <c r="AH67" s="39">
        <v>86</v>
      </c>
      <c r="AI67" s="39">
        <v>23</v>
      </c>
      <c r="AJ67" s="39">
        <v>41</v>
      </c>
      <c r="AK67" s="39">
        <v>11</v>
      </c>
      <c r="AL67" s="39">
        <v>16</v>
      </c>
      <c r="AM67" s="39">
        <v>0</v>
      </c>
      <c r="AN67" s="63">
        <v>0</v>
      </c>
    </row>
    <row r="68" spans="2:40" ht="12" customHeight="1">
      <c r="B68" s="35" t="s">
        <v>1461</v>
      </c>
      <c r="C68" s="39">
        <v>6674</v>
      </c>
      <c r="D68" s="39">
        <v>7086</v>
      </c>
      <c r="E68" s="39">
        <v>840</v>
      </c>
      <c r="F68" s="39">
        <v>849</v>
      </c>
      <c r="G68" s="39">
        <v>894</v>
      </c>
      <c r="H68" s="39">
        <v>899</v>
      </c>
      <c r="I68" s="39">
        <v>757</v>
      </c>
      <c r="J68" s="39">
        <v>740</v>
      </c>
      <c r="K68" s="39">
        <v>670</v>
      </c>
      <c r="L68" s="39">
        <v>719</v>
      </c>
      <c r="M68" s="39">
        <v>570</v>
      </c>
      <c r="N68" s="39">
        <v>595</v>
      </c>
      <c r="O68" s="39">
        <v>511</v>
      </c>
      <c r="P68" s="39">
        <v>545</v>
      </c>
      <c r="Q68" s="39">
        <v>394</v>
      </c>
      <c r="R68" s="39">
        <v>479</v>
      </c>
      <c r="S68" s="39">
        <v>334</v>
      </c>
      <c r="T68" s="39">
        <v>401</v>
      </c>
      <c r="U68" s="39">
        <v>348</v>
      </c>
      <c r="V68" s="39">
        <v>360</v>
      </c>
      <c r="W68" s="39">
        <v>297</v>
      </c>
      <c r="X68" s="39">
        <v>325</v>
      </c>
      <c r="Y68" s="39">
        <v>289</v>
      </c>
      <c r="Z68" s="39">
        <v>295</v>
      </c>
      <c r="AA68" s="39">
        <v>260</v>
      </c>
      <c r="AB68" s="39">
        <v>274</v>
      </c>
      <c r="AC68" s="39">
        <v>239</v>
      </c>
      <c r="AD68" s="39">
        <v>235</v>
      </c>
      <c r="AE68" s="39">
        <v>151</v>
      </c>
      <c r="AF68" s="39">
        <v>174</v>
      </c>
      <c r="AG68" s="39">
        <v>74</v>
      </c>
      <c r="AH68" s="39">
        <v>106</v>
      </c>
      <c r="AI68" s="39">
        <v>30</v>
      </c>
      <c r="AJ68" s="39">
        <v>59</v>
      </c>
      <c r="AK68" s="39">
        <v>16</v>
      </c>
      <c r="AL68" s="39">
        <v>31</v>
      </c>
      <c r="AM68" s="39">
        <v>0</v>
      </c>
      <c r="AN68" s="63">
        <v>0</v>
      </c>
    </row>
    <row r="69" spans="2:40" ht="12" customHeight="1">
      <c r="B69" s="35" t="s">
        <v>1462</v>
      </c>
      <c r="C69" s="39">
        <v>5195</v>
      </c>
      <c r="D69" s="39">
        <v>5556</v>
      </c>
      <c r="E69" s="39">
        <v>668</v>
      </c>
      <c r="F69" s="39">
        <v>621</v>
      </c>
      <c r="G69" s="39">
        <v>681</v>
      </c>
      <c r="H69" s="39">
        <v>666</v>
      </c>
      <c r="I69" s="39">
        <v>584</v>
      </c>
      <c r="J69" s="39">
        <v>572</v>
      </c>
      <c r="K69" s="39">
        <v>563</v>
      </c>
      <c r="L69" s="39">
        <v>581</v>
      </c>
      <c r="M69" s="39">
        <v>459</v>
      </c>
      <c r="N69" s="39">
        <v>488</v>
      </c>
      <c r="O69" s="39">
        <v>410</v>
      </c>
      <c r="P69" s="39">
        <v>444</v>
      </c>
      <c r="Q69" s="39">
        <v>298</v>
      </c>
      <c r="R69" s="39">
        <v>325</v>
      </c>
      <c r="S69" s="39">
        <v>233</v>
      </c>
      <c r="T69" s="39">
        <v>289</v>
      </c>
      <c r="U69" s="39">
        <v>244</v>
      </c>
      <c r="V69" s="39">
        <v>338</v>
      </c>
      <c r="W69" s="39">
        <v>278</v>
      </c>
      <c r="X69" s="39">
        <v>260</v>
      </c>
      <c r="Y69" s="39">
        <v>221</v>
      </c>
      <c r="Z69" s="39">
        <v>256</v>
      </c>
      <c r="AA69" s="39">
        <v>235</v>
      </c>
      <c r="AB69" s="39">
        <v>200</v>
      </c>
      <c r="AC69" s="39">
        <v>120</v>
      </c>
      <c r="AD69" s="39">
        <v>187</v>
      </c>
      <c r="AE69" s="39">
        <v>106</v>
      </c>
      <c r="AF69" s="39">
        <v>148</v>
      </c>
      <c r="AG69" s="39">
        <v>59</v>
      </c>
      <c r="AH69" s="39">
        <v>102</v>
      </c>
      <c r="AI69" s="39">
        <v>27</v>
      </c>
      <c r="AJ69" s="39">
        <v>56</v>
      </c>
      <c r="AK69" s="39">
        <v>9</v>
      </c>
      <c r="AL69" s="39">
        <v>23</v>
      </c>
      <c r="AM69" s="39">
        <v>0</v>
      </c>
      <c r="AN69" s="63">
        <v>0</v>
      </c>
    </row>
    <row r="70" spans="2:40" ht="12" customHeight="1">
      <c r="B70" s="35" t="s">
        <v>1463</v>
      </c>
      <c r="C70" s="39">
        <v>8405</v>
      </c>
      <c r="D70" s="39">
        <v>8777</v>
      </c>
      <c r="E70" s="39">
        <v>1020</v>
      </c>
      <c r="F70" s="39">
        <v>987</v>
      </c>
      <c r="G70" s="39">
        <v>1083</v>
      </c>
      <c r="H70" s="39">
        <v>1045</v>
      </c>
      <c r="I70" s="39">
        <v>990</v>
      </c>
      <c r="J70" s="39">
        <v>929</v>
      </c>
      <c r="K70" s="39">
        <v>976</v>
      </c>
      <c r="L70" s="39">
        <v>957</v>
      </c>
      <c r="M70" s="39">
        <v>740</v>
      </c>
      <c r="N70" s="39">
        <v>747</v>
      </c>
      <c r="O70" s="39">
        <v>630</v>
      </c>
      <c r="P70" s="39">
        <v>680</v>
      </c>
      <c r="Q70" s="39">
        <v>461</v>
      </c>
      <c r="R70" s="39">
        <v>569</v>
      </c>
      <c r="S70" s="39">
        <v>428</v>
      </c>
      <c r="T70" s="39">
        <v>464</v>
      </c>
      <c r="U70" s="39">
        <v>432</v>
      </c>
      <c r="V70" s="39">
        <v>513</v>
      </c>
      <c r="W70" s="39">
        <v>429</v>
      </c>
      <c r="X70" s="39">
        <v>429</v>
      </c>
      <c r="Y70" s="39">
        <v>375</v>
      </c>
      <c r="Z70" s="39">
        <v>412</v>
      </c>
      <c r="AA70" s="39">
        <v>303</v>
      </c>
      <c r="AB70" s="39">
        <v>315</v>
      </c>
      <c r="AC70" s="39">
        <v>234</v>
      </c>
      <c r="AD70" s="39">
        <v>296</v>
      </c>
      <c r="AE70" s="39">
        <v>177</v>
      </c>
      <c r="AF70" s="39">
        <v>194</v>
      </c>
      <c r="AG70" s="39">
        <v>81</v>
      </c>
      <c r="AH70" s="39">
        <v>124</v>
      </c>
      <c r="AI70" s="39">
        <v>38</v>
      </c>
      <c r="AJ70" s="39">
        <v>85</v>
      </c>
      <c r="AK70" s="39">
        <v>8</v>
      </c>
      <c r="AL70" s="39">
        <v>31</v>
      </c>
      <c r="AM70" s="39">
        <v>0</v>
      </c>
      <c r="AN70" s="63">
        <v>0</v>
      </c>
    </row>
    <row r="71" spans="2:40" ht="12" customHeight="1">
      <c r="B71" s="35" t="s">
        <v>1464</v>
      </c>
      <c r="C71" s="39">
        <v>5439</v>
      </c>
      <c r="D71" s="39">
        <v>5715</v>
      </c>
      <c r="E71" s="39">
        <v>623</v>
      </c>
      <c r="F71" s="39">
        <v>653</v>
      </c>
      <c r="G71" s="39">
        <v>759</v>
      </c>
      <c r="H71" s="39">
        <v>687</v>
      </c>
      <c r="I71" s="39">
        <v>650</v>
      </c>
      <c r="J71" s="39">
        <v>623</v>
      </c>
      <c r="K71" s="39">
        <v>599</v>
      </c>
      <c r="L71" s="39">
        <v>558</v>
      </c>
      <c r="M71" s="39">
        <v>418</v>
      </c>
      <c r="N71" s="39">
        <v>483</v>
      </c>
      <c r="O71" s="39">
        <v>426</v>
      </c>
      <c r="P71" s="39">
        <v>453</v>
      </c>
      <c r="Q71" s="39">
        <v>278</v>
      </c>
      <c r="R71" s="39">
        <v>376</v>
      </c>
      <c r="S71" s="39">
        <v>289</v>
      </c>
      <c r="T71" s="39">
        <v>320</v>
      </c>
      <c r="U71" s="39">
        <v>297</v>
      </c>
      <c r="V71" s="39">
        <v>351</v>
      </c>
      <c r="W71" s="39">
        <v>283</v>
      </c>
      <c r="X71" s="39">
        <v>323</v>
      </c>
      <c r="Y71" s="39">
        <v>264</v>
      </c>
      <c r="Z71" s="39">
        <v>250</v>
      </c>
      <c r="AA71" s="39">
        <v>196</v>
      </c>
      <c r="AB71" s="39">
        <v>168</v>
      </c>
      <c r="AC71" s="39">
        <v>147</v>
      </c>
      <c r="AD71" s="39">
        <v>176</v>
      </c>
      <c r="AE71" s="39">
        <v>103</v>
      </c>
      <c r="AF71" s="39">
        <v>136</v>
      </c>
      <c r="AG71" s="39">
        <v>66</v>
      </c>
      <c r="AH71" s="39">
        <v>86</v>
      </c>
      <c r="AI71" s="39">
        <v>30</v>
      </c>
      <c r="AJ71" s="39">
        <v>48</v>
      </c>
      <c r="AK71" s="39">
        <v>11</v>
      </c>
      <c r="AL71" s="39">
        <v>24</v>
      </c>
      <c r="AM71" s="39">
        <v>0</v>
      </c>
      <c r="AN71" s="63">
        <v>0</v>
      </c>
    </row>
    <row r="72" spans="2:40" ht="12" customHeight="1">
      <c r="B72" s="35" t="s">
        <v>1465</v>
      </c>
      <c r="C72" s="39">
        <v>11171</v>
      </c>
      <c r="D72" s="39">
        <v>11825</v>
      </c>
      <c r="E72" s="39">
        <v>1376</v>
      </c>
      <c r="F72" s="39">
        <v>1287</v>
      </c>
      <c r="G72" s="39">
        <v>1525</v>
      </c>
      <c r="H72" s="39">
        <v>1461</v>
      </c>
      <c r="I72" s="39">
        <v>1262</v>
      </c>
      <c r="J72" s="39">
        <v>1226</v>
      </c>
      <c r="K72" s="39">
        <v>1218</v>
      </c>
      <c r="L72" s="39">
        <v>1249</v>
      </c>
      <c r="M72" s="39">
        <v>950</v>
      </c>
      <c r="N72" s="39">
        <v>1060</v>
      </c>
      <c r="O72" s="39">
        <v>828</v>
      </c>
      <c r="P72" s="39">
        <v>900</v>
      </c>
      <c r="Q72" s="39">
        <v>653</v>
      </c>
      <c r="R72" s="39">
        <v>754</v>
      </c>
      <c r="S72" s="39">
        <v>556</v>
      </c>
      <c r="T72" s="39">
        <v>681</v>
      </c>
      <c r="U72" s="39">
        <v>590</v>
      </c>
      <c r="V72" s="39">
        <v>632</v>
      </c>
      <c r="W72" s="39">
        <v>557</v>
      </c>
      <c r="X72" s="39">
        <v>631</v>
      </c>
      <c r="Y72" s="39">
        <v>538</v>
      </c>
      <c r="Z72" s="39">
        <v>502</v>
      </c>
      <c r="AA72" s="39">
        <v>394</v>
      </c>
      <c r="AB72" s="39">
        <v>441</v>
      </c>
      <c r="AC72" s="39">
        <v>273</v>
      </c>
      <c r="AD72" s="39">
        <v>343</v>
      </c>
      <c r="AE72" s="39">
        <v>235</v>
      </c>
      <c r="AF72" s="39">
        <v>279</v>
      </c>
      <c r="AG72" s="39">
        <v>133</v>
      </c>
      <c r="AH72" s="39">
        <v>205</v>
      </c>
      <c r="AI72" s="39">
        <v>69</v>
      </c>
      <c r="AJ72" s="39">
        <v>108</v>
      </c>
      <c r="AK72" s="39">
        <v>14</v>
      </c>
      <c r="AL72" s="39">
        <v>66</v>
      </c>
      <c r="AM72" s="39">
        <v>0</v>
      </c>
      <c r="AN72" s="63">
        <v>0</v>
      </c>
    </row>
    <row r="73" spans="2:40" ht="12" customHeight="1">
      <c r="B73" s="35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63"/>
    </row>
    <row r="74" spans="2:40" ht="12" customHeight="1">
      <c r="B74" s="35" t="s">
        <v>1466</v>
      </c>
      <c r="C74" s="39">
        <v>10591</v>
      </c>
      <c r="D74" s="39">
        <v>12416</v>
      </c>
      <c r="E74" s="39">
        <v>1439</v>
      </c>
      <c r="F74" s="39">
        <v>1460</v>
      </c>
      <c r="G74" s="39">
        <v>1637</v>
      </c>
      <c r="H74" s="39">
        <v>1556</v>
      </c>
      <c r="I74" s="39">
        <v>1394</v>
      </c>
      <c r="J74" s="39">
        <v>1355</v>
      </c>
      <c r="K74" s="39">
        <v>767</v>
      </c>
      <c r="L74" s="39">
        <v>1079</v>
      </c>
      <c r="M74" s="39">
        <v>679</v>
      </c>
      <c r="N74" s="39">
        <v>1012</v>
      </c>
      <c r="O74" s="39">
        <v>743</v>
      </c>
      <c r="P74" s="39">
        <v>1026</v>
      </c>
      <c r="Q74" s="39">
        <v>657</v>
      </c>
      <c r="R74" s="39">
        <v>934</v>
      </c>
      <c r="S74" s="39">
        <v>562</v>
      </c>
      <c r="T74" s="39">
        <v>712</v>
      </c>
      <c r="U74" s="39">
        <v>550</v>
      </c>
      <c r="V74" s="39">
        <v>730</v>
      </c>
      <c r="W74" s="39">
        <v>501</v>
      </c>
      <c r="X74" s="39">
        <v>574</v>
      </c>
      <c r="Y74" s="39">
        <v>499</v>
      </c>
      <c r="Z74" s="39">
        <v>512</v>
      </c>
      <c r="AA74" s="39">
        <v>398</v>
      </c>
      <c r="AB74" s="39">
        <v>421</v>
      </c>
      <c r="AC74" s="39">
        <v>304</v>
      </c>
      <c r="AD74" s="39">
        <v>334</v>
      </c>
      <c r="AE74" s="39">
        <v>223</v>
      </c>
      <c r="AF74" s="39">
        <v>274</v>
      </c>
      <c r="AG74" s="39">
        <v>134</v>
      </c>
      <c r="AH74" s="39">
        <v>232</v>
      </c>
      <c r="AI74" s="39">
        <v>71</v>
      </c>
      <c r="AJ74" s="39">
        <v>114</v>
      </c>
      <c r="AK74" s="39">
        <v>33</v>
      </c>
      <c r="AL74" s="39">
        <v>91</v>
      </c>
      <c r="AM74" s="39">
        <v>0</v>
      </c>
      <c r="AN74" s="63">
        <v>0</v>
      </c>
    </row>
    <row r="75" spans="2:40" ht="12" customHeight="1">
      <c r="B75" s="35" t="s">
        <v>1467</v>
      </c>
      <c r="C75" s="39">
        <v>6582</v>
      </c>
      <c r="D75" s="39">
        <v>7191</v>
      </c>
      <c r="E75" s="39">
        <v>873</v>
      </c>
      <c r="F75" s="39">
        <v>803</v>
      </c>
      <c r="G75" s="39">
        <v>901</v>
      </c>
      <c r="H75" s="39">
        <v>790</v>
      </c>
      <c r="I75" s="39">
        <v>793</v>
      </c>
      <c r="J75" s="39">
        <v>741</v>
      </c>
      <c r="K75" s="39">
        <v>608</v>
      </c>
      <c r="L75" s="39">
        <v>686</v>
      </c>
      <c r="M75" s="39">
        <v>519</v>
      </c>
      <c r="N75" s="39">
        <v>657</v>
      </c>
      <c r="O75" s="39">
        <v>498</v>
      </c>
      <c r="P75" s="39">
        <v>571</v>
      </c>
      <c r="Q75" s="39">
        <v>387</v>
      </c>
      <c r="R75" s="39">
        <v>462</v>
      </c>
      <c r="S75" s="39">
        <v>330</v>
      </c>
      <c r="T75" s="39">
        <v>419</v>
      </c>
      <c r="U75" s="39">
        <v>357</v>
      </c>
      <c r="V75" s="39">
        <v>418</v>
      </c>
      <c r="W75" s="39">
        <v>304</v>
      </c>
      <c r="X75" s="39">
        <v>405</v>
      </c>
      <c r="Y75" s="39">
        <v>308</v>
      </c>
      <c r="Z75" s="39">
        <v>330</v>
      </c>
      <c r="AA75" s="39">
        <v>248</v>
      </c>
      <c r="AB75" s="39">
        <v>262</v>
      </c>
      <c r="AC75" s="39">
        <v>196</v>
      </c>
      <c r="AD75" s="39">
        <v>234</v>
      </c>
      <c r="AE75" s="39">
        <v>135</v>
      </c>
      <c r="AF75" s="39">
        <v>195</v>
      </c>
      <c r="AG75" s="39">
        <v>68</v>
      </c>
      <c r="AH75" s="39">
        <v>127</v>
      </c>
      <c r="AI75" s="39">
        <v>42</v>
      </c>
      <c r="AJ75" s="39">
        <v>62</v>
      </c>
      <c r="AK75" s="39">
        <v>15</v>
      </c>
      <c r="AL75" s="39">
        <v>28</v>
      </c>
      <c r="AM75" s="39">
        <v>0</v>
      </c>
      <c r="AN75" s="63">
        <v>1</v>
      </c>
    </row>
    <row r="76" spans="2:40" ht="12" customHeight="1">
      <c r="B76" s="35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63"/>
    </row>
    <row r="77" spans="2:40" ht="12" customHeight="1">
      <c r="B77" s="35" t="s">
        <v>1468</v>
      </c>
      <c r="C77" s="39">
        <v>4222</v>
      </c>
      <c r="D77" s="39">
        <v>4572</v>
      </c>
      <c r="E77" s="39">
        <v>499</v>
      </c>
      <c r="F77" s="39">
        <v>434</v>
      </c>
      <c r="G77" s="39">
        <v>561</v>
      </c>
      <c r="H77" s="39">
        <v>530</v>
      </c>
      <c r="I77" s="39">
        <v>532</v>
      </c>
      <c r="J77" s="39">
        <v>474</v>
      </c>
      <c r="K77" s="39">
        <v>406</v>
      </c>
      <c r="L77" s="39">
        <v>479</v>
      </c>
      <c r="M77" s="39">
        <v>296</v>
      </c>
      <c r="N77" s="39">
        <v>401</v>
      </c>
      <c r="O77" s="39">
        <v>329</v>
      </c>
      <c r="P77" s="39">
        <v>375</v>
      </c>
      <c r="Q77" s="39">
        <v>233</v>
      </c>
      <c r="R77" s="39">
        <v>310</v>
      </c>
      <c r="S77" s="39">
        <v>221</v>
      </c>
      <c r="T77" s="39">
        <v>241</v>
      </c>
      <c r="U77" s="39">
        <v>249</v>
      </c>
      <c r="V77" s="39">
        <v>250</v>
      </c>
      <c r="W77" s="39">
        <v>214</v>
      </c>
      <c r="X77" s="39">
        <v>269</v>
      </c>
      <c r="Y77" s="39">
        <v>198</v>
      </c>
      <c r="Z77" s="39">
        <v>199</v>
      </c>
      <c r="AA77" s="39">
        <v>164</v>
      </c>
      <c r="AB77" s="39">
        <v>153</v>
      </c>
      <c r="AC77" s="39">
        <v>137</v>
      </c>
      <c r="AD77" s="39">
        <v>151</v>
      </c>
      <c r="AE77" s="39">
        <v>102</v>
      </c>
      <c r="AF77" s="39">
        <v>138</v>
      </c>
      <c r="AG77" s="39">
        <v>58</v>
      </c>
      <c r="AH77" s="39">
        <v>80</v>
      </c>
      <c r="AI77" s="39">
        <v>27</v>
      </c>
      <c r="AJ77" s="39">
        <v>58</v>
      </c>
      <c r="AK77" s="39">
        <v>6</v>
      </c>
      <c r="AL77" s="39">
        <v>30</v>
      </c>
      <c r="AM77" s="39">
        <v>0</v>
      </c>
      <c r="AN77" s="63">
        <v>0</v>
      </c>
    </row>
    <row r="78" spans="2:40" ht="12" customHeight="1">
      <c r="B78" s="35" t="s">
        <v>1469</v>
      </c>
      <c r="C78" s="39">
        <v>5388</v>
      </c>
      <c r="D78" s="39">
        <v>5738</v>
      </c>
      <c r="E78" s="39">
        <v>644</v>
      </c>
      <c r="F78" s="39">
        <v>635</v>
      </c>
      <c r="G78" s="39">
        <v>672</v>
      </c>
      <c r="H78" s="39">
        <v>738</v>
      </c>
      <c r="I78" s="39">
        <v>623</v>
      </c>
      <c r="J78" s="39">
        <v>607</v>
      </c>
      <c r="K78" s="39">
        <v>511</v>
      </c>
      <c r="L78" s="39">
        <v>522</v>
      </c>
      <c r="M78" s="39">
        <v>429</v>
      </c>
      <c r="N78" s="39">
        <v>467</v>
      </c>
      <c r="O78" s="39">
        <v>445</v>
      </c>
      <c r="P78" s="39">
        <v>480</v>
      </c>
      <c r="Q78" s="39">
        <v>328</v>
      </c>
      <c r="R78" s="39">
        <v>376</v>
      </c>
      <c r="S78" s="39">
        <v>282</v>
      </c>
      <c r="T78" s="39">
        <v>335</v>
      </c>
      <c r="U78" s="39">
        <v>288</v>
      </c>
      <c r="V78" s="39">
        <v>301</v>
      </c>
      <c r="W78" s="39">
        <v>255</v>
      </c>
      <c r="X78" s="39">
        <v>280</v>
      </c>
      <c r="Y78" s="39">
        <v>263</v>
      </c>
      <c r="Z78" s="39">
        <v>268</v>
      </c>
      <c r="AA78" s="39">
        <v>235</v>
      </c>
      <c r="AB78" s="39">
        <v>230</v>
      </c>
      <c r="AC78" s="39">
        <v>164</v>
      </c>
      <c r="AD78" s="39">
        <v>176</v>
      </c>
      <c r="AE78" s="39">
        <v>142</v>
      </c>
      <c r="AF78" s="39">
        <v>127</v>
      </c>
      <c r="AG78" s="39">
        <v>56</v>
      </c>
      <c r="AH78" s="39">
        <v>106</v>
      </c>
      <c r="AI78" s="39">
        <v>39</v>
      </c>
      <c r="AJ78" s="39">
        <v>60</v>
      </c>
      <c r="AK78" s="39">
        <v>12</v>
      </c>
      <c r="AL78" s="39">
        <v>30</v>
      </c>
      <c r="AM78" s="39">
        <v>0</v>
      </c>
      <c r="AN78" s="63">
        <v>0</v>
      </c>
    </row>
    <row r="79" spans="2:40" ht="12" customHeight="1">
      <c r="B79" s="35" t="s">
        <v>1470</v>
      </c>
      <c r="C79" s="39">
        <v>5696</v>
      </c>
      <c r="D79" s="39">
        <v>5913</v>
      </c>
      <c r="E79" s="39">
        <v>695</v>
      </c>
      <c r="F79" s="39">
        <v>655</v>
      </c>
      <c r="G79" s="39">
        <v>798</v>
      </c>
      <c r="H79" s="39">
        <v>760</v>
      </c>
      <c r="I79" s="39">
        <v>671</v>
      </c>
      <c r="J79" s="39">
        <v>659</v>
      </c>
      <c r="K79" s="39">
        <v>533</v>
      </c>
      <c r="L79" s="39">
        <v>550</v>
      </c>
      <c r="M79" s="39">
        <v>450</v>
      </c>
      <c r="N79" s="39">
        <v>455</v>
      </c>
      <c r="O79" s="39">
        <v>452</v>
      </c>
      <c r="P79" s="39">
        <v>483</v>
      </c>
      <c r="Q79" s="39">
        <v>328</v>
      </c>
      <c r="R79" s="39">
        <v>400</v>
      </c>
      <c r="S79" s="39">
        <v>284</v>
      </c>
      <c r="T79" s="39">
        <v>340</v>
      </c>
      <c r="U79" s="39">
        <v>290</v>
      </c>
      <c r="V79" s="39">
        <v>342</v>
      </c>
      <c r="W79" s="39">
        <v>301</v>
      </c>
      <c r="X79" s="39">
        <v>293</v>
      </c>
      <c r="Y79" s="39">
        <v>265</v>
      </c>
      <c r="Z79" s="39">
        <v>246</v>
      </c>
      <c r="AA79" s="39">
        <v>227</v>
      </c>
      <c r="AB79" s="39">
        <v>197</v>
      </c>
      <c r="AC79" s="39">
        <v>149</v>
      </c>
      <c r="AD79" s="39">
        <v>202</v>
      </c>
      <c r="AE79" s="39">
        <v>139</v>
      </c>
      <c r="AF79" s="39">
        <v>136</v>
      </c>
      <c r="AG79" s="39">
        <v>64</v>
      </c>
      <c r="AH79" s="39">
        <v>93</v>
      </c>
      <c r="AI79" s="39">
        <v>34</v>
      </c>
      <c r="AJ79" s="39">
        <v>65</v>
      </c>
      <c r="AK79" s="39">
        <v>16</v>
      </c>
      <c r="AL79" s="39">
        <v>37</v>
      </c>
      <c r="AM79" s="39">
        <v>0</v>
      </c>
      <c r="AN79" s="63">
        <v>0</v>
      </c>
    </row>
    <row r="80" spans="2:40" ht="12" customHeight="1">
      <c r="B80" s="35" t="s">
        <v>1471</v>
      </c>
      <c r="C80" s="39">
        <v>12090</v>
      </c>
      <c r="D80" s="39">
        <v>13147</v>
      </c>
      <c r="E80" s="39">
        <v>1464</v>
      </c>
      <c r="F80" s="39">
        <v>1404</v>
      </c>
      <c r="G80" s="39">
        <v>1659</v>
      </c>
      <c r="H80" s="39">
        <v>1690</v>
      </c>
      <c r="I80" s="39">
        <v>1448</v>
      </c>
      <c r="J80" s="39">
        <v>1447</v>
      </c>
      <c r="K80" s="39">
        <v>1245</v>
      </c>
      <c r="L80" s="39">
        <v>1160</v>
      </c>
      <c r="M80" s="39">
        <v>926</v>
      </c>
      <c r="N80" s="39">
        <v>1045</v>
      </c>
      <c r="O80" s="39">
        <v>911</v>
      </c>
      <c r="P80" s="39">
        <v>1120</v>
      </c>
      <c r="Q80" s="39">
        <v>744</v>
      </c>
      <c r="R80" s="39">
        <v>935</v>
      </c>
      <c r="S80" s="39">
        <v>575</v>
      </c>
      <c r="T80" s="39">
        <v>767</v>
      </c>
      <c r="U80" s="39">
        <v>625</v>
      </c>
      <c r="V80" s="39">
        <v>722</v>
      </c>
      <c r="W80" s="39">
        <v>579</v>
      </c>
      <c r="X80" s="39">
        <v>661</v>
      </c>
      <c r="Y80" s="39">
        <v>556</v>
      </c>
      <c r="Z80" s="39">
        <v>544</v>
      </c>
      <c r="AA80" s="39">
        <v>467</v>
      </c>
      <c r="AB80" s="39">
        <v>484</v>
      </c>
      <c r="AC80" s="39">
        <v>377</v>
      </c>
      <c r="AD80" s="39">
        <v>399</v>
      </c>
      <c r="AE80" s="39">
        <v>262</v>
      </c>
      <c r="AF80" s="39">
        <v>352</v>
      </c>
      <c r="AG80" s="39">
        <v>149</v>
      </c>
      <c r="AH80" s="39">
        <v>221</v>
      </c>
      <c r="AI80" s="39">
        <v>75</v>
      </c>
      <c r="AJ80" s="39">
        <v>118</v>
      </c>
      <c r="AK80" s="39">
        <v>28</v>
      </c>
      <c r="AL80" s="39">
        <v>78</v>
      </c>
      <c r="AM80" s="39">
        <v>0</v>
      </c>
      <c r="AN80" s="63">
        <v>0</v>
      </c>
    </row>
    <row r="81" spans="2:40" ht="12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65"/>
    </row>
    <row r="82" spans="2:40" ht="12" customHeight="1">
      <c r="B82" s="41" t="s">
        <v>1506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</row>
    <row r="83" spans="2:40" ht="12" customHeight="1">
      <c r="B83" s="43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3:40" ht="12" customHeight="1"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</sheetData>
  <mergeCells count="20">
    <mergeCell ref="AI4:AJ4"/>
    <mergeCell ref="AK4:AL4"/>
    <mergeCell ref="AM4:AN4"/>
    <mergeCell ref="B4:B5"/>
    <mergeCell ref="AA4:AB4"/>
    <mergeCell ref="AC4:AD4"/>
    <mergeCell ref="AE4:AF4"/>
    <mergeCell ref="AG4:AH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625" style="66" customWidth="1"/>
    <col min="2" max="2" width="3.50390625" style="66" customWidth="1"/>
    <col min="3" max="3" width="17.375" style="66" customWidth="1"/>
    <col min="4" max="4" width="8.00390625" style="66" bestFit="1" customWidth="1"/>
    <col min="5" max="7" width="8.375" style="66" customWidth="1"/>
    <col min="8" max="10" width="7.625" style="66" customWidth="1"/>
    <col min="11" max="11" width="3.50390625" style="66" customWidth="1"/>
    <col min="12" max="12" width="14.125" style="66" customWidth="1"/>
    <col min="13" max="15" width="7.625" style="66" customWidth="1"/>
    <col min="16" max="16384" width="9.00390625" style="66" customWidth="1"/>
  </cols>
  <sheetData>
    <row r="1" ht="12"/>
    <row r="2" spans="2:15" ht="14.25">
      <c r="B2" s="67" t="s">
        <v>1648</v>
      </c>
      <c r="I2" s="100"/>
      <c r="J2" s="100"/>
      <c r="N2" s="100"/>
      <c r="O2" s="100"/>
    </row>
    <row r="3" spans="2:15" ht="14.25">
      <c r="B3" s="67"/>
      <c r="I3" s="100"/>
      <c r="J3" s="100"/>
      <c r="N3" s="100"/>
      <c r="O3" s="100"/>
    </row>
    <row r="4" spans="4:19" ht="12.75" thickBot="1">
      <c r="D4" s="100"/>
      <c r="E4" s="100"/>
      <c r="F4" s="100"/>
      <c r="G4" s="100"/>
      <c r="H4" s="100"/>
      <c r="K4" s="100"/>
      <c r="L4" s="100"/>
      <c r="M4" s="100"/>
      <c r="O4" s="102"/>
      <c r="S4" s="102" t="s">
        <v>784</v>
      </c>
    </row>
    <row r="5" spans="1:19" ht="18.75" customHeight="1" thickTop="1">
      <c r="A5" s="815"/>
      <c r="B5" s="1256" t="s">
        <v>1622</v>
      </c>
      <c r="C5" s="1322"/>
      <c r="D5" s="932" t="s">
        <v>1623</v>
      </c>
      <c r="E5" s="1319"/>
      <c r="F5" s="1319"/>
      <c r="G5" s="1320"/>
      <c r="H5" s="932" t="s">
        <v>1624</v>
      </c>
      <c r="I5" s="1319"/>
      <c r="J5" s="1319"/>
      <c r="K5" s="1321" t="s">
        <v>1622</v>
      </c>
      <c r="L5" s="1322"/>
      <c r="M5" s="932" t="s">
        <v>1623</v>
      </c>
      <c r="N5" s="1319"/>
      <c r="O5" s="1319"/>
      <c r="P5" s="1320"/>
      <c r="Q5" s="932" t="s">
        <v>1625</v>
      </c>
      <c r="R5" s="1319"/>
      <c r="S5" s="1320"/>
    </row>
    <row r="6" spans="2:19" ht="28.5" customHeight="1">
      <c r="B6" s="1326"/>
      <c r="C6" s="1324"/>
      <c r="D6" s="244" t="s">
        <v>1415</v>
      </c>
      <c r="E6" s="391" t="s">
        <v>1600</v>
      </c>
      <c r="F6" s="244" t="s">
        <v>1626</v>
      </c>
      <c r="G6" s="805" t="s">
        <v>1627</v>
      </c>
      <c r="H6" s="244" t="s">
        <v>1628</v>
      </c>
      <c r="I6" s="244" t="s">
        <v>1629</v>
      </c>
      <c r="J6" s="805" t="s">
        <v>1630</v>
      </c>
      <c r="K6" s="1323"/>
      <c r="L6" s="1324"/>
      <c r="M6" s="244" t="s">
        <v>1415</v>
      </c>
      <c r="N6" s="391" t="s">
        <v>1600</v>
      </c>
      <c r="O6" s="244" t="s">
        <v>1626</v>
      </c>
      <c r="P6" s="805" t="s">
        <v>1627</v>
      </c>
      <c r="Q6" s="244" t="s">
        <v>1628</v>
      </c>
      <c r="R6" s="244" t="s">
        <v>1629</v>
      </c>
      <c r="S6" s="244" t="s">
        <v>1630</v>
      </c>
    </row>
    <row r="7" spans="2:19" ht="18.75" customHeight="1">
      <c r="B7" s="810"/>
      <c r="C7" s="816"/>
      <c r="D7" s="817"/>
      <c r="E7" s="818"/>
      <c r="F7" s="819"/>
      <c r="G7" s="820"/>
      <c r="H7" s="819"/>
      <c r="I7" s="819"/>
      <c r="J7" s="818"/>
      <c r="K7" s="821"/>
      <c r="L7" s="816"/>
      <c r="M7" s="817"/>
      <c r="N7" s="818"/>
      <c r="O7" s="819"/>
      <c r="P7" s="820"/>
      <c r="Q7" s="819"/>
      <c r="R7" s="819"/>
      <c r="S7" s="822"/>
    </row>
    <row r="8" spans="2:19" s="76" customFormat="1" ht="15" customHeight="1">
      <c r="B8" s="953" t="s">
        <v>1415</v>
      </c>
      <c r="C8" s="1325"/>
      <c r="D8" s="250">
        <f>SUM(D9,D14,D17,D21,M8,M12,M13,M18,M19,M22)</f>
        <v>989</v>
      </c>
      <c r="E8" s="251">
        <f>SUM(E9,E14,E17,E21,N8,N12,N13,N18,N19,N22)</f>
        <v>58</v>
      </c>
      <c r="F8" s="251">
        <f>SUM(F9,F14,F17,F21,O8,O12,O13,O18,O19,O22)</f>
        <v>658</v>
      </c>
      <c r="G8" s="251">
        <f>SUM(G9,G14,G17,G21,P8,P12,P13,P18,P19,P22)</f>
        <v>273</v>
      </c>
      <c r="H8" s="251">
        <f>SUM(H9,H14,H17,H21,Q8,Q12,Q13,Q18,Q19,Q22)</f>
        <v>1063</v>
      </c>
      <c r="I8" s="251">
        <v>325</v>
      </c>
      <c r="J8" s="251">
        <f>SUM(J9,J14,J17,J21,S8,S12,S13,S18,S19,S22)</f>
        <v>364</v>
      </c>
      <c r="K8" s="823" t="s">
        <v>1631</v>
      </c>
      <c r="L8" s="114"/>
      <c r="M8" s="250">
        <f aca="true" t="shared" si="0" ref="M8:S8">SUM(M9:M10)</f>
        <v>122</v>
      </c>
      <c r="N8" s="251">
        <f t="shared" si="0"/>
        <v>6</v>
      </c>
      <c r="O8" s="251">
        <f t="shared" si="0"/>
        <v>87</v>
      </c>
      <c r="P8" s="251">
        <f t="shared" si="0"/>
        <v>29</v>
      </c>
      <c r="Q8" s="251">
        <f t="shared" si="0"/>
        <v>139</v>
      </c>
      <c r="R8" s="251">
        <f t="shared" si="0"/>
        <v>33</v>
      </c>
      <c r="S8" s="252">
        <f t="shared" si="0"/>
        <v>56</v>
      </c>
    </row>
    <row r="9" spans="2:19" ht="15" customHeight="1">
      <c r="B9" s="97" t="s">
        <v>980</v>
      </c>
      <c r="C9" s="114"/>
      <c r="D9" s="257">
        <f aca="true" t="shared" si="1" ref="D9:J9">SUM(D10:D13)</f>
        <v>232</v>
      </c>
      <c r="E9" s="39">
        <f t="shared" si="1"/>
        <v>21</v>
      </c>
      <c r="F9" s="39">
        <f t="shared" si="1"/>
        <v>142</v>
      </c>
      <c r="G9" s="39">
        <f t="shared" si="1"/>
        <v>69</v>
      </c>
      <c r="H9" s="39">
        <f t="shared" si="1"/>
        <v>297</v>
      </c>
      <c r="I9" s="39">
        <f t="shared" si="1"/>
        <v>89</v>
      </c>
      <c r="J9" s="39">
        <f t="shared" si="1"/>
        <v>125</v>
      </c>
      <c r="K9" s="824"/>
      <c r="L9" s="114" t="s">
        <v>1425</v>
      </c>
      <c r="M9" s="257">
        <v>86</v>
      </c>
      <c r="N9" s="39">
        <v>4</v>
      </c>
      <c r="O9" s="39">
        <v>62</v>
      </c>
      <c r="P9" s="39">
        <v>20</v>
      </c>
      <c r="Q9" s="39">
        <v>108</v>
      </c>
      <c r="R9" s="39">
        <v>23</v>
      </c>
      <c r="S9" s="63">
        <v>48</v>
      </c>
    </row>
    <row r="10" spans="2:19" ht="15" customHeight="1">
      <c r="B10" s="97"/>
      <c r="C10" s="114" t="s">
        <v>1422</v>
      </c>
      <c r="D10" s="257">
        <f>SUM(E10:G10)</f>
        <v>164</v>
      </c>
      <c r="E10" s="39">
        <v>15</v>
      </c>
      <c r="F10" s="39">
        <v>98</v>
      </c>
      <c r="G10" s="39">
        <v>51</v>
      </c>
      <c r="H10" s="39">
        <v>226</v>
      </c>
      <c r="I10" s="39">
        <v>67</v>
      </c>
      <c r="J10" s="39">
        <v>100</v>
      </c>
      <c r="K10" s="620"/>
      <c r="L10" s="114" t="s">
        <v>294</v>
      </c>
      <c r="M10" s="257">
        <f>SUM(N10:P10)</f>
        <v>36</v>
      </c>
      <c r="N10" s="39">
        <v>2</v>
      </c>
      <c r="O10" s="39">
        <v>25</v>
      </c>
      <c r="P10" s="39">
        <v>9</v>
      </c>
      <c r="Q10" s="39">
        <v>31</v>
      </c>
      <c r="R10" s="39">
        <v>10</v>
      </c>
      <c r="S10" s="63">
        <v>8</v>
      </c>
    </row>
    <row r="11" spans="2:19" ht="15" customHeight="1">
      <c r="B11" s="104"/>
      <c r="C11" s="114" t="s">
        <v>84</v>
      </c>
      <c r="D11" s="257">
        <f>SUM(E11:G11)</f>
        <v>26</v>
      </c>
      <c r="E11" s="39">
        <v>4</v>
      </c>
      <c r="F11" s="39">
        <v>16</v>
      </c>
      <c r="G11" s="39">
        <v>6</v>
      </c>
      <c r="H11" s="39">
        <v>31</v>
      </c>
      <c r="I11" s="39">
        <v>8</v>
      </c>
      <c r="J11" s="39">
        <v>7</v>
      </c>
      <c r="K11" s="823" t="s">
        <v>1632</v>
      </c>
      <c r="L11" s="114"/>
      <c r="M11" s="257"/>
      <c r="N11" s="39"/>
      <c r="O11" s="39"/>
      <c r="P11" s="39"/>
      <c r="Q11" s="39"/>
      <c r="R11" s="39"/>
      <c r="S11" s="63"/>
    </row>
    <row r="12" spans="2:19" ht="15" customHeight="1">
      <c r="B12" s="104"/>
      <c r="C12" s="114" t="s">
        <v>1431</v>
      </c>
      <c r="D12" s="257">
        <f>SUM(E12:G12)</f>
        <v>18</v>
      </c>
      <c r="E12" s="39">
        <v>2</v>
      </c>
      <c r="F12" s="39">
        <v>11</v>
      </c>
      <c r="G12" s="39">
        <v>5</v>
      </c>
      <c r="H12" s="39">
        <v>19</v>
      </c>
      <c r="I12" s="39">
        <v>6</v>
      </c>
      <c r="J12" s="39">
        <v>14</v>
      </c>
      <c r="K12" s="824"/>
      <c r="L12" s="114" t="s">
        <v>1633</v>
      </c>
      <c r="M12" s="257">
        <f>SUM(N12:P12)</f>
        <v>38</v>
      </c>
      <c r="N12" s="39">
        <v>1</v>
      </c>
      <c r="O12" s="39">
        <v>28</v>
      </c>
      <c r="P12" s="39">
        <v>9</v>
      </c>
      <c r="Q12" s="39">
        <v>37</v>
      </c>
      <c r="R12" s="39">
        <v>14</v>
      </c>
      <c r="S12" s="63">
        <v>5</v>
      </c>
    </row>
    <row r="13" spans="2:19" ht="15" customHeight="1">
      <c r="B13" s="104"/>
      <c r="C13" s="114" t="s">
        <v>1634</v>
      </c>
      <c r="D13" s="257">
        <f>SUM(E13:G13)</f>
        <v>24</v>
      </c>
      <c r="E13" s="39">
        <v>0</v>
      </c>
      <c r="F13" s="39">
        <v>17</v>
      </c>
      <c r="G13" s="39">
        <v>7</v>
      </c>
      <c r="H13" s="39">
        <v>21</v>
      </c>
      <c r="I13" s="39">
        <v>8</v>
      </c>
      <c r="J13" s="39">
        <v>4</v>
      </c>
      <c r="K13" s="823" t="s">
        <v>1635</v>
      </c>
      <c r="L13" s="114"/>
      <c r="M13" s="257">
        <f>SUM(N13:P13)</f>
        <v>130</v>
      </c>
      <c r="N13" s="825">
        <f aca="true" t="shared" si="2" ref="N13:S13">SUM(N14:N16)</f>
        <v>3</v>
      </c>
      <c r="O13" s="825">
        <f t="shared" si="2"/>
        <v>93</v>
      </c>
      <c r="P13" s="825">
        <f t="shared" si="2"/>
        <v>34</v>
      </c>
      <c r="Q13" s="825">
        <f t="shared" si="2"/>
        <v>136</v>
      </c>
      <c r="R13" s="825">
        <f t="shared" si="2"/>
        <v>40</v>
      </c>
      <c r="S13" s="826">
        <f t="shared" si="2"/>
        <v>46</v>
      </c>
    </row>
    <row r="14" spans="2:19" s="100" customFormat="1" ht="15" customHeight="1">
      <c r="B14" s="827" t="s">
        <v>1636</v>
      </c>
      <c r="C14" s="816"/>
      <c r="D14" s="257">
        <f aca="true" t="shared" si="3" ref="D14:J14">SUM(D15:D16)</f>
        <v>90</v>
      </c>
      <c r="E14" s="39">
        <f t="shared" si="3"/>
        <v>6</v>
      </c>
      <c r="F14" s="39">
        <f t="shared" si="3"/>
        <v>54</v>
      </c>
      <c r="G14" s="39">
        <f t="shared" si="3"/>
        <v>30</v>
      </c>
      <c r="H14" s="39">
        <f t="shared" si="3"/>
        <v>78</v>
      </c>
      <c r="I14" s="39">
        <f t="shared" si="3"/>
        <v>27</v>
      </c>
      <c r="J14" s="39">
        <f t="shared" si="3"/>
        <v>26</v>
      </c>
      <c r="K14" s="620"/>
      <c r="L14" s="114" t="s">
        <v>1637</v>
      </c>
      <c r="M14" s="257">
        <v>92</v>
      </c>
      <c r="N14" s="39">
        <v>3</v>
      </c>
      <c r="O14" s="39">
        <v>64</v>
      </c>
      <c r="P14" s="39">
        <v>25</v>
      </c>
      <c r="Q14" s="39">
        <v>103</v>
      </c>
      <c r="R14" s="39">
        <v>28</v>
      </c>
      <c r="S14" s="63">
        <v>41</v>
      </c>
    </row>
    <row r="15" spans="2:19" ht="15" customHeight="1">
      <c r="B15" s="97"/>
      <c r="C15" s="114" t="s">
        <v>1427</v>
      </c>
      <c r="D15" s="257">
        <f>SUM(E15:G15)</f>
        <v>30</v>
      </c>
      <c r="E15" s="39">
        <v>1</v>
      </c>
      <c r="F15" s="39">
        <v>19</v>
      </c>
      <c r="G15" s="39">
        <v>10</v>
      </c>
      <c r="H15" s="39">
        <v>24</v>
      </c>
      <c r="I15" s="39">
        <v>11</v>
      </c>
      <c r="J15" s="39">
        <v>8</v>
      </c>
      <c r="K15" s="824"/>
      <c r="L15" s="114" t="s">
        <v>1633</v>
      </c>
      <c r="M15" s="257">
        <f>SUM(N15:P15)</f>
        <v>15</v>
      </c>
      <c r="N15" s="39">
        <v>0</v>
      </c>
      <c r="O15" s="39">
        <v>12</v>
      </c>
      <c r="P15" s="39">
        <v>3</v>
      </c>
      <c r="Q15" s="39">
        <v>13</v>
      </c>
      <c r="R15" s="39">
        <v>4</v>
      </c>
      <c r="S15" s="63">
        <v>1</v>
      </c>
    </row>
    <row r="16" spans="2:19" ht="15" customHeight="1">
      <c r="B16" s="104"/>
      <c r="C16" s="114" t="s">
        <v>1638</v>
      </c>
      <c r="D16" s="257">
        <f>SUM(E16:G16)</f>
        <v>60</v>
      </c>
      <c r="E16" s="39">
        <v>5</v>
      </c>
      <c r="F16" s="39">
        <v>35</v>
      </c>
      <c r="G16" s="39">
        <v>20</v>
      </c>
      <c r="H16" s="39">
        <v>54</v>
      </c>
      <c r="I16" s="39">
        <v>16</v>
      </c>
      <c r="J16" s="39">
        <v>18</v>
      </c>
      <c r="K16" s="620"/>
      <c r="L16" s="114" t="s">
        <v>1639</v>
      </c>
      <c r="M16" s="257">
        <f>SUM(N16:P16)</f>
        <v>23</v>
      </c>
      <c r="N16" s="39">
        <v>0</v>
      </c>
      <c r="O16" s="39">
        <v>17</v>
      </c>
      <c r="P16" s="39">
        <v>6</v>
      </c>
      <c r="Q16" s="39">
        <v>20</v>
      </c>
      <c r="R16" s="39">
        <v>8</v>
      </c>
      <c r="S16" s="63">
        <v>4</v>
      </c>
    </row>
    <row r="17" spans="2:19" s="100" customFormat="1" ht="15" customHeight="1">
      <c r="B17" s="827" t="s">
        <v>1640</v>
      </c>
      <c r="C17" s="816"/>
      <c r="D17" s="257">
        <f aca="true" t="shared" si="4" ref="D17:J17">SUM(D18:D20)</f>
        <v>72</v>
      </c>
      <c r="E17" s="39">
        <f t="shared" si="4"/>
        <v>3</v>
      </c>
      <c r="F17" s="39">
        <f t="shared" si="4"/>
        <v>49</v>
      </c>
      <c r="G17" s="39">
        <f t="shared" si="4"/>
        <v>20</v>
      </c>
      <c r="H17" s="39">
        <f t="shared" si="4"/>
        <v>67</v>
      </c>
      <c r="I17" s="39">
        <f t="shared" si="4"/>
        <v>22</v>
      </c>
      <c r="J17" s="39">
        <f t="shared" si="4"/>
        <v>21</v>
      </c>
      <c r="K17" s="823" t="s">
        <v>1641</v>
      </c>
      <c r="L17" s="114"/>
      <c r="M17" s="257"/>
      <c r="N17" s="39"/>
      <c r="O17" s="39"/>
      <c r="P17" s="39"/>
      <c r="Q17" s="39"/>
      <c r="R17" s="39"/>
      <c r="S17" s="63"/>
    </row>
    <row r="18" spans="2:19" ht="15" customHeight="1">
      <c r="B18" s="97"/>
      <c r="C18" s="114" t="s">
        <v>1429</v>
      </c>
      <c r="D18" s="257">
        <f aca="true" t="shared" si="5" ref="D18:D23">SUM(E18:G18)</f>
        <v>24</v>
      </c>
      <c r="E18" s="39">
        <v>0</v>
      </c>
      <c r="F18" s="39">
        <v>18</v>
      </c>
      <c r="G18" s="39">
        <v>6</v>
      </c>
      <c r="H18" s="39">
        <v>22</v>
      </c>
      <c r="I18" s="39">
        <v>9</v>
      </c>
      <c r="J18" s="39">
        <v>3</v>
      </c>
      <c r="K18" s="824"/>
      <c r="L18" s="114" t="s">
        <v>530</v>
      </c>
      <c r="M18" s="257">
        <f>SUM(N18:P18)</f>
        <v>61</v>
      </c>
      <c r="N18" s="39">
        <v>3</v>
      </c>
      <c r="O18" s="39">
        <v>41</v>
      </c>
      <c r="P18" s="39">
        <v>17</v>
      </c>
      <c r="Q18" s="39">
        <v>61</v>
      </c>
      <c r="R18" s="39">
        <v>21</v>
      </c>
      <c r="S18" s="63">
        <v>12</v>
      </c>
    </row>
    <row r="19" spans="2:19" ht="15" customHeight="1">
      <c r="B19" s="104"/>
      <c r="C19" s="114" t="s">
        <v>656</v>
      </c>
      <c r="D19" s="257">
        <f t="shared" si="5"/>
        <v>22</v>
      </c>
      <c r="E19" s="39">
        <v>1</v>
      </c>
      <c r="F19" s="39">
        <v>14</v>
      </c>
      <c r="G19" s="39">
        <v>7</v>
      </c>
      <c r="H19" s="39">
        <v>21</v>
      </c>
      <c r="I19" s="39">
        <v>7</v>
      </c>
      <c r="J19" s="39">
        <v>8</v>
      </c>
      <c r="K19" s="823" t="s">
        <v>1642</v>
      </c>
      <c r="L19" s="114"/>
      <c r="M19" s="257">
        <f aca="true" t="shared" si="6" ref="M19:S19">SUM(M20:M21)</f>
        <v>73</v>
      </c>
      <c r="N19" s="39">
        <f t="shared" si="6"/>
        <v>3</v>
      </c>
      <c r="O19" s="39">
        <f t="shared" si="6"/>
        <v>49</v>
      </c>
      <c r="P19" s="39">
        <f t="shared" si="6"/>
        <v>21</v>
      </c>
      <c r="Q19" s="39">
        <f t="shared" si="6"/>
        <v>69</v>
      </c>
      <c r="R19" s="39">
        <f t="shared" si="6"/>
        <v>24</v>
      </c>
      <c r="S19" s="63">
        <f t="shared" si="6"/>
        <v>25</v>
      </c>
    </row>
    <row r="20" spans="2:19" ht="15" customHeight="1">
      <c r="B20" s="104"/>
      <c r="C20" s="114" t="s">
        <v>1643</v>
      </c>
      <c r="D20" s="257">
        <f t="shared" si="5"/>
        <v>26</v>
      </c>
      <c r="E20" s="39">
        <v>2</v>
      </c>
      <c r="F20" s="39">
        <v>17</v>
      </c>
      <c r="G20" s="39">
        <v>7</v>
      </c>
      <c r="H20" s="39">
        <v>24</v>
      </c>
      <c r="I20" s="39">
        <v>6</v>
      </c>
      <c r="J20" s="39">
        <v>10</v>
      </c>
      <c r="K20" s="824"/>
      <c r="L20" s="114" t="s">
        <v>1430</v>
      </c>
      <c r="M20" s="257">
        <f>SUM(N20:P20)</f>
        <v>33</v>
      </c>
      <c r="N20" s="39">
        <v>1</v>
      </c>
      <c r="O20" s="39">
        <v>23</v>
      </c>
      <c r="P20" s="39">
        <v>9</v>
      </c>
      <c r="Q20" s="39">
        <v>38</v>
      </c>
      <c r="R20" s="39">
        <v>12</v>
      </c>
      <c r="S20" s="63">
        <v>13</v>
      </c>
    </row>
    <row r="21" spans="2:19" ht="15" customHeight="1">
      <c r="B21" s="827" t="s">
        <v>1644</v>
      </c>
      <c r="C21" s="114"/>
      <c r="D21" s="257">
        <f t="shared" si="5"/>
        <v>74</v>
      </c>
      <c r="E21" s="39">
        <f aca="true" t="shared" si="7" ref="E21:J21">SUM(E22:E23)</f>
        <v>5</v>
      </c>
      <c r="F21" s="39">
        <f t="shared" si="7"/>
        <v>54</v>
      </c>
      <c r="G21" s="39">
        <f t="shared" si="7"/>
        <v>15</v>
      </c>
      <c r="H21" s="39">
        <f t="shared" si="7"/>
        <v>86</v>
      </c>
      <c r="I21" s="39">
        <f t="shared" si="7"/>
        <v>14</v>
      </c>
      <c r="J21" s="39">
        <f t="shared" si="7"/>
        <v>20</v>
      </c>
      <c r="K21" s="620"/>
      <c r="L21" s="114" t="s">
        <v>1645</v>
      </c>
      <c r="M21" s="257">
        <v>40</v>
      </c>
      <c r="N21" s="825">
        <v>2</v>
      </c>
      <c r="O21" s="39">
        <v>26</v>
      </c>
      <c r="P21" s="39">
        <v>12</v>
      </c>
      <c r="Q21" s="39">
        <v>31</v>
      </c>
      <c r="R21" s="39">
        <v>12</v>
      </c>
      <c r="S21" s="63">
        <v>12</v>
      </c>
    </row>
    <row r="22" spans="2:19" ht="15" customHeight="1">
      <c r="B22" s="97"/>
      <c r="C22" s="114" t="s">
        <v>1518</v>
      </c>
      <c r="D22" s="257">
        <f t="shared" si="5"/>
        <v>36</v>
      </c>
      <c r="E22" s="39">
        <v>2</v>
      </c>
      <c r="F22" s="39">
        <v>24</v>
      </c>
      <c r="G22" s="39">
        <v>10</v>
      </c>
      <c r="H22" s="39">
        <v>47</v>
      </c>
      <c r="I22" s="39">
        <v>11</v>
      </c>
      <c r="J22" s="39">
        <v>14</v>
      </c>
      <c r="K22" s="823" t="s">
        <v>1646</v>
      </c>
      <c r="L22" s="114"/>
      <c r="M22" s="257">
        <f>SUM(N22:P22)</f>
        <v>97</v>
      </c>
      <c r="N22" s="39">
        <f aca="true" t="shared" si="8" ref="N22:S22">SUM(N23:N24)</f>
        <v>7</v>
      </c>
      <c r="O22" s="39">
        <f t="shared" si="8"/>
        <v>61</v>
      </c>
      <c r="P22" s="39">
        <f t="shared" si="8"/>
        <v>29</v>
      </c>
      <c r="Q22" s="39">
        <f t="shared" si="8"/>
        <v>93</v>
      </c>
      <c r="R22" s="39">
        <f t="shared" si="8"/>
        <v>31</v>
      </c>
      <c r="S22" s="63">
        <f t="shared" si="8"/>
        <v>28</v>
      </c>
    </row>
    <row r="23" spans="2:19" ht="15" customHeight="1">
      <c r="B23" s="104"/>
      <c r="C23" s="114" t="s">
        <v>1647</v>
      </c>
      <c r="D23" s="257">
        <f t="shared" si="5"/>
        <v>38</v>
      </c>
      <c r="E23" s="39">
        <v>3</v>
      </c>
      <c r="F23" s="39">
        <v>30</v>
      </c>
      <c r="G23" s="39">
        <v>5</v>
      </c>
      <c r="H23" s="39">
        <v>39</v>
      </c>
      <c r="I23" s="39">
        <v>3</v>
      </c>
      <c r="J23" s="39">
        <v>6</v>
      </c>
      <c r="K23" s="824"/>
      <c r="L23" s="114" t="s">
        <v>1492</v>
      </c>
      <c r="M23" s="257">
        <f>SUM(N23:P23)</f>
        <v>79</v>
      </c>
      <c r="N23" s="39">
        <v>6</v>
      </c>
      <c r="O23" s="39">
        <v>49</v>
      </c>
      <c r="P23" s="39">
        <v>24</v>
      </c>
      <c r="Q23" s="39">
        <v>77</v>
      </c>
      <c r="R23" s="39">
        <v>26</v>
      </c>
      <c r="S23" s="63">
        <v>25</v>
      </c>
    </row>
    <row r="24" spans="2:19" ht="15" customHeight="1">
      <c r="B24" s="625"/>
      <c r="C24" s="260"/>
      <c r="D24" s="627"/>
      <c r="E24" s="627"/>
      <c r="F24" s="627"/>
      <c r="G24" s="627"/>
      <c r="H24" s="627"/>
      <c r="I24" s="87"/>
      <c r="J24" s="629"/>
      <c r="K24" s="828"/>
      <c r="L24" s="348" t="s">
        <v>530</v>
      </c>
      <c r="M24" s="626">
        <f>SUM(N24:P24)</f>
        <v>18</v>
      </c>
      <c r="N24" s="627">
        <v>1</v>
      </c>
      <c r="O24" s="627">
        <v>12</v>
      </c>
      <c r="P24" s="627">
        <v>5</v>
      </c>
      <c r="Q24" s="627">
        <v>16</v>
      </c>
      <c r="R24" s="627">
        <v>5</v>
      </c>
      <c r="S24" s="65">
        <v>3</v>
      </c>
    </row>
    <row r="25" spans="3:15" ht="15" customHeight="1">
      <c r="C25" s="121"/>
      <c r="K25" s="39"/>
      <c r="L25" s="39"/>
      <c r="M25" s="39"/>
      <c r="N25" s="60"/>
      <c r="O25" s="39"/>
    </row>
    <row r="26" ht="19.5" customHeight="1"/>
  </sheetData>
  <mergeCells count="7">
    <mergeCell ref="Q5:S5"/>
    <mergeCell ref="K5:L6"/>
    <mergeCell ref="H5:J5"/>
    <mergeCell ref="B8:C8"/>
    <mergeCell ref="D5:G5"/>
    <mergeCell ref="B5:C6"/>
    <mergeCell ref="M5:P5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B28"/>
  <sheetViews>
    <sheetView workbookViewId="0" topLeftCell="A1">
      <selection activeCell="A1" sqref="A1"/>
    </sheetView>
  </sheetViews>
  <sheetFormatPr defaultColWidth="9.00390625" defaultRowHeight="13.5"/>
  <cols>
    <col min="1" max="1" width="4.125" style="829" customWidth="1"/>
    <col min="2" max="2" width="10.375" style="831" customWidth="1"/>
    <col min="3" max="3" width="5.875" style="831" bestFit="1" customWidth="1"/>
    <col min="4" max="4" width="5.375" style="831" customWidth="1"/>
    <col min="5" max="5" width="5.125" style="831" customWidth="1"/>
    <col min="6" max="6" width="4.375" style="831" customWidth="1"/>
    <col min="7" max="7" width="4.75390625" style="831" customWidth="1"/>
    <col min="8" max="8" width="6.625" style="831" customWidth="1"/>
    <col min="9" max="9" width="5.25390625" style="831" customWidth="1"/>
    <col min="10" max="10" width="5.75390625" style="831" customWidth="1"/>
    <col min="11" max="11" width="5.375" style="831" customWidth="1"/>
    <col min="12" max="12" width="5.875" style="831" customWidth="1"/>
    <col min="13" max="13" width="11.25390625" style="831" bestFit="1" customWidth="1"/>
    <col min="14" max="14" width="10.25390625" style="831" bestFit="1" customWidth="1"/>
    <col min="15" max="15" width="5.50390625" style="831" bestFit="1" customWidth="1"/>
    <col min="16" max="16" width="4.375" style="831" customWidth="1"/>
    <col min="17" max="17" width="6.25390625" style="831" bestFit="1" customWidth="1"/>
    <col min="18" max="19" width="5.875" style="831" customWidth="1"/>
    <col min="20" max="20" width="7.625" style="831" customWidth="1"/>
    <col min="21" max="23" width="15.125" style="829" bestFit="1" customWidth="1"/>
    <col min="24" max="24" width="13.25390625" style="829" bestFit="1" customWidth="1"/>
    <col min="25" max="25" width="10.125" style="829" customWidth="1"/>
    <col min="26" max="26" width="11.375" style="829" bestFit="1" customWidth="1"/>
    <col min="27" max="28" width="9.625" style="829" bestFit="1" customWidth="1"/>
    <col min="29" max="16384" width="9.00390625" style="829" customWidth="1"/>
  </cols>
  <sheetData>
    <row r="1" ht="14.25">
      <c r="B1" s="830" t="s">
        <v>1680</v>
      </c>
    </row>
    <row r="3" spans="2:28" ht="12.75" thickBot="1">
      <c r="B3" s="832" t="s">
        <v>1649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</row>
    <row r="4" spans="2:28" ht="13.5" customHeight="1" thickTop="1">
      <c r="B4" s="1327" t="s">
        <v>467</v>
      </c>
      <c r="C4" s="1330" t="s">
        <v>1650</v>
      </c>
      <c r="D4" s="1331"/>
      <c r="E4" s="1331"/>
      <c r="F4" s="1331"/>
      <c r="G4" s="1331"/>
      <c r="H4" s="1332"/>
      <c r="I4" s="1330" t="s">
        <v>1651</v>
      </c>
      <c r="J4" s="1331"/>
      <c r="K4" s="1331"/>
      <c r="L4" s="1332"/>
      <c r="M4" s="1330" t="s">
        <v>1652</v>
      </c>
      <c r="N4" s="1331"/>
      <c r="O4" s="1340" t="s">
        <v>1653</v>
      </c>
      <c r="P4" s="1331" t="s">
        <v>1654</v>
      </c>
      <c r="Q4" s="1331"/>
      <c r="R4" s="1330" t="s">
        <v>1655</v>
      </c>
      <c r="S4" s="1337"/>
      <c r="T4" s="1330" t="s">
        <v>1656</v>
      </c>
      <c r="U4" s="1342" t="s">
        <v>1657</v>
      </c>
      <c r="V4" s="1343"/>
      <c r="W4" s="1343"/>
      <c r="X4" s="1343"/>
      <c r="Y4" s="1343"/>
      <c r="Z4" s="1343"/>
      <c r="AA4" s="1343"/>
      <c r="AB4" s="1344"/>
    </row>
    <row r="5" spans="2:28" ht="11.25" customHeight="1">
      <c r="B5" s="1328"/>
      <c r="C5" s="1333"/>
      <c r="D5" s="1334"/>
      <c r="E5" s="1334"/>
      <c r="F5" s="1334"/>
      <c r="G5" s="1334"/>
      <c r="H5" s="1335"/>
      <c r="I5" s="1333"/>
      <c r="J5" s="1334"/>
      <c r="K5" s="1334"/>
      <c r="L5" s="1335"/>
      <c r="M5" s="1333"/>
      <c r="N5" s="1334"/>
      <c r="O5" s="1341"/>
      <c r="P5" s="1334"/>
      <c r="Q5" s="1334"/>
      <c r="R5" s="1338"/>
      <c r="S5" s="1339"/>
      <c r="T5" s="1336"/>
      <c r="U5" s="1328" t="s">
        <v>679</v>
      </c>
      <c r="V5" s="1334" t="s">
        <v>1658</v>
      </c>
      <c r="W5" s="1334"/>
      <c r="X5" s="1335"/>
      <c r="Y5" s="1345" t="s">
        <v>1659</v>
      </c>
      <c r="Z5" s="1347" t="s">
        <v>1660</v>
      </c>
      <c r="AA5" s="1336" t="s">
        <v>1661</v>
      </c>
      <c r="AB5" s="1328" t="s">
        <v>766</v>
      </c>
    </row>
    <row r="6" spans="2:28" ht="24">
      <c r="B6" s="1329"/>
      <c r="C6" s="836" t="s">
        <v>1415</v>
      </c>
      <c r="D6" s="836" t="s">
        <v>1662</v>
      </c>
      <c r="E6" s="836" t="s">
        <v>1663</v>
      </c>
      <c r="F6" s="836" t="s">
        <v>1664</v>
      </c>
      <c r="G6" s="836" t="s">
        <v>1653</v>
      </c>
      <c r="H6" s="837" t="s">
        <v>766</v>
      </c>
      <c r="I6" s="837" t="s">
        <v>1415</v>
      </c>
      <c r="J6" s="837" t="s">
        <v>1665</v>
      </c>
      <c r="K6" s="837" t="s">
        <v>1666</v>
      </c>
      <c r="L6" s="837" t="s">
        <v>1667</v>
      </c>
      <c r="M6" s="837" t="s">
        <v>1662</v>
      </c>
      <c r="N6" s="838" t="s">
        <v>1663</v>
      </c>
      <c r="O6" s="839" t="s">
        <v>1668</v>
      </c>
      <c r="P6" s="840" t="s">
        <v>1669</v>
      </c>
      <c r="Q6" s="837" t="s">
        <v>1670</v>
      </c>
      <c r="R6" s="837" t="s">
        <v>1665</v>
      </c>
      <c r="S6" s="837" t="s">
        <v>1666</v>
      </c>
      <c r="T6" s="1333"/>
      <c r="U6" s="1329"/>
      <c r="V6" s="840" t="s">
        <v>692</v>
      </c>
      <c r="W6" s="841" t="s">
        <v>1662</v>
      </c>
      <c r="X6" s="841" t="s">
        <v>1671</v>
      </c>
      <c r="Y6" s="1346"/>
      <c r="Z6" s="1335"/>
      <c r="AA6" s="1333"/>
      <c r="AB6" s="1329"/>
    </row>
    <row r="7" spans="2:28" ht="15.75" customHeight="1">
      <c r="B7" s="834"/>
      <c r="C7" s="842"/>
      <c r="D7" s="843"/>
      <c r="E7" s="843"/>
      <c r="F7" s="843"/>
      <c r="G7" s="843"/>
      <c r="H7" s="844"/>
      <c r="I7" s="844"/>
      <c r="J7" s="844"/>
      <c r="K7" s="844"/>
      <c r="L7" s="844"/>
      <c r="M7" s="845"/>
      <c r="N7" s="846"/>
      <c r="O7" s="846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35"/>
    </row>
    <row r="8" spans="2:28" ht="13.5" customHeight="1">
      <c r="B8" s="847" t="s">
        <v>1672</v>
      </c>
      <c r="C8" s="848">
        <f>SUM(D8:H8)</f>
        <v>405</v>
      </c>
      <c r="D8" s="849">
        <v>350</v>
      </c>
      <c r="E8" s="849">
        <v>21</v>
      </c>
      <c r="F8" s="849">
        <v>1</v>
      </c>
      <c r="G8" s="849">
        <v>8</v>
      </c>
      <c r="H8" s="849">
        <v>25</v>
      </c>
      <c r="I8" s="849">
        <f>SUM(J8:L8)</f>
        <v>428</v>
      </c>
      <c r="J8" s="849">
        <v>357</v>
      </c>
      <c r="K8" s="849">
        <v>71</v>
      </c>
      <c r="L8" s="849">
        <v>0</v>
      </c>
      <c r="M8" s="850">
        <v>9899.36</v>
      </c>
      <c r="N8" s="849">
        <v>100752</v>
      </c>
      <c r="O8" s="849">
        <v>8</v>
      </c>
      <c r="P8" s="849">
        <v>9</v>
      </c>
      <c r="Q8" s="849">
        <v>97</v>
      </c>
      <c r="R8" s="849">
        <v>174</v>
      </c>
      <c r="S8" s="849">
        <v>141</v>
      </c>
      <c r="T8" s="851" t="s">
        <v>1673</v>
      </c>
      <c r="U8" s="852">
        <v>222118933</v>
      </c>
      <c r="V8" s="852">
        <f>SUM(W8:X8)</f>
        <v>221376163</v>
      </c>
      <c r="W8" s="852">
        <v>128712730</v>
      </c>
      <c r="X8" s="852">
        <v>92663433</v>
      </c>
      <c r="Y8" s="852">
        <v>253800</v>
      </c>
      <c r="Z8" s="852">
        <v>1000</v>
      </c>
      <c r="AA8" s="852">
        <v>293600</v>
      </c>
      <c r="AB8" s="853">
        <v>242370</v>
      </c>
    </row>
    <row r="9" spans="2:28" ht="13.5" customHeight="1">
      <c r="B9" s="847" t="s">
        <v>1674</v>
      </c>
      <c r="C9" s="848">
        <f>SUM(D9:H9)</f>
        <v>395</v>
      </c>
      <c r="D9" s="849">
        <v>352</v>
      </c>
      <c r="E9" s="849">
        <v>21</v>
      </c>
      <c r="F9" s="849">
        <v>1</v>
      </c>
      <c r="G9" s="849">
        <v>4</v>
      </c>
      <c r="H9" s="849">
        <v>17</v>
      </c>
      <c r="I9" s="849">
        <f>SUM(J9:L9)</f>
        <v>466</v>
      </c>
      <c r="J9" s="849">
        <v>290</v>
      </c>
      <c r="K9" s="849">
        <v>59</v>
      </c>
      <c r="L9" s="849">
        <v>117</v>
      </c>
      <c r="M9" s="850">
        <v>7456.34</v>
      </c>
      <c r="N9" s="849">
        <v>38080</v>
      </c>
      <c r="O9" s="849">
        <v>4</v>
      </c>
      <c r="P9" s="849">
        <v>6</v>
      </c>
      <c r="Q9" s="849">
        <v>86</v>
      </c>
      <c r="R9" s="849">
        <v>144</v>
      </c>
      <c r="S9" s="849">
        <v>110</v>
      </c>
      <c r="T9" s="849">
        <v>1605</v>
      </c>
      <c r="U9" s="852">
        <f>SUM(W9:AB9)</f>
        <v>149699717</v>
      </c>
      <c r="V9" s="852">
        <f>SUM(W9:X9)</f>
        <v>149077877</v>
      </c>
      <c r="W9" s="852">
        <v>73737780</v>
      </c>
      <c r="X9" s="852">
        <v>75340097</v>
      </c>
      <c r="Y9" s="852">
        <v>281700</v>
      </c>
      <c r="Z9" s="852">
        <v>60000</v>
      </c>
      <c r="AA9" s="852">
        <v>258000</v>
      </c>
      <c r="AB9" s="853">
        <v>22140</v>
      </c>
    </row>
    <row r="10" spans="2:28" ht="13.5" customHeight="1">
      <c r="B10" s="847" t="s">
        <v>1675</v>
      </c>
      <c r="C10" s="848">
        <f>SUM(D10:H10)</f>
        <v>374</v>
      </c>
      <c r="D10" s="849">
        <v>338</v>
      </c>
      <c r="E10" s="849">
        <v>12</v>
      </c>
      <c r="F10" s="849">
        <v>0</v>
      </c>
      <c r="G10" s="849">
        <v>5</v>
      </c>
      <c r="H10" s="849">
        <v>19</v>
      </c>
      <c r="I10" s="849">
        <v>453</v>
      </c>
      <c r="J10" s="849">
        <v>271</v>
      </c>
      <c r="K10" s="849">
        <v>66</v>
      </c>
      <c r="L10" s="849">
        <v>117</v>
      </c>
      <c r="M10" s="850">
        <v>10719.36</v>
      </c>
      <c r="N10" s="849">
        <v>112530</v>
      </c>
      <c r="O10" s="849">
        <v>7</v>
      </c>
      <c r="P10" s="849">
        <v>5</v>
      </c>
      <c r="Q10" s="849">
        <v>89</v>
      </c>
      <c r="R10" s="849">
        <v>142</v>
      </c>
      <c r="S10" s="849">
        <v>150</v>
      </c>
      <c r="T10" s="849">
        <v>1659</v>
      </c>
      <c r="U10" s="852">
        <v>309539654</v>
      </c>
      <c r="V10" s="852">
        <v>308837140</v>
      </c>
      <c r="W10" s="852">
        <v>207881148</v>
      </c>
      <c r="X10" s="852">
        <v>100955922</v>
      </c>
      <c r="Y10" s="852">
        <v>267950</v>
      </c>
      <c r="Z10" s="852">
        <v>0</v>
      </c>
      <c r="AA10" s="852">
        <v>57444</v>
      </c>
      <c r="AB10" s="853">
        <v>377120</v>
      </c>
    </row>
    <row r="11" spans="2:28" ht="13.5" customHeight="1">
      <c r="B11" s="847" t="s">
        <v>1676</v>
      </c>
      <c r="C11" s="848">
        <f>SUM(D11:H11)</f>
        <v>461</v>
      </c>
      <c r="D11" s="849">
        <v>369</v>
      </c>
      <c r="E11" s="849">
        <v>26</v>
      </c>
      <c r="F11" s="849">
        <v>2</v>
      </c>
      <c r="G11" s="849">
        <v>18</v>
      </c>
      <c r="H11" s="849">
        <v>46</v>
      </c>
      <c r="I11" s="849">
        <f>SUM(J11:L11)</f>
        <v>496</v>
      </c>
      <c r="J11" s="849">
        <v>319</v>
      </c>
      <c r="K11" s="849">
        <v>61</v>
      </c>
      <c r="L11" s="849">
        <v>116</v>
      </c>
      <c r="M11" s="850">
        <v>9832.44</v>
      </c>
      <c r="N11" s="849">
        <v>64779</v>
      </c>
      <c r="O11" s="849">
        <v>22</v>
      </c>
      <c r="P11" s="849">
        <v>9</v>
      </c>
      <c r="Q11" s="849">
        <v>128</v>
      </c>
      <c r="R11" s="849">
        <v>162</v>
      </c>
      <c r="S11" s="849">
        <v>144</v>
      </c>
      <c r="T11" s="849">
        <v>1980</v>
      </c>
      <c r="U11" s="852">
        <f>SUM(W11:AB11)</f>
        <v>242790990</v>
      </c>
      <c r="V11" s="852">
        <f>SUM(W11:X11)</f>
        <v>241749900</v>
      </c>
      <c r="W11" s="852">
        <v>137658965</v>
      </c>
      <c r="X11" s="852">
        <v>104090935</v>
      </c>
      <c r="Y11" s="852">
        <v>408450</v>
      </c>
      <c r="Z11" s="852">
        <v>51000</v>
      </c>
      <c r="AA11" s="852">
        <v>489450</v>
      </c>
      <c r="AB11" s="853">
        <v>92190</v>
      </c>
    </row>
    <row r="12" spans="2:28" s="854" customFormat="1" ht="13.5" customHeight="1">
      <c r="B12" s="855" t="s">
        <v>1677</v>
      </c>
      <c r="C12" s="856">
        <f>SUM(D12:H12)</f>
        <v>489</v>
      </c>
      <c r="D12" s="857">
        <v>391</v>
      </c>
      <c r="E12" s="857">
        <v>27</v>
      </c>
      <c r="F12" s="857">
        <v>1</v>
      </c>
      <c r="G12" s="857">
        <v>17</v>
      </c>
      <c r="H12" s="857">
        <v>53</v>
      </c>
      <c r="I12" s="857">
        <f>SUM(J12:L12)</f>
        <v>520</v>
      </c>
      <c r="J12" s="857">
        <v>301</v>
      </c>
      <c r="K12" s="857">
        <v>70</v>
      </c>
      <c r="L12" s="857">
        <v>149</v>
      </c>
      <c r="M12" s="857">
        <v>937550</v>
      </c>
      <c r="N12" s="857">
        <v>47806</v>
      </c>
      <c r="O12" s="857">
        <v>18</v>
      </c>
      <c r="P12" s="857">
        <v>2</v>
      </c>
      <c r="Q12" s="857">
        <v>125</v>
      </c>
      <c r="R12" s="857">
        <v>163</v>
      </c>
      <c r="S12" s="857">
        <v>173</v>
      </c>
      <c r="T12" s="857">
        <v>1878</v>
      </c>
      <c r="U12" s="858">
        <f>SUM(W12:AB12)</f>
        <v>268602233</v>
      </c>
      <c r="V12" s="858">
        <f>SUM(W12:X12)</f>
        <v>267270178</v>
      </c>
      <c r="W12" s="858">
        <v>125537405</v>
      </c>
      <c r="X12" s="858">
        <v>141732773</v>
      </c>
      <c r="Y12" s="858">
        <v>273400</v>
      </c>
      <c r="Z12" s="858">
        <v>50000</v>
      </c>
      <c r="AA12" s="858">
        <v>945115</v>
      </c>
      <c r="AB12" s="859">
        <v>63540</v>
      </c>
    </row>
    <row r="13" spans="2:28" s="860" customFormat="1" ht="13.5" customHeight="1">
      <c r="B13" s="861"/>
      <c r="C13" s="862"/>
      <c r="D13" s="863"/>
      <c r="E13" s="863"/>
      <c r="F13" s="863"/>
      <c r="G13" s="864"/>
      <c r="H13" s="863"/>
      <c r="I13" s="849"/>
      <c r="J13" s="863"/>
      <c r="K13" s="863"/>
      <c r="L13" s="863"/>
      <c r="M13" s="863"/>
      <c r="N13" s="865"/>
      <c r="O13" s="865"/>
      <c r="P13" s="863"/>
      <c r="Q13" s="863"/>
      <c r="R13" s="863"/>
      <c r="S13" s="863"/>
      <c r="T13" s="863"/>
      <c r="U13" s="852"/>
      <c r="V13" s="852"/>
      <c r="W13" s="866"/>
      <c r="X13" s="866"/>
      <c r="Y13" s="866"/>
      <c r="Z13" s="866"/>
      <c r="AA13" s="866"/>
      <c r="AB13" s="867"/>
    </row>
    <row r="14" spans="2:28" s="868" customFormat="1" ht="12" customHeight="1">
      <c r="B14" s="847" t="s">
        <v>1678</v>
      </c>
      <c r="C14" s="848">
        <v>48</v>
      </c>
      <c r="D14" s="869">
        <v>29</v>
      </c>
      <c r="E14" s="869">
        <v>0</v>
      </c>
      <c r="F14" s="864">
        <v>0</v>
      </c>
      <c r="G14" s="864">
        <v>3</v>
      </c>
      <c r="H14" s="869">
        <v>6</v>
      </c>
      <c r="I14" s="849">
        <f aca="true" t="shared" si="0" ref="I14:I19">SUM(J14:L14)</f>
        <v>43</v>
      </c>
      <c r="J14" s="869">
        <v>30</v>
      </c>
      <c r="K14" s="869">
        <v>3</v>
      </c>
      <c r="L14" s="869">
        <v>10</v>
      </c>
      <c r="M14" s="850">
        <v>873.4</v>
      </c>
      <c r="N14" s="870">
        <v>0</v>
      </c>
      <c r="O14" s="869">
        <v>3</v>
      </c>
      <c r="P14" s="869">
        <v>0</v>
      </c>
      <c r="Q14" s="869">
        <v>8</v>
      </c>
      <c r="R14" s="869">
        <v>13</v>
      </c>
      <c r="S14" s="869">
        <v>15</v>
      </c>
      <c r="T14" s="869">
        <v>143</v>
      </c>
      <c r="U14" s="852">
        <f aca="true" t="shared" si="1" ref="U14:U19">SUM(W14:AB14)</f>
        <v>17087160</v>
      </c>
      <c r="V14" s="852">
        <f aca="true" t="shared" si="2" ref="V14:V19">SUM(W14:X14)</f>
        <v>17075360</v>
      </c>
      <c r="W14" s="869">
        <v>6620800</v>
      </c>
      <c r="X14" s="869">
        <v>10454560</v>
      </c>
      <c r="Y14" s="869">
        <v>0</v>
      </c>
      <c r="Z14" s="869">
        <v>0</v>
      </c>
      <c r="AA14" s="869">
        <v>8000</v>
      </c>
      <c r="AB14" s="871">
        <v>3800</v>
      </c>
    </row>
    <row r="15" spans="2:28" s="868" customFormat="1" ht="12" customHeight="1">
      <c r="B15" s="847" t="s">
        <v>730</v>
      </c>
      <c r="C15" s="848">
        <f>SUM(D15:H15)</f>
        <v>53</v>
      </c>
      <c r="D15" s="869">
        <v>50</v>
      </c>
      <c r="E15" s="869">
        <v>1</v>
      </c>
      <c r="F15" s="864">
        <v>0</v>
      </c>
      <c r="G15" s="864">
        <v>1</v>
      </c>
      <c r="H15" s="869">
        <v>1</v>
      </c>
      <c r="I15" s="849">
        <f t="shared" si="0"/>
        <v>46</v>
      </c>
      <c r="J15" s="869">
        <v>24</v>
      </c>
      <c r="K15" s="869">
        <v>5</v>
      </c>
      <c r="L15" s="869">
        <v>17</v>
      </c>
      <c r="M15" s="850">
        <v>724.8</v>
      </c>
      <c r="N15" s="870">
        <v>0</v>
      </c>
      <c r="O15" s="869">
        <v>1</v>
      </c>
      <c r="P15" s="869">
        <v>0</v>
      </c>
      <c r="Q15" s="869">
        <v>7</v>
      </c>
      <c r="R15" s="869">
        <v>15</v>
      </c>
      <c r="S15" s="869">
        <v>23</v>
      </c>
      <c r="T15" s="869">
        <v>204</v>
      </c>
      <c r="U15" s="852">
        <f t="shared" si="1"/>
        <v>17214360</v>
      </c>
      <c r="V15" s="852">
        <f t="shared" si="2"/>
        <v>17214360</v>
      </c>
      <c r="W15" s="869">
        <v>12327150</v>
      </c>
      <c r="X15" s="869">
        <v>4887210</v>
      </c>
      <c r="Y15" s="869">
        <v>0</v>
      </c>
      <c r="Z15" s="869">
        <v>0</v>
      </c>
      <c r="AA15" s="869">
        <v>0</v>
      </c>
      <c r="AB15" s="871">
        <v>0</v>
      </c>
    </row>
    <row r="16" spans="2:28" ht="13.5" customHeight="1">
      <c r="B16" s="847" t="s">
        <v>731</v>
      </c>
      <c r="C16" s="848">
        <f>SUM(D16:H16)</f>
        <v>58</v>
      </c>
      <c r="D16" s="852">
        <v>50</v>
      </c>
      <c r="E16" s="852">
        <v>2</v>
      </c>
      <c r="F16" s="852">
        <v>0</v>
      </c>
      <c r="G16" s="864">
        <v>0</v>
      </c>
      <c r="H16" s="852">
        <v>6</v>
      </c>
      <c r="I16" s="849">
        <f t="shared" si="0"/>
        <v>44</v>
      </c>
      <c r="J16" s="852">
        <v>21</v>
      </c>
      <c r="K16" s="852">
        <v>7</v>
      </c>
      <c r="L16" s="852">
        <v>16</v>
      </c>
      <c r="M16" s="850">
        <v>554.9</v>
      </c>
      <c r="N16" s="872">
        <v>2700</v>
      </c>
      <c r="O16" s="852">
        <v>0</v>
      </c>
      <c r="P16" s="852">
        <v>0</v>
      </c>
      <c r="Q16" s="852">
        <v>8</v>
      </c>
      <c r="R16" s="852">
        <v>16</v>
      </c>
      <c r="S16" s="852">
        <v>18</v>
      </c>
      <c r="T16" s="852">
        <v>206</v>
      </c>
      <c r="U16" s="852">
        <f t="shared" si="1"/>
        <v>9343750</v>
      </c>
      <c r="V16" s="852">
        <f t="shared" si="2"/>
        <v>9316150</v>
      </c>
      <c r="W16" s="852">
        <v>4434120</v>
      </c>
      <c r="X16" s="852">
        <v>4882030</v>
      </c>
      <c r="Y16" s="852">
        <v>20000</v>
      </c>
      <c r="Z16" s="852">
        <v>0</v>
      </c>
      <c r="AA16" s="852">
        <v>0</v>
      </c>
      <c r="AB16" s="853">
        <v>7600</v>
      </c>
    </row>
    <row r="17" spans="2:28" ht="12">
      <c r="B17" s="847" t="s">
        <v>732</v>
      </c>
      <c r="C17" s="848">
        <f>SUM(D17:H17)</f>
        <v>71</v>
      </c>
      <c r="D17" s="849">
        <v>50</v>
      </c>
      <c r="E17" s="849">
        <v>14</v>
      </c>
      <c r="F17" s="849">
        <v>0</v>
      </c>
      <c r="G17" s="864">
        <v>0</v>
      </c>
      <c r="H17" s="849">
        <v>7</v>
      </c>
      <c r="I17" s="849">
        <f t="shared" si="0"/>
        <v>137</v>
      </c>
      <c r="J17" s="849">
        <v>92</v>
      </c>
      <c r="K17" s="849">
        <v>17</v>
      </c>
      <c r="L17" s="849">
        <v>28</v>
      </c>
      <c r="M17" s="850">
        <v>2883.85</v>
      </c>
      <c r="N17" s="849">
        <v>2810</v>
      </c>
      <c r="O17" s="849">
        <v>0</v>
      </c>
      <c r="P17" s="849">
        <v>2</v>
      </c>
      <c r="Q17" s="849">
        <v>33</v>
      </c>
      <c r="R17" s="849">
        <v>46</v>
      </c>
      <c r="S17" s="849">
        <v>30</v>
      </c>
      <c r="T17" s="849">
        <v>431</v>
      </c>
      <c r="U17" s="852">
        <f t="shared" si="1"/>
        <v>82569725</v>
      </c>
      <c r="V17" s="852">
        <f t="shared" si="2"/>
        <v>82475175</v>
      </c>
      <c r="W17" s="852">
        <v>41609221</v>
      </c>
      <c r="X17" s="852">
        <v>40865954</v>
      </c>
      <c r="Y17" s="872">
        <v>70000</v>
      </c>
      <c r="Z17" s="852">
        <v>0</v>
      </c>
      <c r="AA17" s="852">
        <v>0</v>
      </c>
      <c r="AB17" s="853">
        <v>24550</v>
      </c>
    </row>
    <row r="18" spans="2:28" ht="12">
      <c r="B18" s="847" t="s">
        <v>733</v>
      </c>
      <c r="C18" s="848">
        <f>SUM(D18:H18)</f>
        <v>53</v>
      </c>
      <c r="D18" s="849">
        <v>44</v>
      </c>
      <c r="E18" s="849">
        <v>3</v>
      </c>
      <c r="F18" s="849">
        <v>0</v>
      </c>
      <c r="G18" s="864">
        <v>0</v>
      </c>
      <c r="H18" s="849">
        <v>6</v>
      </c>
      <c r="I18" s="849">
        <f t="shared" si="0"/>
        <v>74</v>
      </c>
      <c r="J18" s="849">
        <v>38</v>
      </c>
      <c r="K18" s="849">
        <v>10</v>
      </c>
      <c r="L18" s="849">
        <v>26</v>
      </c>
      <c r="M18" s="850">
        <v>976.8</v>
      </c>
      <c r="N18" s="849">
        <v>4980</v>
      </c>
      <c r="O18" s="849">
        <v>0</v>
      </c>
      <c r="P18" s="849">
        <v>0</v>
      </c>
      <c r="Q18" s="849">
        <v>7</v>
      </c>
      <c r="R18" s="849">
        <v>25</v>
      </c>
      <c r="S18" s="849">
        <v>31</v>
      </c>
      <c r="T18" s="849">
        <v>298</v>
      </c>
      <c r="U18" s="852">
        <f t="shared" si="1"/>
        <v>36953099</v>
      </c>
      <c r="V18" s="852">
        <f t="shared" si="2"/>
        <v>36909299</v>
      </c>
      <c r="W18" s="852">
        <v>12129350</v>
      </c>
      <c r="X18" s="852">
        <v>24779949</v>
      </c>
      <c r="Y18" s="852">
        <v>42000</v>
      </c>
      <c r="Z18" s="852">
        <v>0</v>
      </c>
      <c r="AA18" s="852">
        <v>0</v>
      </c>
      <c r="AB18" s="853">
        <v>1800</v>
      </c>
    </row>
    <row r="19" spans="2:28" ht="12">
      <c r="B19" s="847" t="s">
        <v>734</v>
      </c>
      <c r="C19" s="848">
        <f>SUM(D19:H19)</f>
        <v>36</v>
      </c>
      <c r="D19" s="849">
        <v>27</v>
      </c>
      <c r="E19" s="849">
        <v>4</v>
      </c>
      <c r="F19" s="849">
        <v>0</v>
      </c>
      <c r="G19" s="864">
        <v>0</v>
      </c>
      <c r="H19" s="849">
        <v>5</v>
      </c>
      <c r="I19" s="849">
        <f t="shared" si="0"/>
        <v>33</v>
      </c>
      <c r="J19" s="849">
        <v>15</v>
      </c>
      <c r="K19" s="849">
        <v>5</v>
      </c>
      <c r="L19" s="849">
        <v>13</v>
      </c>
      <c r="M19" s="850">
        <v>678.25</v>
      </c>
      <c r="N19" s="849">
        <v>18070</v>
      </c>
      <c r="O19" s="849">
        <v>0</v>
      </c>
      <c r="P19" s="849">
        <v>0</v>
      </c>
      <c r="Q19" s="849">
        <v>13</v>
      </c>
      <c r="R19" s="849">
        <v>5</v>
      </c>
      <c r="S19" s="849">
        <v>14</v>
      </c>
      <c r="T19" s="849">
        <v>109</v>
      </c>
      <c r="U19" s="852">
        <f t="shared" si="1"/>
        <v>19406502</v>
      </c>
      <c r="V19" s="852">
        <f t="shared" si="2"/>
        <v>19264952</v>
      </c>
      <c r="W19" s="852">
        <v>13345816</v>
      </c>
      <c r="X19" s="852">
        <v>5919136</v>
      </c>
      <c r="Y19" s="852">
        <v>140800</v>
      </c>
      <c r="Z19" s="852">
        <v>0</v>
      </c>
      <c r="AA19" s="852">
        <v>0</v>
      </c>
      <c r="AB19" s="853">
        <v>750</v>
      </c>
    </row>
    <row r="20" spans="2:28" ht="8.25" customHeight="1">
      <c r="B20" s="847"/>
      <c r="C20" s="848"/>
      <c r="D20" s="849"/>
      <c r="E20" s="849"/>
      <c r="F20" s="849"/>
      <c r="G20" s="864"/>
      <c r="H20" s="849"/>
      <c r="I20" s="849"/>
      <c r="J20" s="849"/>
      <c r="K20" s="849"/>
      <c r="L20" s="849"/>
      <c r="M20" s="849"/>
      <c r="N20" s="873"/>
      <c r="O20" s="849"/>
      <c r="P20" s="849"/>
      <c r="Q20" s="849"/>
      <c r="R20" s="849"/>
      <c r="S20" s="849"/>
      <c r="T20" s="849"/>
      <c r="U20" s="852"/>
      <c r="V20" s="852"/>
      <c r="W20" s="852"/>
      <c r="X20" s="852"/>
      <c r="Y20" s="852"/>
      <c r="Z20" s="852"/>
      <c r="AA20" s="852"/>
      <c r="AB20" s="853"/>
    </row>
    <row r="21" spans="2:28" ht="12">
      <c r="B21" s="847" t="s">
        <v>735</v>
      </c>
      <c r="C21" s="848">
        <f aca="true" t="shared" si="3" ref="C21:C26">SUM(D21:H21)</f>
        <v>19</v>
      </c>
      <c r="D21" s="849">
        <v>13</v>
      </c>
      <c r="E21" s="849">
        <v>2</v>
      </c>
      <c r="F21" s="849">
        <v>0</v>
      </c>
      <c r="G21" s="864">
        <v>4</v>
      </c>
      <c r="H21" s="849">
        <v>0</v>
      </c>
      <c r="I21" s="849">
        <f aca="true" t="shared" si="4" ref="I21:I26">SUM(J21:L21)</f>
        <v>26</v>
      </c>
      <c r="J21" s="849">
        <v>13</v>
      </c>
      <c r="K21" s="849">
        <v>3</v>
      </c>
      <c r="L21" s="849">
        <v>10</v>
      </c>
      <c r="M21" s="850">
        <v>273.1</v>
      </c>
      <c r="N21" s="849">
        <v>133</v>
      </c>
      <c r="O21" s="849">
        <v>4</v>
      </c>
      <c r="P21" s="849">
        <v>0</v>
      </c>
      <c r="Q21" s="849">
        <v>18</v>
      </c>
      <c r="R21" s="849">
        <v>4</v>
      </c>
      <c r="S21" s="849">
        <v>5</v>
      </c>
      <c r="T21" s="849">
        <v>51</v>
      </c>
      <c r="U21" s="852">
        <f aca="true" t="shared" si="5" ref="U21:U26">SUM(W21:AB21)</f>
        <v>6185185</v>
      </c>
      <c r="V21" s="852">
        <f aca="true" t="shared" si="6" ref="V21:V26">SUM(W21:X21)</f>
        <v>5316170</v>
      </c>
      <c r="W21" s="852">
        <v>2103300</v>
      </c>
      <c r="X21" s="852">
        <v>3212870</v>
      </c>
      <c r="Y21" s="872">
        <v>600</v>
      </c>
      <c r="Z21" s="852">
        <v>0</v>
      </c>
      <c r="AA21" s="852">
        <v>868415</v>
      </c>
      <c r="AB21" s="874">
        <v>0</v>
      </c>
    </row>
    <row r="22" spans="2:28" ht="12">
      <c r="B22" s="847" t="s">
        <v>736</v>
      </c>
      <c r="C22" s="848">
        <f t="shared" si="3"/>
        <v>22</v>
      </c>
      <c r="D22" s="849">
        <v>17</v>
      </c>
      <c r="E22" s="849">
        <v>0</v>
      </c>
      <c r="F22" s="849">
        <v>0</v>
      </c>
      <c r="G22" s="864">
        <v>2</v>
      </c>
      <c r="H22" s="849">
        <v>3</v>
      </c>
      <c r="I22" s="849">
        <f t="shared" si="4"/>
        <v>17</v>
      </c>
      <c r="J22" s="849">
        <v>8</v>
      </c>
      <c r="K22" s="849">
        <v>3</v>
      </c>
      <c r="L22" s="849">
        <v>6</v>
      </c>
      <c r="M22" s="850">
        <v>337.2</v>
      </c>
      <c r="N22" s="870">
        <v>0</v>
      </c>
      <c r="O22" s="849">
        <v>2</v>
      </c>
      <c r="P22" s="849">
        <v>0</v>
      </c>
      <c r="Q22" s="849">
        <v>4</v>
      </c>
      <c r="R22" s="849">
        <v>5</v>
      </c>
      <c r="S22" s="849">
        <v>7</v>
      </c>
      <c r="T22" s="849">
        <v>68</v>
      </c>
      <c r="U22" s="852">
        <f t="shared" si="5"/>
        <v>8659360</v>
      </c>
      <c r="V22" s="852">
        <f t="shared" si="6"/>
        <v>8631160</v>
      </c>
      <c r="W22" s="852">
        <v>3526750</v>
      </c>
      <c r="X22" s="852">
        <v>5104410</v>
      </c>
      <c r="Y22" s="852">
        <v>0</v>
      </c>
      <c r="Z22" s="852">
        <v>0</v>
      </c>
      <c r="AA22" s="852">
        <v>25100</v>
      </c>
      <c r="AB22" s="853">
        <v>3100</v>
      </c>
    </row>
    <row r="23" spans="2:28" ht="12">
      <c r="B23" s="847" t="s">
        <v>737</v>
      </c>
      <c r="C23" s="848">
        <f t="shared" si="3"/>
        <v>15</v>
      </c>
      <c r="D23" s="849">
        <v>10</v>
      </c>
      <c r="E23" s="849">
        <v>0</v>
      </c>
      <c r="F23" s="849">
        <v>0</v>
      </c>
      <c r="G23" s="864">
        <v>1</v>
      </c>
      <c r="H23" s="849">
        <v>4</v>
      </c>
      <c r="I23" s="849">
        <f t="shared" si="4"/>
        <v>8</v>
      </c>
      <c r="J23" s="849">
        <v>5</v>
      </c>
      <c r="K23" s="849">
        <v>1</v>
      </c>
      <c r="L23" s="849">
        <v>2</v>
      </c>
      <c r="M23" s="850">
        <v>120.33</v>
      </c>
      <c r="N23" s="849">
        <v>0</v>
      </c>
      <c r="O23" s="849">
        <v>1</v>
      </c>
      <c r="P23" s="849">
        <v>0</v>
      </c>
      <c r="Q23" s="849">
        <v>1</v>
      </c>
      <c r="R23" s="849">
        <v>6</v>
      </c>
      <c r="S23" s="849">
        <v>5</v>
      </c>
      <c r="T23" s="849">
        <v>58</v>
      </c>
      <c r="U23" s="852">
        <f t="shared" si="5"/>
        <v>4384100</v>
      </c>
      <c r="V23" s="852">
        <f t="shared" si="6"/>
        <v>4381100</v>
      </c>
      <c r="W23" s="852">
        <v>1697250</v>
      </c>
      <c r="X23" s="852">
        <v>2683850</v>
      </c>
      <c r="Y23" s="852">
        <v>0</v>
      </c>
      <c r="Z23" s="852">
        <v>0</v>
      </c>
      <c r="AA23" s="852">
        <v>2000</v>
      </c>
      <c r="AB23" s="853">
        <v>1000</v>
      </c>
    </row>
    <row r="24" spans="2:28" ht="12">
      <c r="B24" s="847" t="s">
        <v>738</v>
      </c>
      <c r="C24" s="848">
        <f t="shared" si="3"/>
        <v>28</v>
      </c>
      <c r="D24" s="849">
        <v>22</v>
      </c>
      <c r="E24" s="849">
        <v>0</v>
      </c>
      <c r="F24" s="849">
        <v>1</v>
      </c>
      <c r="G24" s="864">
        <v>1</v>
      </c>
      <c r="H24" s="849">
        <v>4</v>
      </c>
      <c r="I24" s="849">
        <f t="shared" si="4"/>
        <v>18</v>
      </c>
      <c r="J24" s="849">
        <v>12</v>
      </c>
      <c r="K24" s="849">
        <v>1</v>
      </c>
      <c r="L24" s="849">
        <v>5</v>
      </c>
      <c r="M24" s="850">
        <v>395.33</v>
      </c>
      <c r="N24" s="849">
        <v>0</v>
      </c>
      <c r="O24" s="849">
        <v>2</v>
      </c>
      <c r="P24" s="849">
        <v>0</v>
      </c>
      <c r="Q24" s="849">
        <v>10</v>
      </c>
      <c r="R24" s="849">
        <v>7</v>
      </c>
      <c r="S24" s="849">
        <v>6</v>
      </c>
      <c r="T24" s="849">
        <v>80</v>
      </c>
      <c r="U24" s="852">
        <f t="shared" si="5"/>
        <v>10094381</v>
      </c>
      <c r="V24" s="852">
        <f t="shared" si="6"/>
        <v>10026331</v>
      </c>
      <c r="W24" s="852">
        <v>6273146</v>
      </c>
      <c r="X24" s="852">
        <v>3753185</v>
      </c>
      <c r="Y24" s="852">
        <v>0</v>
      </c>
      <c r="Z24" s="852">
        <v>50000</v>
      </c>
      <c r="AA24" s="872">
        <v>10000</v>
      </c>
      <c r="AB24" s="853">
        <v>8050</v>
      </c>
    </row>
    <row r="25" spans="2:28" s="852" customFormat="1" ht="12">
      <c r="B25" s="875" t="s">
        <v>739</v>
      </c>
      <c r="C25" s="848">
        <f t="shared" si="3"/>
        <v>42</v>
      </c>
      <c r="D25" s="849">
        <v>34</v>
      </c>
      <c r="E25" s="849">
        <v>0</v>
      </c>
      <c r="F25" s="849">
        <v>0</v>
      </c>
      <c r="G25" s="849">
        <v>3</v>
      </c>
      <c r="H25" s="849">
        <v>5</v>
      </c>
      <c r="I25" s="849">
        <f t="shared" si="4"/>
        <v>40</v>
      </c>
      <c r="J25" s="849">
        <v>20</v>
      </c>
      <c r="K25" s="849">
        <v>11</v>
      </c>
      <c r="L25" s="849">
        <v>9</v>
      </c>
      <c r="M25" s="850">
        <v>1075.03</v>
      </c>
      <c r="N25" s="849">
        <v>0</v>
      </c>
      <c r="O25" s="849">
        <v>3</v>
      </c>
      <c r="P25" s="849">
        <v>0</v>
      </c>
      <c r="Q25" s="849">
        <v>13</v>
      </c>
      <c r="R25" s="849">
        <v>8</v>
      </c>
      <c r="S25" s="849">
        <v>11</v>
      </c>
      <c r="T25" s="849">
        <v>119</v>
      </c>
      <c r="U25" s="852">
        <f t="shared" si="5"/>
        <v>40072571</v>
      </c>
      <c r="V25" s="852">
        <f t="shared" si="6"/>
        <v>40047781</v>
      </c>
      <c r="W25" s="852">
        <v>14699502</v>
      </c>
      <c r="X25" s="852">
        <v>25348279</v>
      </c>
      <c r="Y25" s="852">
        <v>0</v>
      </c>
      <c r="Z25" s="852">
        <v>0</v>
      </c>
      <c r="AA25" s="852">
        <v>23100</v>
      </c>
      <c r="AB25" s="853">
        <v>1690</v>
      </c>
    </row>
    <row r="26" spans="2:28" s="852" customFormat="1" ht="12">
      <c r="B26" s="875" t="s">
        <v>740</v>
      </c>
      <c r="C26" s="848">
        <f t="shared" si="3"/>
        <v>44</v>
      </c>
      <c r="D26" s="849">
        <v>35</v>
      </c>
      <c r="E26" s="849">
        <v>1</v>
      </c>
      <c r="F26" s="849">
        <v>0</v>
      </c>
      <c r="G26" s="849">
        <v>2</v>
      </c>
      <c r="H26" s="849">
        <v>6</v>
      </c>
      <c r="I26" s="849">
        <f t="shared" si="4"/>
        <v>34</v>
      </c>
      <c r="J26" s="849">
        <v>23</v>
      </c>
      <c r="K26" s="849">
        <v>4</v>
      </c>
      <c r="L26" s="849">
        <v>7</v>
      </c>
      <c r="M26" s="850">
        <v>482.51</v>
      </c>
      <c r="N26" s="849">
        <v>133</v>
      </c>
      <c r="O26" s="849">
        <v>2</v>
      </c>
      <c r="P26" s="849">
        <v>0</v>
      </c>
      <c r="Q26" s="849">
        <v>3</v>
      </c>
      <c r="R26" s="849">
        <v>13</v>
      </c>
      <c r="S26" s="849">
        <v>8</v>
      </c>
      <c r="T26" s="849">
        <v>111</v>
      </c>
      <c r="U26" s="852">
        <f t="shared" si="5"/>
        <v>16632040</v>
      </c>
      <c r="V26" s="852">
        <f t="shared" si="6"/>
        <v>16612340</v>
      </c>
      <c r="W26" s="852">
        <v>6771000</v>
      </c>
      <c r="X26" s="852">
        <v>9841340</v>
      </c>
      <c r="Y26" s="852">
        <v>0</v>
      </c>
      <c r="Z26" s="852">
        <v>0</v>
      </c>
      <c r="AA26" s="852">
        <v>8500</v>
      </c>
      <c r="AB26" s="853">
        <v>11200</v>
      </c>
    </row>
    <row r="27" spans="2:28" ht="12">
      <c r="B27" s="876"/>
      <c r="C27" s="877"/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9"/>
    </row>
    <row r="28" ht="12">
      <c r="B28" s="831" t="s">
        <v>1679</v>
      </c>
    </row>
  </sheetData>
  <mergeCells count="15">
    <mergeCell ref="AA5:AA6"/>
    <mergeCell ref="AB5:AB6"/>
    <mergeCell ref="U4:AB4"/>
    <mergeCell ref="Y5:Y6"/>
    <mergeCell ref="U5:U6"/>
    <mergeCell ref="V5:X5"/>
    <mergeCell ref="Z5:Z6"/>
    <mergeCell ref="B4:B6"/>
    <mergeCell ref="C4:H5"/>
    <mergeCell ref="T4:T6"/>
    <mergeCell ref="I4:L5"/>
    <mergeCell ref="M4:N5"/>
    <mergeCell ref="P4:Q5"/>
    <mergeCell ref="R4:S5"/>
    <mergeCell ref="O4:O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W31"/>
  <sheetViews>
    <sheetView workbookViewId="0" topLeftCell="A1">
      <selection activeCell="A1" sqref="A1"/>
    </sheetView>
  </sheetViews>
  <sheetFormatPr defaultColWidth="9.00390625" defaultRowHeight="13.5"/>
  <cols>
    <col min="1" max="1" width="3.375" style="880" customWidth="1"/>
    <col min="2" max="2" width="2.375" style="880" customWidth="1"/>
    <col min="3" max="3" width="4.875" style="880" customWidth="1"/>
    <col min="4" max="4" width="6.75390625" style="881" customWidth="1"/>
    <col min="5" max="5" width="7.125" style="882" customWidth="1"/>
    <col min="6" max="6" width="4.75390625" style="881" customWidth="1"/>
    <col min="7" max="8" width="4.75390625" style="883" customWidth="1"/>
    <col min="9" max="9" width="5.125" style="880" customWidth="1"/>
    <col min="10" max="10" width="5.375" style="880" customWidth="1"/>
    <col min="11" max="11" width="5.25390625" style="880" customWidth="1"/>
    <col min="12" max="12" width="5.50390625" style="880" customWidth="1"/>
    <col min="13" max="13" width="5.875" style="880" bestFit="1" customWidth="1"/>
    <col min="14" max="14" width="5.00390625" style="880" customWidth="1"/>
    <col min="15" max="15" width="5.125" style="880" customWidth="1"/>
    <col min="16" max="16" width="6.00390625" style="880" bestFit="1" customWidth="1"/>
    <col min="17" max="17" width="5.50390625" style="880" customWidth="1"/>
    <col min="18" max="18" width="4.875" style="880" customWidth="1"/>
    <col min="19" max="20" width="5.875" style="880" bestFit="1" customWidth="1"/>
    <col min="21" max="21" width="5.25390625" style="880" customWidth="1"/>
    <col min="22" max="22" width="5.875" style="880" bestFit="1" customWidth="1"/>
    <col min="23" max="23" width="6.50390625" style="880" customWidth="1"/>
    <col min="24" max="16384" width="9.00390625" style="880" customWidth="1"/>
  </cols>
  <sheetData>
    <row r="1" ht="13.5">
      <c r="B1" s="880" t="s">
        <v>15</v>
      </c>
    </row>
    <row r="3" spans="5:23" s="881" customFormat="1" ht="12.75" thickBot="1">
      <c r="E3" s="882"/>
      <c r="G3" s="883"/>
      <c r="H3" s="883"/>
      <c r="W3" s="884" t="s">
        <v>1681</v>
      </c>
    </row>
    <row r="4" spans="2:23" s="881" customFormat="1" ht="27" customHeight="1" thickTop="1">
      <c r="B4" s="1360" t="s">
        <v>1682</v>
      </c>
      <c r="C4" s="1360"/>
      <c r="D4" s="885" t="s">
        <v>1683</v>
      </c>
      <c r="E4" s="886" t="s">
        <v>1683</v>
      </c>
      <c r="F4" s="1357" t="s">
        <v>1684</v>
      </c>
      <c r="G4" s="1350" t="s">
        <v>1685</v>
      </c>
      <c r="H4" s="1351"/>
      <c r="I4" s="1351"/>
      <c r="J4" s="1350" t="s">
        <v>1686</v>
      </c>
      <c r="K4" s="1351"/>
      <c r="L4" s="1351"/>
      <c r="M4" s="1357" t="s">
        <v>1687</v>
      </c>
      <c r="N4" s="1348" t="s">
        <v>1688</v>
      </c>
      <c r="O4" s="1364" t="s">
        <v>1689</v>
      </c>
      <c r="P4" s="1352" t="s">
        <v>1690</v>
      </c>
      <c r="Q4" s="1352" t="s">
        <v>1691</v>
      </c>
      <c r="R4" s="1352" t="s">
        <v>0</v>
      </c>
      <c r="S4" s="1352" t="s">
        <v>1</v>
      </c>
      <c r="T4" s="1352" t="s">
        <v>2</v>
      </c>
      <c r="U4" s="1352" t="s">
        <v>3</v>
      </c>
      <c r="V4" s="1357" t="s">
        <v>4</v>
      </c>
      <c r="W4" s="1348" t="s">
        <v>5</v>
      </c>
    </row>
    <row r="5" spans="2:23" s="881" customFormat="1" ht="19.5" customHeight="1">
      <c r="B5" s="1361"/>
      <c r="C5" s="1361"/>
      <c r="D5" s="887">
        <v>32</v>
      </c>
      <c r="E5" s="888">
        <v>33</v>
      </c>
      <c r="F5" s="1367"/>
      <c r="G5" s="1354" t="s">
        <v>6</v>
      </c>
      <c r="H5" s="1354" t="s">
        <v>7</v>
      </c>
      <c r="I5" s="1356" t="s">
        <v>8</v>
      </c>
      <c r="J5" s="1354" t="s">
        <v>6</v>
      </c>
      <c r="K5" s="1354" t="s">
        <v>7</v>
      </c>
      <c r="L5" s="1356" t="s">
        <v>8</v>
      </c>
      <c r="M5" s="1349"/>
      <c r="N5" s="1349"/>
      <c r="O5" s="1365"/>
      <c r="P5" s="1353"/>
      <c r="Q5" s="1353"/>
      <c r="R5" s="1353"/>
      <c r="S5" s="1353"/>
      <c r="T5" s="1353"/>
      <c r="U5" s="1353"/>
      <c r="V5" s="1349"/>
      <c r="W5" s="1349"/>
    </row>
    <row r="6" spans="2:23" s="881" customFormat="1" ht="27" customHeight="1">
      <c r="B6" s="1361"/>
      <c r="C6" s="1361"/>
      <c r="D6" s="889" t="s">
        <v>9</v>
      </c>
      <c r="E6" s="890" t="s">
        <v>9</v>
      </c>
      <c r="F6" s="1367"/>
      <c r="G6" s="1355"/>
      <c r="H6" s="1355"/>
      <c r="I6" s="1356"/>
      <c r="J6" s="1355"/>
      <c r="K6" s="1355"/>
      <c r="L6" s="1356"/>
      <c r="M6" s="1349"/>
      <c r="N6" s="1349"/>
      <c r="O6" s="1366"/>
      <c r="P6" s="1353"/>
      <c r="Q6" s="1353"/>
      <c r="R6" s="1353"/>
      <c r="S6" s="1353"/>
      <c r="T6" s="1353"/>
      <c r="U6" s="1353"/>
      <c r="V6" s="1349"/>
      <c r="W6" s="1349"/>
    </row>
    <row r="7" spans="2:23" s="881" customFormat="1" ht="14.25" customHeight="1">
      <c r="B7" s="1370" t="s">
        <v>10</v>
      </c>
      <c r="C7" s="1371"/>
      <c r="D7" s="1371"/>
      <c r="E7" s="1371"/>
      <c r="F7" s="1371"/>
      <c r="G7" s="1371"/>
      <c r="H7" s="1371"/>
      <c r="I7" s="1371"/>
      <c r="J7" s="1371"/>
      <c r="K7" s="1371"/>
      <c r="L7" s="1371"/>
      <c r="M7" s="1371"/>
      <c r="N7" s="1371"/>
      <c r="O7" s="1371"/>
      <c r="P7" s="1371"/>
      <c r="Q7" s="1371"/>
      <c r="R7" s="1371"/>
      <c r="S7" s="1371"/>
      <c r="T7" s="1371"/>
      <c r="U7" s="1371"/>
      <c r="V7" s="1371"/>
      <c r="W7" s="1372"/>
    </row>
    <row r="8" spans="2:23" s="891" customFormat="1" ht="15" customHeight="1">
      <c r="B8" s="1362" t="s">
        <v>11</v>
      </c>
      <c r="C8" s="1363"/>
      <c r="D8" s="892">
        <v>943</v>
      </c>
      <c r="E8" s="893">
        <v>1307</v>
      </c>
      <c r="F8" s="892">
        <v>20</v>
      </c>
      <c r="G8" s="894">
        <v>8</v>
      </c>
      <c r="H8" s="894">
        <v>26</v>
      </c>
      <c r="I8" s="895">
        <v>67</v>
      </c>
      <c r="J8" s="895">
        <v>1</v>
      </c>
      <c r="K8" s="895">
        <v>151</v>
      </c>
      <c r="L8" s="896">
        <v>476</v>
      </c>
      <c r="M8" s="896">
        <v>114</v>
      </c>
      <c r="N8" s="896">
        <v>5</v>
      </c>
      <c r="O8" s="896">
        <v>200</v>
      </c>
      <c r="P8" s="896">
        <v>83</v>
      </c>
      <c r="Q8" s="896">
        <v>5</v>
      </c>
      <c r="R8" s="896">
        <v>0</v>
      </c>
      <c r="S8" s="896">
        <v>0</v>
      </c>
      <c r="T8" s="896">
        <v>64</v>
      </c>
      <c r="U8" s="896">
        <v>5</v>
      </c>
      <c r="V8" s="896">
        <v>82</v>
      </c>
      <c r="W8" s="897"/>
    </row>
    <row r="9" spans="2:23" s="881" customFormat="1" ht="15" customHeight="1">
      <c r="B9" s="1358" t="s">
        <v>1669</v>
      </c>
      <c r="C9" s="1359"/>
      <c r="D9" s="898">
        <v>55</v>
      </c>
      <c r="E9" s="899">
        <v>73</v>
      </c>
      <c r="F9" s="898">
        <v>3</v>
      </c>
      <c r="G9" s="900">
        <v>1</v>
      </c>
      <c r="H9" s="900">
        <v>0</v>
      </c>
      <c r="I9" s="901">
        <v>2</v>
      </c>
      <c r="J9" s="901">
        <v>0</v>
      </c>
      <c r="K9" s="901">
        <v>16</v>
      </c>
      <c r="L9" s="901">
        <v>18</v>
      </c>
      <c r="M9" s="901">
        <v>4</v>
      </c>
      <c r="N9" s="901">
        <v>2</v>
      </c>
      <c r="O9" s="901">
        <v>7</v>
      </c>
      <c r="P9" s="901">
        <v>4</v>
      </c>
      <c r="Q9" s="901">
        <v>3</v>
      </c>
      <c r="R9" s="901">
        <v>0</v>
      </c>
      <c r="S9" s="901">
        <v>0</v>
      </c>
      <c r="T9" s="901">
        <v>3</v>
      </c>
      <c r="U9" s="901">
        <v>2</v>
      </c>
      <c r="V9" s="901">
        <v>8</v>
      </c>
      <c r="W9" s="902"/>
    </row>
    <row r="10" spans="2:23" s="881" customFormat="1" ht="15" customHeight="1">
      <c r="B10" s="1368" t="s">
        <v>12</v>
      </c>
      <c r="C10" s="1369"/>
      <c r="D10" s="903">
        <v>892</v>
      </c>
      <c r="E10" s="904">
        <v>1196</v>
      </c>
      <c r="F10" s="903">
        <v>44</v>
      </c>
      <c r="G10" s="905">
        <v>12</v>
      </c>
      <c r="H10" s="905">
        <v>15</v>
      </c>
      <c r="I10" s="906">
        <v>48</v>
      </c>
      <c r="J10" s="906">
        <v>1</v>
      </c>
      <c r="K10" s="906">
        <v>95</v>
      </c>
      <c r="L10" s="906">
        <v>411</v>
      </c>
      <c r="M10" s="906">
        <v>118</v>
      </c>
      <c r="N10" s="906">
        <v>2</v>
      </c>
      <c r="O10" s="906">
        <v>224</v>
      </c>
      <c r="P10" s="906">
        <v>81</v>
      </c>
      <c r="Q10" s="906">
        <v>2</v>
      </c>
      <c r="R10" s="906">
        <v>0</v>
      </c>
      <c r="S10" s="906">
        <v>0</v>
      </c>
      <c r="T10" s="906">
        <v>64</v>
      </c>
      <c r="U10" s="906">
        <v>4</v>
      </c>
      <c r="V10" s="906">
        <v>75</v>
      </c>
      <c r="W10" s="907"/>
    </row>
    <row r="11" spans="2:23" s="881" customFormat="1" ht="15" customHeight="1">
      <c r="B11" s="1373" t="s">
        <v>13</v>
      </c>
      <c r="C11" s="1374"/>
      <c r="D11" s="1374"/>
      <c r="E11" s="1374"/>
      <c r="F11" s="1374"/>
      <c r="G11" s="1374"/>
      <c r="H11" s="1374"/>
      <c r="I11" s="1374"/>
      <c r="J11" s="1374"/>
      <c r="K11" s="1374"/>
      <c r="L11" s="1374"/>
      <c r="M11" s="1374"/>
      <c r="N11" s="1374"/>
      <c r="O11" s="1374"/>
      <c r="P11" s="1374"/>
      <c r="Q11" s="1374"/>
      <c r="R11" s="1374"/>
      <c r="S11" s="1374"/>
      <c r="T11" s="1374"/>
      <c r="U11" s="1374"/>
      <c r="V11" s="1374"/>
      <c r="W11" s="1375"/>
    </row>
    <row r="12" spans="2:23" s="881" customFormat="1" ht="15" customHeight="1">
      <c r="B12" s="1362" t="s">
        <v>11</v>
      </c>
      <c r="C12" s="1363"/>
      <c r="D12" s="892">
        <v>943</v>
      </c>
      <c r="E12" s="893">
        <v>1307</v>
      </c>
      <c r="F12" s="892">
        <v>28</v>
      </c>
      <c r="G12" s="894">
        <v>2</v>
      </c>
      <c r="H12" s="894">
        <v>21</v>
      </c>
      <c r="I12" s="896">
        <v>61</v>
      </c>
      <c r="J12" s="896">
        <v>2</v>
      </c>
      <c r="K12" s="896">
        <v>56</v>
      </c>
      <c r="L12" s="896">
        <v>181</v>
      </c>
      <c r="M12" s="896">
        <v>43</v>
      </c>
      <c r="N12" s="896">
        <v>0</v>
      </c>
      <c r="O12" s="896">
        <v>97</v>
      </c>
      <c r="P12" s="896">
        <v>267</v>
      </c>
      <c r="Q12" s="896">
        <v>14</v>
      </c>
      <c r="R12" s="896">
        <v>23</v>
      </c>
      <c r="S12" s="896">
        <v>1</v>
      </c>
      <c r="T12" s="896">
        <v>198</v>
      </c>
      <c r="U12" s="896">
        <v>13</v>
      </c>
      <c r="V12" s="896">
        <v>82</v>
      </c>
      <c r="W12" s="897">
        <v>218</v>
      </c>
    </row>
    <row r="13" spans="2:23" s="881" customFormat="1" ht="15" customHeight="1">
      <c r="B13" s="1358" t="s">
        <v>1669</v>
      </c>
      <c r="C13" s="1359"/>
      <c r="D13" s="898">
        <v>55</v>
      </c>
      <c r="E13" s="899">
        <v>73</v>
      </c>
      <c r="F13" s="898">
        <v>3</v>
      </c>
      <c r="G13" s="900">
        <v>0</v>
      </c>
      <c r="H13" s="900">
        <v>1</v>
      </c>
      <c r="I13" s="901">
        <v>1</v>
      </c>
      <c r="J13" s="901">
        <v>0</v>
      </c>
      <c r="K13" s="901">
        <v>5</v>
      </c>
      <c r="L13" s="901">
        <v>7</v>
      </c>
      <c r="M13" s="901">
        <v>2</v>
      </c>
      <c r="N13" s="901">
        <v>0</v>
      </c>
      <c r="O13" s="901">
        <v>3</v>
      </c>
      <c r="P13" s="901">
        <v>12</v>
      </c>
      <c r="Q13" s="901">
        <v>1</v>
      </c>
      <c r="R13" s="901">
        <v>8</v>
      </c>
      <c r="S13" s="901">
        <v>0</v>
      </c>
      <c r="T13" s="901">
        <v>10</v>
      </c>
      <c r="U13" s="901">
        <v>2</v>
      </c>
      <c r="V13" s="901">
        <v>9</v>
      </c>
      <c r="W13" s="902">
        <v>9</v>
      </c>
    </row>
    <row r="14" spans="2:23" s="881" customFormat="1" ht="15" customHeight="1">
      <c r="B14" s="1368" t="s">
        <v>12</v>
      </c>
      <c r="C14" s="1369"/>
      <c r="D14" s="903">
        <v>892</v>
      </c>
      <c r="E14" s="904">
        <v>1196</v>
      </c>
      <c r="F14" s="903">
        <v>11</v>
      </c>
      <c r="G14" s="905">
        <v>2</v>
      </c>
      <c r="H14" s="905">
        <v>11</v>
      </c>
      <c r="I14" s="906">
        <v>37</v>
      </c>
      <c r="J14" s="906">
        <v>2</v>
      </c>
      <c r="K14" s="906">
        <v>35</v>
      </c>
      <c r="L14" s="906">
        <v>130</v>
      </c>
      <c r="M14" s="906">
        <v>48</v>
      </c>
      <c r="N14" s="906">
        <v>0</v>
      </c>
      <c r="O14" s="906">
        <v>103</v>
      </c>
      <c r="P14" s="906">
        <v>276</v>
      </c>
      <c r="Q14" s="906">
        <v>18</v>
      </c>
      <c r="R14" s="906">
        <v>12</v>
      </c>
      <c r="S14" s="906">
        <v>0</v>
      </c>
      <c r="T14" s="906">
        <v>211</v>
      </c>
      <c r="U14" s="906">
        <v>211</v>
      </c>
      <c r="V14" s="906">
        <v>96</v>
      </c>
      <c r="W14" s="907">
        <v>196</v>
      </c>
    </row>
    <row r="15" spans="3:8" s="881" customFormat="1" ht="12">
      <c r="C15" s="908" t="s">
        <v>14</v>
      </c>
      <c r="D15" s="908"/>
      <c r="E15" s="909"/>
      <c r="F15" s="908"/>
      <c r="G15" s="910"/>
      <c r="H15" s="910"/>
    </row>
    <row r="16" spans="3:8" s="881" customFormat="1" ht="12">
      <c r="C16" s="911"/>
      <c r="D16" s="911"/>
      <c r="E16" s="912"/>
      <c r="F16" s="911"/>
      <c r="G16" s="913"/>
      <c r="H16" s="913"/>
    </row>
    <row r="17" spans="5:8" s="881" customFormat="1" ht="12">
      <c r="E17" s="882"/>
      <c r="G17" s="883"/>
      <c r="H17" s="883"/>
    </row>
    <row r="18" spans="5:8" s="881" customFormat="1" ht="12">
      <c r="E18" s="882"/>
      <c r="G18" s="883"/>
      <c r="H18" s="883"/>
    </row>
    <row r="19" spans="5:8" s="881" customFormat="1" ht="12">
      <c r="E19" s="882"/>
      <c r="G19" s="883"/>
      <c r="H19" s="883"/>
    </row>
    <row r="20" spans="5:8" s="881" customFormat="1" ht="12">
      <c r="E20" s="882"/>
      <c r="G20" s="883"/>
      <c r="H20" s="883"/>
    </row>
    <row r="21" spans="5:8" s="881" customFormat="1" ht="12">
      <c r="E21" s="882"/>
      <c r="G21" s="883"/>
      <c r="H21" s="883"/>
    </row>
    <row r="22" spans="5:8" s="881" customFormat="1" ht="12">
      <c r="E22" s="882"/>
      <c r="G22" s="883"/>
      <c r="H22" s="883"/>
    </row>
    <row r="23" spans="5:8" s="881" customFormat="1" ht="12">
      <c r="E23" s="882"/>
      <c r="G23" s="883"/>
      <c r="H23" s="883"/>
    </row>
    <row r="24" spans="5:8" s="881" customFormat="1" ht="12">
      <c r="E24" s="882"/>
      <c r="G24" s="883"/>
      <c r="H24" s="883"/>
    </row>
    <row r="25" spans="5:8" s="881" customFormat="1" ht="12">
      <c r="E25" s="882"/>
      <c r="G25" s="883"/>
      <c r="H25" s="883"/>
    </row>
    <row r="26" spans="5:8" s="881" customFormat="1" ht="12">
      <c r="E26" s="882"/>
      <c r="G26" s="883"/>
      <c r="H26" s="883"/>
    </row>
    <row r="27" spans="5:8" s="881" customFormat="1" ht="12">
      <c r="E27" s="882"/>
      <c r="G27" s="883"/>
      <c r="H27" s="883"/>
    </row>
    <row r="28" spans="5:8" s="881" customFormat="1" ht="12">
      <c r="E28" s="882"/>
      <c r="G28" s="883"/>
      <c r="H28" s="883"/>
    </row>
    <row r="29" spans="5:8" s="881" customFormat="1" ht="12">
      <c r="E29" s="882"/>
      <c r="G29" s="883"/>
      <c r="H29" s="883"/>
    </row>
    <row r="30" spans="5:8" s="881" customFormat="1" ht="12">
      <c r="E30" s="882"/>
      <c r="G30" s="883"/>
      <c r="H30" s="883"/>
    </row>
    <row r="31" spans="5:8" s="881" customFormat="1" ht="12">
      <c r="E31" s="882"/>
      <c r="G31" s="883"/>
      <c r="H31" s="883"/>
    </row>
  </sheetData>
  <mergeCells count="29">
    <mergeCell ref="B14:C14"/>
    <mergeCell ref="Q4:Q6"/>
    <mergeCell ref="B7:W7"/>
    <mergeCell ref="B11:W11"/>
    <mergeCell ref="B8:C8"/>
    <mergeCell ref="B9:C9"/>
    <mergeCell ref="B10:C10"/>
    <mergeCell ref="K5:K6"/>
    <mergeCell ref="G4:I4"/>
    <mergeCell ref="G5:G6"/>
    <mergeCell ref="H5:H6"/>
    <mergeCell ref="B13:C13"/>
    <mergeCell ref="V4:V6"/>
    <mergeCell ref="U4:U6"/>
    <mergeCell ref="B4:C6"/>
    <mergeCell ref="B12:C12"/>
    <mergeCell ref="I5:I6"/>
    <mergeCell ref="O4:O6"/>
    <mergeCell ref="F4:F6"/>
    <mergeCell ref="W4:W6"/>
    <mergeCell ref="J4:L4"/>
    <mergeCell ref="P4:P6"/>
    <mergeCell ref="R4:R6"/>
    <mergeCell ref="S4:S6"/>
    <mergeCell ref="T4:T6"/>
    <mergeCell ref="J5:J6"/>
    <mergeCell ref="L5:L6"/>
    <mergeCell ref="M4:M6"/>
    <mergeCell ref="N4:N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5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1268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1102</v>
      </c>
      <c r="C3" s="1"/>
      <c r="E3" s="1"/>
      <c r="F3" s="1"/>
    </row>
    <row r="4" spans="2:6" ht="12" customHeight="1">
      <c r="B4" s="3" t="s">
        <v>1113</v>
      </c>
      <c r="C4" s="1" t="s">
        <v>1130</v>
      </c>
      <c r="E4" s="1"/>
      <c r="F4" s="1"/>
    </row>
    <row r="5" spans="2:3" ht="26.25" customHeight="1">
      <c r="B5" s="3" t="s">
        <v>1166</v>
      </c>
      <c r="C5" s="5" t="s">
        <v>1269</v>
      </c>
    </row>
    <row r="6" spans="2:6" ht="36" customHeight="1">
      <c r="B6" s="3" t="s">
        <v>1167</v>
      </c>
      <c r="C6" s="4" t="s">
        <v>1270</v>
      </c>
      <c r="E6" s="1"/>
      <c r="F6" s="1"/>
    </row>
    <row r="7" spans="2:3" ht="24.75" customHeight="1">
      <c r="B7" s="3" t="s">
        <v>1168</v>
      </c>
      <c r="C7" s="5" t="s">
        <v>1271</v>
      </c>
    </row>
    <row r="8" spans="2:3" ht="24.75" customHeight="1">
      <c r="B8" s="3" t="s">
        <v>1169</v>
      </c>
      <c r="C8" s="5" t="s">
        <v>1181</v>
      </c>
    </row>
    <row r="9" spans="2:3" ht="12" customHeight="1">
      <c r="B9" s="1"/>
      <c r="C9" s="5"/>
    </row>
    <row r="10" spans="2:6" ht="12" customHeight="1">
      <c r="B10" s="1"/>
      <c r="C10" s="1" t="s">
        <v>1272</v>
      </c>
      <c r="F10" s="1"/>
    </row>
    <row r="11" spans="2:6" ht="12">
      <c r="B11" s="1"/>
      <c r="C11" s="1" t="s">
        <v>1273</v>
      </c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4" ht="12">
      <c r="A13" s="1"/>
      <c r="B13" s="1"/>
      <c r="C13" s="1"/>
      <c r="D13" s="1"/>
    </row>
    <row r="14" spans="2:4" ht="12">
      <c r="B14" s="1" t="s">
        <v>1103</v>
      </c>
      <c r="C14" s="1"/>
      <c r="D14" s="1"/>
    </row>
    <row r="15" ht="12">
      <c r="B15" s="2" t="s">
        <v>1274</v>
      </c>
    </row>
    <row r="16" spans="2:3" ht="12">
      <c r="B16" s="2">
        <v>1</v>
      </c>
      <c r="C16" s="6" t="s">
        <v>1104</v>
      </c>
    </row>
    <row r="17" spans="2:3" ht="12">
      <c r="B17" s="2">
        <v>2</v>
      </c>
      <c r="C17" s="6" t="s">
        <v>1182</v>
      </c>
    </row>
    <row r="18" spans="2:3" ht="12">
      <c r="B18" s="2">
        <v>3</v>
      </c>
      <c r="C18" s="6" t="s">
        <v>1131</v>
      </c>
    </row>
    <row r="19" spans="2:3" ht="12">
      <c r="B19" s="2">
        <v>4</v>
      </c>
      <c r="C19" s="6" t="s">
        <v>1395</v>
      </c>
    </row>
    <row r="20" spans="2:3" ht="12">
      <c r="B20" s="2">
        <v>5</v>
      </c>
      <c r="C20" s="6" t="s">
        <v>1275</v>
      </c>
    </row>
    <row r="21" spans="2:3" ht="12">
      <c r="B21" s="2">
        <v>6</v>
      </c>
      <c r="C21" s="2" t="s">
        <v>1276</v>
      </c>
    </row>
    <row r="22" spans="2:3" ht="12">
      <c r="B22" s="2">
        <v>7</v>
      </c>
      <c r="C22" s="2" t="s">
        <v>1291</v>
      </c>
    </row>
    <row r="23" spans="2:3" ht="12">
      <c r="B23" s="2">
        <v>8</v>
      </c>
      <c r="C23" s="6" t="s">
        <v>1277</v>
      </c>
    </row>
    <row r="24" spans="2:3" ht="12">
      <c r="B24" s="2">
        <v>9</v>
      </c>
      <c r="C24" s="2" t="s">
        <v>1396</v>
      </c>
    </row>
    <row r="25" spans="2:3" ht="12">
      <c r="B25" s="2">
        <v>10</v>
      </c>
      <c r="C25" s="6" t="s">
        <v>1115</v>
      </c>
    </row>
    <row r="26" spans="2:3" ht="12">
      <c r="B26" s="2">
        <v>11</v>
      </c>
      <c r="C26" s="2" t="s">
        <v>1114</v>
      </c>
    </row>
    <row r="27" spans="2:3" ht="12">
      <c r="B27" s="2">
        <v>12</v>
      </c>
      <c r="C27" s="2" t="s">
        <v>1116</v>
      </c>
    </row>
    <row r="28" spans="2:3" ht="12">
      <c r="B28" s="2">
        <v>13</v>
      </c>
      <c r="C28" s="6" t="s">
        <v>1117</v>
      </c>
    </row>
    <row r="29" spans="2:3" ht="12">
      <c r="B29" s="2">
        <v>14</v>
      </c>
      <c r="C29" s="2" t="s">
        <v>1278</v>
      </c>
    </row>
    <row r="30" spans="2:3" ht="12">
      <c r="B30" s="2">
        <v>15</v>
      </c>
      <c r="C30" s="6" t="s">
        <v>1279</v>
      </c>
    </row>
    <row r="31" spans="2:3" ht="12">
      <c r="B31" s="2">
        <v>16</v>
      </c>
      <c r="C31" s="6" t="s">
        <v>1118</v>
      </c>
    </row>
    <row r="32" spans="2:3" ht="12">
      <c r="B32" s="2">
        <v>17</v>
      </c>
      <c r="C32" s="6" t="s">
        <v>1280</v>
      </c>
    </row>
    <row r="33" spans="2:3" ht="12">
      <c r="B33" s="2">
        <v>18</v>
      </c>
      <c r="C33" s="2" t="s">
        <v>1397</v>
      </c>
    </row>
    <row r="34" ht="12">
      <c r="C34" s="6"/>
    </row>
    <row r="35" ht="12">
      <c r="B35" s="2" t="s">
        <v>1281</v>
      </c>
    </row>
    <row r="36" spans="2:3" ht="12">
      <c r="B36" s="9">
        <v>1</v>
      </c>
      <c r="C36" s="10" t="s">
        <v>1282</v>
      </c>
    </row>
    <row r="37" spans="2:3" ht="12">
      <c r="B37" s="2">
        <v>2</v>
      </c>
      <c r="C37" s="6" t="s">
        <v>1183</v>
      </c>
    </row>
    <row r="38" spans="2:3" ht="12">
      <c r="B38" s="2">
        <v>3</v>
      </c>
      <c r="C38" s="6" t="s">
        <v>1283</v>
      </c>
    </row>
    <row r="39" spans="2:3" ht="12">
      <c r="B39" s="9">
        <v>4</v>
      </c>
      <c r="C39" s="10" t="s">
        <v>1184</v>
      </c>
    </row>
    <row r="40" spans="2:3" ht="12">
      <c r="B40" s="2">
        <v>5</v>
      </c>
      <c r="C40" s="6" t="s">
        <v>1185</v>
      </c>
    </row>
    <row r="41" spans="2:3" ht="12">
      <c r="B41" s="2">
        <v>6</v>
      </c>
      <c r="C41" s="6" t="s">
        <v>1186</v>
      </c>
    </row>
    <row r="42" spans="2:3" ht="12" customHeight="1">
      <c r="B42" s="2">
        <v>7</v>
      </c>
      <c r="C42" s="6" t="s">
        <v>1187</v>
      </c>
    </row>
    <row r="43" spans="2:3" ht="12">
      <c r="B43" s="2">
        <v>8</v>
      </c>
      <c r="C43" s="2" t="s">
        <v>1398</v>
      </c>
    </row>
    <row r="44" spans="2:3" ht="12">
      <c r="B44" s="2">
        <v>9</v>
      </c>
      <c r="C44" s="2" t="s">
        <v>1188</v>
      </c>
    </row>
    <row r="46" ht="12">
      <c r="B46" s="2" t="s">
        <v>1284</v>
      </c>
    </row>
    <row r="47" spans="2:3" ht="12">
      <c r="B47" s="9">
        <v>1</v>
      </c>
      <c r="C47" s="9" t="s">
        <v>1285</v>
      </c>
    </row>
    <row r="48" spans="2:3" ht="12">
      <c r="B48" s="2">
        <v>2</v>
      </c>
      <c r="C48" s="2" t="s">
        <v>1189</v>
      </c>
    </row>
    <row r="49" spans="2:3" ht="12">
      <c r="B49" s="2">
        <v>3</v>
      </c>
      <c r="C49" s="2" t="s">
        <v>1399</v>
      </c>
    </row>
    <row r="50" spans="2:3" ht="12">
      <c r="B50" s="2">
        <v>4</v>
      </c>
      <c r="C50" s="2" t="s">
        <v>1286</v>
      </c>
    </row>
    <row r="51" spans="2:3" ht="12">
      <c r="B51" s="2">
        <v>5</v>
      </c>
      <c r="C51" s="2" t="s">
        <v>1287</v>
      </c>
    </row>
    <row r="53" ht="12">
      <c r="B53" s="2" t="s">
        <v>1288</v>
      </c>
    </row>
    <row r="54" spans="2:3" ht="12">
      <c r="B54" s="2">
        <v>1</v>
      </c>
      <c r="C54" s="2" t="s">
        <v>1289</v>
      </c>
    </row>
    <row r="55" spans="2:3" ht="12">
      <c r="B55" s="2">
        <v>2</v>
      </c>
      <c r="C55" s="2" t="s">
        <v>1292</v>
      </c>
    </row>
    <row r="56" spans="2:3" ht="12">
      <c r="B56" s="2">
        <v>3</v>
      </c>
      <c r="C56" s="2" t="s">
        <v>1290</v>
      </c>
    </row>
    <row r="57" spans="2:3" ht="12">
      <c r="B57" s="2">
        <v>4</v>
      </c>
      <c r="C57" s="2" t="s">
        <v>1111</v>
      </c>
    </row>
    <row r="58" ht="12">
      <c r="C58" s="2" t="s">
        <v>1190</v>
      </c>
    </row>
    <row r="59" ht="12">
      <c r="C59" s="2" t="s">
        <v>1293</v>
      </c>
    </row>
    <row r="60" spans="2:3" ht="12">
      <c r="B60" s="2">
        <v>5</v>
      </c>
      <c r="C60" s="2" t="s">
        <v>1294</v>
      </c>
    </row>
    <row r="61" spans="2:3" ht="12">
      <c r="B61" s="2">
        <v>6</v>
      </c>
      <c r="C61" s="2" t="s">
        <v>1132</v>
      </c>
    </row>
    <row r="62" ht="12">
      <c r="C62" s="2" t="s">
        <v>1191</v>
      </c>
    </row>
    <row r="63" ht="12">
      <c r="C63" s="2" t="s">
        <v>1295</v>
      </c>
    </row>
    <row r="64" spans="2:3" ht="12">
      <c r="B64" s="2">
        <v>7</v>
      </c>
      <c r="C64" s="2" t="s">
        <v>1296</v>
      </c>
    </row>
    <row r="65" spans="2:3" ht="12">
      <c r="B65" s="2">
        <v>8</v>
      </c>
      <c r="C65" s="2" t="s">
        <v>1297</v>
      </c>
    </row>
    <row r="66" ht="12">
      <c r="C66" s="2" t="s">
        <v>1302</v>
      </c>
    </row>
    <row r="67" ht="12">
      <c r="C67" s="2" t="s">
        <v>1303</v>
      </c>
    </row>
    <row r="68" spans="2:3" ht="12">
      <c r="B68" s="2">
        <v>9</v>
      </c>
      <c r="C68" s="2" t="s">
        <v>1298</v>
      </c>
    </row>
    <row r="69" spans="2:3" ht="12">
      <c r="B69" s="2">
        <v>10</v>
      </c>
      <c r="C69" s="2" t="s">
        <v>1192</v>
      </c>
    </row>
    <row r="70" spans="2:3" ht="12">
      <c r="B70" s="2">
        <v>11</v>
      </c>
      <c r="C70" s="2" t="s">
        <v>1110</v>
      </c>
    </row>
    <row r="71" ht="12">
      <c r="C71" s="2" t="s">
        <v>1134</v>
      </c>
    </row>
    <row r="72" ht="12">
      <c r="C72" s="2" t="s">
        <v>1135</v>
      </c>
    </row>
    <row r="73" spans="2:3" ht="12">
      <c r="B73" s="9">
        <v>12</v>
      </c>
      <c r="C73" s="9" t="s">
        <v>1193</v>
      </c>
    </row>
    <row r="74" spans="2:3" ht="12">
      <c r="B74" s="2">
        <v>13</v>
      </c>
      <c r="C74" s="2" t="s">
        <v>1133</v>
      </c>
    </row>
    <row r="75" ht="12">
      <c r="C75" s="2" t="s">
        <v>1194</v>
      </c>
    </row>
    <row r="76" ht="12">
      <c r="C76" s="2" t="s">
        <v>1195</v>
      </c>
    </row>
    <row r="78" ht="12">
      <c r="B78" s="2" t="s">
        <v>1299</v>
      </c>
    </row>
    <row r="79" spans="2:3" ht="12">
      <c r="B79" s="9">
        <v>1</v>
      </c>
      <c r="C79" s="9" t="s">
        <v>1300</v>
      </c>
    </row>
    <row r="80" ht="12">
      <c r="C80" s="9" t="s">
        <v>1301</v>
      </c>
    </row>
    <row r="81" ht="12">
      <c r="C81" s="2" t="s">
        <v>1304</v>
      </c>
    </row>
    <row r="82" ht="12">
      <c r="C82" s="2" t="s">
        <v>1305</v>
      </c>
    </row>
    <row r="83" ht="12">
      <c r="C83" s="2" t="s">
        <v>1306</v>
      </c>
    </row>
    <row r="84" ht="12">
      <c r="C84" s="2" t="s">
        <v>1307</v>
      </c>
    </row>
    <row r="85" ht="12">
      <c r="C85" s="2" t="s">
        <v>1308</v>
      </c>
    </row>
    <row r="86" ht="12">
      <c r="C86" s="2" t="s">
        <v>1309</v>
      </c>
    </row>
    <row r="87" ht="12">
      <c r="C87" s="2" t="s">
        <v>1310</v>
      </c>
    </row>
    <row r="88" ht="12">
      <c r="C88" s="2" t="s">
        <v>1311</v>
      </c>
    </row>
    <row r="89" ht="12">
      <c r="C89" s="2" t="s">
        <v>1312</v>
      </c>
    </row>
    <row r="90" ht="12">
      <c r="C90" s="2" t="s">
        <v>1313</v>
      </c>
    </row>
    <row r="91" spans="2:3" ht="12">
      <c r="B91" s="2">
        <v>2</v>
      </c>
      <c r="C91" s="2" t="s">
        <v>1314</v>
      </c>
    </row>
    <row r="92" spans="2:3" ht="12">
      <c r="B92" s="2">
        <v>3</v>
      </c>
      <c r="C92" s="2" t="s">
        <v>1315</v>
      </c>
    </row>
    <row r="93" ht="12">
      <c r="C93" s="2" t="s">
        <v>1316</v>
      </c>
    </row>
    <row r="94" ht="12">
      <c r="C94" s="2" t="s">
        <v>1317</v>
      </c>
    </row>
    <row r="95" spans="2:3" ht="12">
      <c r="B95" s="2">
        <v>4</v>
      </c>
      <c r="C95" s="2" t="s">
        <v>1318</v>
      </c>
    </row>
    <row r="96" spans="2:3" ht="12">
      <c r="B96" s="2">
        <v>5</v>
      </c>
      <c r="C96" s="7" t="s">
        <v>1137</v>
      </c>
    </row>
    <row r="97" spans="2:3" ht="12">
      <c r="B97" s="2">
        <v>6</v>
      </c>
      <c r="C97" s="7" t="s">
        <v>1319</v>
      </c>
    </row>
    <row r="98" ht="12">
      <c r="C98" s="2" t="s">
        <v>1320</v>
      </c>
    </row>
    <row r="99" ht="12">
      <c r="C99" s="2" t="s">
        <v>1321</v>
      </c>
    </row>
    <row r="100" ht="12">
      <c r="C100" s="2" t="s">
        <v>1322</v>
      </c>
    </row>
    <row r="101" ht="12">
      <c r="C101" s="2" t="s">
        <v>1323</v>
      </c>
    </row>
    <row r="102" ht="12">
      <c r="C102" s="7" t="s">
        <v>1324</v>
      </c>
    </row>
    <row r="103" spans="2:3" ht="12">
      <c r="B103" s="2">
        <v>7</v>
      </c>
      <c r="C103" s="2" t="s">
        <v>1196</v>
      </c>
    </row>
    <row r="104" spans="2:3" ht="12">
      <c r="B104" s="2">
        <v>8</v>
      </c>
      <c r="C104" s="7" t="s">
        <v>1325</v>
      </c>
    </row>
    <row r="105" spans="2:3" ht="12">
      <c r="B105" s="2">
        <v>9</v>
      </c>
      <c r="C105" s="7" t="s">
        <v>1326</v>
      </c>
    </row>
    <row r="106" ht="12">
      <c r="C106" s="2" t="s">
        <v>1342</v>
      </c>
    </row>
    <row r="107" ht="12">
      <c r="C107" s="2" t="s">
        <v>1327</v>
      </c>
    </row>
    <row r="108" ht="12">
      <c r="C108" s="2" t="s">
        <v>1328</v>
      </c>
    </row>
    <row r="109" ht="12">
      <c r="C109" s="2" t="s">
        <v>1329</v>
      </c>
    </row>
    <row r="110" ht="12">
      <c r="C110" s="2" t="s">
        <v>1330</v>
      </c>
    </row>
    <row r="111" ht="12">
      <c r="C111" s="2" t="s">
        <v>1331</v>
      </c>
    </row>
    <row r="112" ht="12">
      <c r="C112" s="2" t="s">
        <v>1332</v>
      </c>
    </row>
    <row r="113" ht="12">
      <c r="C113" s="2" t="s">
        <v>1333</v>
      </c>
    </row>
    <row r="114" spans="2:3" ht="12">
      <c r="B114" s="2">
        <v>10</v>
      </c>
      <c r="C114" s="7" t="s">
        <v>1197</v>
      </c>
    </row>
    <row r="115" ht="12">
      <c r="C115" s="2" t="s">
        <v>1136</v>
      </c>
    </row>
    <row r="116" ht="12">
      <c r="C116" s="2" t="s">
        <v>1170</v>
      </c>
    </row>
    <row r="117" ht="12">
      <c r="C117" s="2" t="s">
        <v>1138</v>
      </c>
    </row>
    <row r="118" ht="12">
      <c r="C118" s="2" t="s">
        <v>1139</v>
      </c>
    </row>
    <row r="119" ht="12">
      <c r="C119" s="2" t="s">
        <v>1140</v>
      </c>
    </row>
    <row r="120" ht="12">
      <c r="C120" s="2" t="s">
        <v>1141</v>
      </c>
    </row>
    <row r="121" ht="12">
      <c r="C121" s="2" t="s">
        <v>1171</v>
      </c>
    </row>
    <row r="122" spans="2:3" ht="12">
      <c r="B122" s="2">
        <v>11</v>
      </c>
      <c r="C122" s="2" t="s">
        <v>1105</v>
      </c>
    </row>
    <row r="123" ht="12">
      <c r="C123" s="7" t="s">
        <v>1334</v>
      </c>
    </row>
    <row r="124" ht="12">
      <c r="C124" s="7" t="s">
        <v>1335</v>
      </c>
    </row>
    <row r="125" spans="2:3" ht="12">
      <c r="B125" s="9">
        <v>12</v>
      </c>
      <c r="C125" s="9" t="s">
        <v>1336</v>
      </c>
    </row>
    <row r="126" spans="2:3" ht="12">
      <c r="B126" s="2">
        <v>13</v>
      </c>
      <c r="C126" s="2" t="s">
        <v>1198</v>
      </c>
    </row>
    <row r="127" spans="2:3" ht="12">
      <c r="B127" s="2">
        <v>14</v>
      </c>
      <c r="C127" s="2" t="s">
        <v>1337</v>
      </c>
    </row>
    <row r="128" spans="2:3" ht="12">
      <c r="B128" s="2">
        <v>15</v>
      </c>
      <c r="C128" s="2" t="s">
        <v>1338</v>
      </c>
    </row>
    <row r="129" spans="2:3" ht="12">
      <c r="B129" s="2">
        <v>16</v>
      </c>
      <c r="C129" s="2" t="s">
        <v>1339</v>
      </c>
    </row>
    <row r="130" spans="2:3" ht="12">
      <c r="B130" s="2">
        <v>17</v>
      </c>
      <c r="C130" s="7" t="s">
        <v>1199</v>
      </c>
    </row>
    <row r="131" spans="2:3" ht="12">
      <c r="B131" s="2">
        <v>18</v>
      </c>
      <c r="C131" s="7" t="s">
        <v>1200</v>
      </c>
    </row>
    <row r="132" spans="2:3" ht="12">
      <c r="B132" s="2">
        <v>19</v>
      </c>
      <c r="C132" s="2" t="s">
        <v>1201</v>
      </c>
    </row>
    <row r="133" spans="2:3" ht="12">
      <c r="B133" s="2">
        <v>20</v>
      </c>
      <c r="C133" s="2" t="s">
        <v>1137</v>
      </c>
    </row>
    <row r="134" spans="2:3" ht="12">
      <c r="B134" s="2">
        <v>21</v>
      </c>
      <c r="C134" s="7" t="s">
        <v>1202</v>
      </c>
    </row>
    <row r="135" spans="2:3" ht="12">
      <c r="B135" s="2">
        <v>22</v>
      </c>
      <c r="C135" s="2" t="s">
        <v>1203</v>
      </c>
    </row>
    <row r="136" spans="2:3" ht="12">
      <c r="B136" s="2">
        <v>23</v>
      </c>
      <c r="C136" s="2" t="s">
        <v>1340</v>
      </c>
    </row>
    <row r="138" ht="12">
      <c r="B138" s="2" t="s">
        <v>1341</v>
      </c>
    </row>
    <row r="139" spans="2:3" ht="12">
      <c r="B139" s="9">
        <v>1</v>
      </c>
      <c r="C139" s="10" t="s">
        <v>1142</v>
      </c>
    </row>
    <row r="140" ht="12">
      <c r="C140" s="10" t="s">
        <v>1209</v>
      </c>
    </row>
    <row r="141" ht="12">
      <c r="C141" s="6" t="s">
        <v>1210</v>
      </c>
    </row>
    <row r="142" ht="12">
      <c r="C142" s="6" t="s">
        <v>1211</v>
      </c>
    </row>
    <row r="143" spans="2:3" ht="12">
      <c r="B143" s="2">
        <v>2</v>
      </c>
      <c r="C143" s="8" t="s">
        <v>1204</v>
      </c>
    </row>
    <row r="144" spans="2:3" ht="12">
      <c r="B144" s="2">
        <v>3</v>
      </c>
      <c r="C144" s="8" t="s">
        <v>1205</v>
      </c>
    </row>
    <row r="145" spans="2:3" ht="12" customHeight="1">
      <c r="B145" s="2">
        <v>4</v>
      </c>
      <c r="C145" s="8" t="s">
        <v>1206</v>
      </c>
    </row>
    <row r="146" spans="2:3" ht="12" customHeight="1">
      <c r="B146" s="2">
        <v>5</v>
      </c>
      <c r="C146" s="8" t="s">
        <v>1343</v>
      </c>
    </row>
    <row r="147" spans="2:3" ht="12" customHeight="1">
      <c r="B147" s="2">
        <v>6</v>
      </c>
      <c r="C147" s="8" t="s">
        <v>1344</v>
      </c>
    </row>
    <row r="148" spans="2:3" ht="12" customHeight="1">
      <c r="B148" s="2">
        <v>7</v>
      </c>
      <c r="C148" s="8" t="s">
        <v>1345</v>
      </c>
    </row>
    <row r="149" spans="2:3" ht="12" customHeight="1">
      <c r="B149" s="2">
        <v>8</v>
      </c>
      <c r="C149" s="8" t="s">
        <v>1346</v>
      </c>
    </row>
    <row r="150" spans="2:3" ht="12">
      <c r="B150" s="2">
        <v>9</v>
      </c>
      <c r="C150" s="6" t="s">
        <v>1207</v>
      </c>
    </row>
    <row r="151" spans="2:3" ht="12">
      <c r="B151" s="2">
        <v>10</v>
      </c>
      <c r="C151" s="6" t="s">
        <v>1347</v>
      </c>
    </row>
    <row r="152" spans="2:3" ht="12">
      <c r="B152" s="2">
        <v>11</v>
      </c>
      <c r="C152" s="6" t="s">
        <v>1208</v>
      </c>
    </row>
    <row r="153" spans="2:3" ht="12">
      <c r="B153" s="2">
        <v>12</v>
      </c>
      <c r="C153" s="6" t="s">
        <v>1348</v>
      </c>
    </row>
    <row r="154" ht="12">
      <c r="C154" s="6"/>
    </row>
    <row r="155" ht="12">
      <c r="B155" s="2" t="s">
        <v>1349</v>
      </c>
    </row>
    <row r="156" spans="2:3" ht="12">
      <c r="B156" s="2">
        <v>1</v>
      </c>
      <c r="C156" s="2" t="s">
        <v>1400</v>
      </c>
    </row>
    <row r="157" spans="2:3" ht="12">
      <c r="B157" s="2">
        <v>2</v>
      </c>
      <c r="C157" s="2" t="s">
        <v>1401</v>
      </c>
    </row>
    <row r="158" spans="2:3" ht="12">
      <c r="B158" s="9">
        <v>3</v>
      </c>
      <c r="C158" s="9" t="s">
        <v>1350</v>
      </c>
    </row>
    <row r="159" spans="2:3" ht="12">
      <c r="B159" s="2">
        <v>4</v>
      </c>
      <c r="C159" s="2" t="s">
        <v>1351</v>
      </c>
    </row>
    <row r="160" spans="2:3" ht="12">
      <c r="B160" s="2">
        <v>5</v>
      </c>
      <c r="C160" s="2" t="s">
        <v>1352</v>
      </c>
    </row>
    <row r="161" ht="12">
      <c r="C161" s="2" t="s">
        <v>1353</v>
      </c>
    </row>
    <row r="162" ht="12">
      <c r="C162" s="2" t="s">
        <v>1354</v>
      </c>
    </row>
    <row r="163" ht="12">
      <c r="C163" s="2" t="s">
        <v>1355</v>
      </c>
    </row>
    <row r="164" ht="12">
      <c r="C164" s="2" t="s">
        <v>1356</v>
      </c>
    </row>
    <row r="165" spans="2:3" ht="12">
      <c r="B165" s="2">
        <v>6</v>
      </c>
      <c r="C165" s="2" t="s">
        <v>1357</v>
      </c>
    </row>
    <row r="166" spans="2:3" ht="12">
      <c r="B166" s="2">
        <v>7</v>
      </c>
      <c r="C166" s="2" t="s">
        <v>1358</v>
      </c>
    </row>
    <row r="167" spans="2:3" ht="12">
      <c r="B167" s="2">
        <v>8</v>
      </c>
      <c r="C167" s="2" t="s">
        <v>1359</v>
      </c>
    </row>
    <row r="168" spans="2:3" ht="12">
      <c r="B168" s="2">
        <v>9</v>
      </c>
      <c r="C168" s="2" t="s">
        <v>1360</v>
      </c>
    </row>
    <row r="169" spans="2:3" ht="12">
      <c r="B169" s="2">
        <v>10</v>
      </c>
      <c r="C169" s="2" t="s">
        <v>1361</v>
      </c>
    </row>
    <row r="170" spans="2:3" ht="12">
      <c r="B170" s="2">
        <v>11</v>
      </c>
      <c r="C170" s="2" t="s">
        <v>1362</v>
      </c>
    </row>
    <row r="171" spans="2:3" ht="12">
      <c r="B171" s="2">
        <v>12</v>
      </c>
      <c r="C171" s="2" t="s">
        <v>1363</v>
      </c>
    </row>
    <row r="172" spans="2:3" ht="12">
      <c r="B172" s="2">
        <v>13</v>
      </c>
      <c r="C172" s="2" t="s">
        <v>1364</v>
      </c>
    </row>
    <row r="173" spans="2:3" ht="12">
      <c r="B173" s="2">
        <v>14</v>
      </c>
      <c r="C173" s="2" t="s">
        <v>1365</v>
      </c>
    </row>
    <row r="174" spans="2:3" ht="12">
      <c r="B174" s="2">
        <v>15</v>
      </c>
      <c r="C174" s="2" t="s">
        <v>1366</v>
      </c>
    </row>
    <row r="175" spans="2:3" ht="12">
      <c r="B175" s="2">
        <v>16</v>
      </c>
      <c r="C175" s="2" t="s">
        <v>1367</v>
      </c>
    </row>
    <row r="176" spans="2:3" ht="12">
      <c r="B176" s="2">
        <v>17</v>
      </c>
      <c r="C176" s="2" t="s">
        <v>1368</v>
      </c>
    </row>
    <row r="177" spans="2:3" ht="12">
      <c r="B177" s="2">
        <v>18</v>
      </c>
      <c r="C177" s="2" t="s">
        <v>1369</v>
      </c>
    </row>
    <row r="178" spans="2:3" ht="12">
      <c r="B178" s="2">
        <v>19</v>
      </c>
      <c r="C178" s="2" t="s">
        <v>1370</v>
      </c>
    </row>
    <row r="179" spans="2:3" ht="12">
      <c r="B179" s="2">
        <v>20</v>
      </c>
      <c r="C179" s="2" t="s">
        <v>1314</v>
      </c>
    </row>
    <row r="180" spans="2:3" ht="12">
      <c r="B180" s="2">
        <v>21</v>
      </c>
      <c r="C180" s="2" t="s">
        <v>1371</v>
      </c>
    </row>
    <row r="181" spans="2:3" ht="12">
      <c r="B181" s="2">
        <v>22</v>
      </c>
      <c r="C181" s="2" t="s">
        <v>1372</v>
      </c>
    </row>
    <row r="182" spans="2:3" ht="12">
      <c r="B182" s="9">
        <v>23</v>
      </c>
      <c r="C182" s="9" t="s">
        <v>1373</v>
      </c>
    </row>
    <row r="183" spans="2:3" ht="12">
      <c r="B183" s="2">
        <v>24</v>
      </c>
      <c r="C183" s="2" t="s">
        <v>1374</v>
      </c>
    </row>
    <row r="184" spans="2:3" ht="12">
      <c r="B184" s="2">
        <v>25</v>
      </c>
      <c r="C184" s="2" t="s">
        <v>1375</v>
      </c>
    </row>
    <row r="185" spans="2:3" ht="12">
      <c r="B185" s="2">
        <v>26</v>
      </c>
      <c r="C185" s="2" t="s">
        <v>1212</v>
      </c>
    </row>
    <row r="187" ht="12">
      <c r="B187" s="2" t="s">
        <v>1376</v>
      </c>
    </row>
    <row r="188" spans="2:3" ht="12">
      <c r="B188" s="2">
        <v>1</v>
      </c>
      <c r="C188" s="2" t="s">
        <v>1213</v>
      </c>
    </row>
    <row r="189" spans="2:3" ht="12">
      <c r="B189" s="2">
        <v>2</v>
      </c>
      <c r="C189" s="2" t="s">
        <v>1143</v>
      </c>
    </row>
    <row r="190" spans="2:3" ht="12">
      <c r="B190" s="2">
        <v>3</v>
      </c>
      <c r="C190" s="2" t="s">
        <v>1377</v>
      </c>
    </row>
    <row r="191" spans="2:3" ht="12">
      <c r="B191" s="2">
        <v>4</v>
      </c>
      <c r="C191" s="2" t="s">
        <v>1378</v>
      </c>
    </row>
    <row r="192" spans="2:3" ht="12">
      <c r="B192" s="9">
        <v>5</v>
      </c>
      <c r="C192" s="9" t="s">
        <v>1379</v>
      </c>
    </row>
    <row r="193" spans="2:3" ht="12">
      <c r="B193" s="9">
        <v>6</v>
      </c>
      <c r="C193" s="9" t="s">
        <v>1380</v>
      </c>
    </row>
    <row r="194" spans="2:3" ht="12">
      <c r="B194" s="2">
        <v>7</v>
      </c>
      <c r="C194" s="2" t="s">
        <v>1214</v>
      </c>
    </row>
    <row r="195" spans="2:3" ht="12">
      <c r="B195" s="2">
        <v>8</v>
      </c>
      <c r="C195" s="2" t="s">
        <v>1402</v>
      </c>
    </row>
    <row r="196" spans="2:3" ht="12">
      <c r="B196" s="2">
        <v>9</v>
      </c>
      <c r="C196" s="2" t="s">
        <v>1381</v>
      </c>
    </row>
    <row r="197" spans="2:3" ht="12">
      <c r="B197" s="2">
        <v>10</v>
      </c>
      <c r="C197" s="2" t="s">
        <v>1382</v>
      </c>
    </row>
    <row r="198" spans="2:3" ht="12">
      <c r="B198" s="2">
        <v>11</v>
      </c>
      <c r="C198" s="2" t="s">
        <v>1383</v>
      </c>
    </row>
    <row r="199" spans="2:3" ht="12">
      <c r="B199" s="2">
        <v>12</v>
      </c>
      <c r="C199" s="2" t="s">
        <v>1384</v>
      </c>
    </row>
    <row r="200" ht="12">
      <c r="C200" s="2" t="s">
        <v>1385</v>
      </c>
    </row>
    <row r="201" ht="12">
      <c r="C201" s="2" t="s">
        <v>1386</v>
      </c>
    </row>
    <row r="202" spans="2:3" ht="12">
      <c r="B202" s="2">
        <v>13</v>
      </c>
      <c r="C202" s="2" t="s">
        <v>1387</v>
      </c>
    </row>
    <row r="204" ht="12">
      <c r="B204" s="2" t="s">
        <v>1388</v>
      </c>
    </row>
    <row r="205" spans="2:3" ht="12">
      <c r="B205" s="2">
        <v>1</v>
      </c>
      <c r="C205" s="2" t="s">
        <v>1144</v>
      </c>
    </row>
    <row r="206" spans="2:3" ht="12">
      <c r="B206" s="9">
        <v>2</v>
      </c>
      <c r="C206" s="9" t="s">
        <v>1403</v>
      </c>
    </row>
    <row r="207" spans="2:3" ht="12">
      <c r="B207" s="2">
        <v>3</v>
      </c>
      <c r="C207" s="2" t="s">
        <v>1404</v>
      </c>
    </row>
    <row r="208" spans="2:3" ht="12">
      <c r="B208" s="2">
        <v>4</v>
      </c>
      <c r="C208" s="2" t="s">
        <v>1215</v>
      </c>
    </row>
    <row r="209" spans="2:3" ht="12">
      <c r="B209" s="2">
        <v>5</v>
      </c>
      <c r="C209" s="2" t="s">
        <v>1405</v>
      </c>
    </row>
    <row r="210" spans="2:3" ht="12">
      <c r="B210" s="2">
        <v>6</v>
      </c>
      <c r="C210" s="2" t="s">
        <v>1216</v>
      </c>
    </row>
    <row r="211" spans="2:3" ht="12">
      <c r="B211" s="2">
        <v>7</v>
      </c>
      <c r="C211" s="2" t="s">
        <v>1217</v>
      </c>
    </row>
    <row r="212" spans="2:3" ht="12">
      <c r="B212" s="2">
        <v>8</v>
      </c>
      <c r="C212" s="2" t="s">
        <v>1218</v>
      </c>
    </row>
    <row r="213" spans="2:3" ht="12">
      <c r="B213" s="9">
        <v>9</v>
      </c>
      <c r="C213" s="9" t="s">
        <v>1389</v>
      </c>
    </row>
    <row r="215" ht="12">
      <c r="B215" s="2" t="s">
        <v>1390</v>
      </c>
    </row>
    <row r="216" spans="2:3" ht="12">
      <c r="B216" s="2">
        <v>1</v>
      </c>
      <c r="C216" s="2" t="s">
        <v>1145</v>
      </c>
    </row>
    <row r="217" spans="2:3" ht="12">
      <c r="B217" s="2">
        <v>2</v>
      </c>
      <c r="C217" s="2" t="s">
        <v>1219</v>
      </c>
    </row>
    <row r="218" spans="2:3" ht="12">
      <c r="B218" s="2">
        <v>3</v>
      </c>
      <c r="C218" s="2" t="s">
        <v>1220</v>
      </c>
    </row>
    <row r="219" spans="2:3" ht="12">
      <c r="B219" s="2">
        <v>4</v>
      </c>
      <c r="C219" s="2" t="s">
        <v>1146</v>
      </c>
    </row>
    <row r="220" spans="2:3" ht="12">
      <c r="B220" s="2">
        <v>5</v>
      </c>
      <c r="C220" s="2" t="s">
        <v>1391</v>
      </c>
    </row>
    <row r="221" spans="2:3" ht="12">
      <c r="B221" s="2">
        <v>6</v>
      </c>
      <c r="C221" s="2" t="s">
        <v>1392</v>
      </c>
    </row>
    <row r="222" spans="2:3" ht="12">
      <c r="B222" s="2">
        <v>7</v>
      </c>
      <c r="C222" s="2" t="s">
        <v>1406</v>
      </c>
    </row>
    <row r="223" spans="2:3" ht="12">
      <c r="B223" s="2">
        <v>8</v>
      </c>
      <c r="C223" s="2" t="s">
        <v>1393</v>
      </c>
    </row>
    <row r="224" spans="2:3" ht="12">
      <c r="B224" s="2">
        <v>9</v>
      </c>
      <c r="C224" s="2" t="s">
        <v>1394</v>
      </c>
    </row>
    <row r="225" spans="2:3" ht="12">
      <c r="B225" s="2">
        <v>10</v>
      </c>
      <c r="C225" s="2" t="s">
        <v>1002</v>
      </c>
    </row>
    <row r="227" ht="12">
      <c r="B227" s="2" t="s">
        <v>1003</v>
      </c>
    </row>
    <row r="228" spans="2:3" ht="12">
      <c r="B228" s="9">
        <v>1</v>
      </c>
      <c r="C228" s="9" t="s">
        <v>1119</v>
      </c>
    </row>
    <row r="229" spans="2:3" ht="12">
      <c r="B229" s="2">
        <v>2</v>
      </c>
      <c r="C229" s="2" t="s">
        <v>1120</v>
      </c>
    </row>
    <row r="230" ht="12">
      <c r="C230" s="2" t="s">
        <v>1004</v>
      </c>
    </row>
    <row r="231" ht="12">
      <c r="C231" s="2" t="s">
        <v>1005</v>
      </c>
    </row>
    <row r="232" spans="2:3" ht="12">
      <c r="B232" s="2">
        <v>3</v>
      </c>
      <c r="C232" s="2" t="s">
        <v>1175</v>
      </c>
    </row>
    <row r="233" spans="2:3" ht="12">
      <c r="B233" s="2">
        <v>4</v>
      </c>
      <c r="C233" s="2" t="s">
        <v>1006</v>
      </c>
    </row>
    <row r="234" spans="2:3" ht="12">
      <c r="B234" s="2">
        <v>5</v>
      </c>
      <c r="C234" s="2" t="s">
        <v>1121</v>
      </c>
    </row>
    <row r="235" spans="2:3" ht="12">
      <c r="B235" s="9">
        <v>6</v>
      </c>
      <c r="C235" s="9" t="s">
        <v>1221</v>
      </c>
    </row>
    <row r="236" spans="2:3" ht="12">
      <c r="B236" s="2">
        <v>7</v>
      </c>
      <c r="C236" s="2" t="s">
        <v>1122</v>
      </c>
    </row>
    <row r="237" spans="2:3" ht="12">
      <c r="B237" s="2">
        <v>8</v>
      </c>
      <c r="C237" s="2" t="s">
        <v>1007</v>
      </c>
    </row>
    <row r="238" spans="2:3" ht="12">
      <c r="B238" s="2">
        <v>9</v>
      </c>
      <c r="C238" s="2" t="s">
        <v>1222</v>
      </c>
    </row>
    <row r="239" ht="12">
      <c r="C239" s="2" t="s">
        <v>1008</v>
      </c>
    </row>
    <row r="240" ht="12">
      <c r="C240" s="2" t="s">
        <v>1009</v>
      </c>
    </row>
    <row r="241" spans="2:3" ht="12">
      <c r="B241" s="2">
        <v>10</v>
      </c>
      <c r="C241" s="2" t="s">
        <v>1010</v>
      </c>
    </row>
    <row r="242" ht="12">
      <c r="C242" s="2" t="s">
        <v>1011</v>
      </c>
    </row>
    <row r="243" ht="12">
      <c r="C243" s="2" t="s">
        <v>1012</v>
      </c>
    </row>
    <row r="244" spans="2:3" ht="12">
      <c r="B244" s="2">
        <v>11</v>
      </c>
      <c r="C244" s="2" t="s">
        <v>1013</v>
      </c>
    </row>
    <row r="245" ht="12">
      <c r="C245" s="2" t="s">
        <v>1177</v>
      </c>
    </row>
    <row r="246" ht="12">
      <c r="C246" s="2" t="s">
        <v>1178</v>
      </c>
    </row>
    <row r="247" spans="2:3" ht="12">
      <c r="B247" s="2">
        <v>12</v>
      </c>
      <c r="C247" s="2" t="s">
        <v>1176</v>
      </c>
    </row>
    <row r="248" spans="2:3" ht="12">
      <c r="B248" s="2">
        <v>13</v>
      </c>
      <c r="C248" s="2" t="s">
        <v>1223</v>
      </c>
    </row>
    <row r="249" spans="2:3" ht="12">
      <c r="B249" s="2">
        <v>14</v>
      </c>
      <c r="C249" s="2" t="s">
        <v>1224</v>
      </c>
    </row>
    <row r="250" spans="2:3" ht="12">
      <c r="B250" s="2">
        <v>15</v>
      </c>
      <c r="C250" s="2" t="s">
        <v>1014</v>
      </c>
    </row>
    <row r="251" spans="2:3" ht="12">
      <c r="B251" s="2">
        <v>16</v>
      </c>
      <c r="C251" s="2" t="s">
        <v>1015</v>
      </c>
    </row>
    <row r="252" spans="2:3" ht="12">
      <c r="B252" s="2">
        <v>17</v>
      </c>
      <c r="C252" s="2" t="s">
        <v>1016</v>
      </c>
    </row>
    <row r="253" spans="2:3" ht="12">
      <c r="B253" s="2">
        <v>18</v>
      </c>
      <c r="C253" s="2" t="s">
        <v>1225</v>
      </c>
    </row>
    <row r="255" ht="12">
      <c r="B255" s="2" t="s">
        <v>1017</v>
      </c>
    </row>
    <row r="256" spans="2:3" ht="12">
      <c r="B256" s="9">
        <v>1</v>
      </c>
      <c r="C256" s="9" t="s">
        <v>1018</v>
      </c>
    </row>
    <row r="257" spans="2:3" ht="12">
      <c r="B257" s="2">
        <v>2</v>
      </c>
      <c r="C257" s="2" t="s">
        <v>1019</v>
      </c>
    </row>
    <row r="258" spans="2:3" ht="12">
      <c r="B258" s="2">
        <v>3</v>
      </c>
      <c r="C258" s="2" t="s">
        <v>1020</v>
      </c>
    </row>
    <row r="259" spans="2:3" ht="12">
      <c r="B259" s="2">
        <v>4</v>
      </c>
      <c r="C259" s="2" t="s">
        <v>1021</v>
      </c>
    </row>
    <row r="260" spans="2:3" ht="12">
      <c r="B260" s="2">
        <v>5</v>
      </c>
      <c r="C260" s="2" t="s">
        <v>1022</v>
      </c>
    </row>
    <row r="262" ht="12">
      <c r="B262" s="2" t="s">
        <v>1023</v>
      </c>
    </row>
    <row r="263" spans="2:3" ht="12">
      <c r="B263" s="9">
        <v>1</v>
      </c>
      <c r="C263" s="9" t="s">
        <v>1226</v>
      </c>
    </row>
    <row r="264" spans="2:3" ht="12">
      <c r="B264" s="2">
        <v>2</v>
      </c>
      <c r="C264" s="2" t="s">
        <v>1123</v>
      </c>
    </row>
    <row r="265" spans="2:3" ht="12">
      <c r="B265" s="2">
        <v>3</v>
      </c>
      <c r="C265" s="2" t="s">
        <v>1147</v>
      </c>
    </row>
    <row r="266" spans="2:3" ht="12">
      <c r="B266" s="2">
        <v>4</v>
      </c>
      <c r="C266" s="2" t="s">
        <v>1179</v>
      </c>
    </row>
    <row r="267" spans="2:3" ht="12">
      <c r="B267" s="2">
        <v>5</v>
      </c>
      <c r="C267" s="2" t="s">
        <v>1227</v>
      </c>
    </row>
    <row r="268" spans="2:3" ht="12">
      <c r="B268" s="2">
        <v>6</v>
      </c>
      <c r="C268" s="2" t="s">
        <v>1228</v>
      </c>
    </row>
    <row r="269" spans="2:3" ht="12">
      <c r="B269" s="2">
        <v>7</v>
      </c>
      <c r="C269" s="2" t="s">
        <v>1024</v>
      </c>
    </row>
    <row r="270" spans="2:3" ht="12">
      <c r="B270" s="2">
        <v>8</v>
      </c>
      <c r="C270" s="2" t="s">
        <v>1229</v>
      </c>
    </row>
    <row r="271" spans="2:3" ht="12">
      <c r="B271" s="2">
        <v>9</v>
      </c>
      <c r="C271" s="2" t="s">
        <v>1148</v>
      </c>
    </row>
    <row r="272" spans="2:3" ht="12">
      <c r="B272" s="2">
        <v>10</v>
      </c>
      <c r="C272" s="2" t="s">
        <v>1230</v>
      </c>
    </row>
    <row r="273" spans="2:3" ht="12">
      <c r="B273" s="2">
        <v>11</v>
      </c>
      <c r="C273" s="2" t="s">
        <v>1149</v>
      </c>
    </row>
    <row r="274" spans="2:3" ht="12">
      <c r="B274" s="2">
        <v>12</v>
      </c>
      <c r="C274" s="2" t="s">
        <v>1231</v>
      </c>
    </row>
    <row r="275" spans="2:3" ht="12">
      <c r="B275" s="2">
        <v>13</v>
      </c>
      <c r="C275" s="2" t="s">
        <v>1025</v>
      </c>
    </row>
    <row r="276" spans="2:3" ht="12">
      <c r="B276" s="2">
        <v>14</v>
      </c>
      <c r="C276" s="2" t="s">
        <v>1232</v>
      </c>
    </row>
    <row r="277" spans="2:3" ht="12">
      <c r="B277" s="9">
        <v>15</v>
      </c>
      <c r="C277" s="9" t="s">
        <v>1150</v>
      </c>
    </row>
    <row r="278" spans="2:3" ht="12">
      <c r="B278" s="2">
        <v>16</v>
      </c>
      <c r="C278" s="2" t="s">
        <v>1124</v>
      </c>
    </row>
    <row r="279" spans="2:3" ht="12">
      <c r="B279" s="2">
        <v>17</v>
      </c>
      <c r="C279" s="2" t="s">
        <v>1026</v>
      </c>
    </row>
    <row r="281" ht="12">
      <c r="B281" s="2" t="s">
        <v>1027</v>
      </c>
    </row>
    <row r="282" spans="2:3" ht="12">
      <c r="B282" s="9">
        <v>1</v>
      </c>
      <c r="C282" s="9" t="s">
        <v>1028</v>
      </c>
    </row>
    <row r="283" spans="2:3" ht="12">
      <c r="B283" s="2">
        <v>2</v>
      </c>
      <c r="C283" s="2" t="s">
        <v>1029</v>
      </c>
    </row>
    <row r="284" spans="2:3" ht="12">
      <c r="B284" s="2">
        <v>3</v>
      </c>
      <c r="C284" s="2" t="s">
        <v>1030</v>
      </c>
    </row>
    <row r="285" spans="2:3" ht="12">
      <c r="B285" s="2">
        <v>4</v>
      </c>
      <c r="C285" s="2" t="s">
        <v>1031</v>
      </c>
    </row>
    <row r="286" spans="2:3" ht="12">
      <c r="B286" s="2">
        <v>5</v>
      </c>
      <c r="C286" s="2" t="s">
        <v>1032</v>
      </c>
    </row>
    <row r="288" ht="12">
      <c r="B288" s="2" t="s">
        <v>1033</v>
      </c>
    </row>
    <row r="289" spans="2:3" ht="12">
      <c r="B289" s="2">
        <v>1</v>
      </c>
      <c r="C289" s="2" t="s">
        <v>1034</v>
      </c>
    </row>
    <row r="290" spans="2:3" ht="12">
      <c r="B290" s="2">
        <v>2</v>
      </c>
      <c r="C290" s="2" t="s">
        <v>1035</v>
      </c>
    </row>
    <row r="291" spans="2:3" ht="12">
      <c r="B291" s="2">
        <v>3</v>
      </c>
      <c r="C291" s="2" t="s">
        <v>1036</v>
      </c>
    </row>
    <row r="292" spans="2:3" ht="12">
      <c r="B292" s="2">
        <v>4</v>
      </c>
      <c r="C292" s="8" t="s">
        <v>1151</v>
      </c>
    </row>
    <row r="293" spans="2:3" ht="12">
      <c r="B293" s="9">
        <v>5</v>
      </c>
      <c r="C293" s="9" t="s">
        <v>1407</v>
      </c>
    </row>
    <row r="294" ht="12">
      <c r="C294" s="9" t="s">
        <v>1037</v>
      </c>
    </row>
    <row r="295" ht="12">
      <c r="C295" s="9" t="s">
        <v>1038</v>
      </c>
    </row>
    <row r="296" spans="2:3" ht="12">
      <c r="B296" s="2">
        <v>6</v>
      </c>
      <c r="C296" s="2" t="s">
        <v>1039</v>
      </c>
    </row>
    <row r="297" spans="2:3" ht="12">
      <c r="B297" s="2">
        <v>7</v>
      </c>
      <c r="C297" s="2" t="s">
        <v>1408</v>
      </c>
    </row>
    <row r="298" spans="2:3" ht="12">
      <c r="B298" s="2">
        <v>8</v>
      </c>
      <c r="C298" s="2" t="s">
        <v>1409</v>
      </c>
    </row>
    <row r="300" ht="12">
      <c r="B300" s="2" t="s">
        <v>1040</v>
      </c>
    </row>
    <row r="301" spans="2:3" ht="12">
      <c r="B301" s="9">
        <v>1</v>
      </c>
      <c r="C301" s="9" t="s">
        <v>1041</v>
      </c>
    </row>
    <row r="302" spans="2:3" ht="12">
      <c r="B302" s="2">
        <v>2</v>
      </c>
      <c r="C302" s="2" t="s">
        <v>1042</v>
      </c>
    </row>
    <row r="303" spans="2:3" ht="12">
      <c r="B303" s="2">
        <v>3</v>
      </c>
      <c r="C303" s="2" t="s">
        <v>1043</v>
      </c>
    </row>
    <row r="304" spans="2:3" ht="12">
      <c r="B304" s="2">
        <v>4</v>
      </c>
      <c r="C304" s="2" t="s">
        <v>1044</v>
      </c>
    </row>
    <row r="305" spans="2:3" ht="12">
      <c r="B305" s="2">
        <v>5</v>
      </c>
      <c r="C305" s="2" t="s">
        <v>1045</v>
      </c>
    </row>
    <row r="306" spans="2:3" ht="12">
      <c r="B306" s="2">
        <v>6</v>
      </c>
      <c r="C306" s="2" t="s">
        <v>1233</v>
      </c>
    </row>
    <row r="307" spans="2:3" ht="12">
      <c r="B307" s="2">
        <v>7</v>
      </c>
      <c r="C307" s="2" t="s">
        <v>1046</v>
      </c>
    </row>
    <row r="308" spans="2:3" ht="12">
      <c r="B308" s="2">
        <v>8</v>
      </c>
      <c r="C308" s="2" t="s">
        <v>1047</v>
      </c>
    </row>
    <row r="309" spans="2:3" ht="12">
      <c r="B309" s="2">
        <v>9</v>
      </c>
      <c r="C309" s="2" t="s">
        <v>1125</v>
      </c>
    </row>
    <row r="310" spans="2:3" ht="12">
      <c r="B310" s="2">
        <v>10</v>
      </c>
      <c r="C310" s="2" t="s">
        <v>1048</v>
      </c>
    </row>
    <row r="311" ht="12">
      <c r="C311" s="2" t="s">
        <v>1049</v>
      </c>
    </row>
    <row r="312" ht="12">
      <c r="C312" s="2" t="s">
        <v>1050</v>
      </c>
    </row>
    <row r="313" ht="12">
      <c r="C313" s="2" t="s">
        <v>1051</v>
      </c>
    </row>
    <row r="315" ht="12">
      <c r="B315" s="2" t="s">
        <v>1052</v>
      </c>
    </row>
    <row r="316" spans="2:3" ht="12">
      <c r="B316" s="2">
        <v>1</v>
      </c>
      <c r="C316" s="2" t="s">
        <v>1053</v>
      </c>
    </row>
    <row r="317" ht="12">
      <c r="C317" s="2" t="s">
        <v>1410</v>
      </c>
    </row>
    <row r="318" ht="12">
      <c r="C318" s="2" t="s">
        <v>1054</v>
      </c>
    </row>
    <row r="319" ht="12">
      <c r="C319" s="2" t="s">
        <v>1055</v>
      </c>
    </row>
    <row r="320" spans="2:3" ht="12">
      <c r="B320" s="2">
        <v>2</v>
      </c>
      <c r="C320" s="2" t="s">
        <v>1056</v>
      </c>
    </row>
    <row r="321" spans="2:3" ht="12">
      <c r="B321" s="2">
        <v>3</v>
      </c>
      <c r="C321" s="2" t="s">
        <v>1234</v>
      </c>
    </row>
    <row r="322" ht="12">
      <c r="C322" s="2" t="s">
        <v>1057</v>
      </c>
    </row>
    <row r="323" ht="12">
      <c r="C323" s="2" t="s">
        <v>1058</v>
      </c>
    </row>
    <row r="324" ht="12">
      <c r="C324" s="2" t="s">
        <v>1240</v>
      </c>
    </row>
    <row r="325" ht="12">
      <c r="C325" s="2" t="s">
        <v>1059</v>
      </c>
    </row>
    <row r="326" ht="12">
      <c r="C326" s="2" t="s">
        <v>1153</v>
      </c>
    </row>
    <row r="327" spans="2:3" ht="12">
      <c r="B327" s="2">
        <v>4</v>
      </c>
      <c r="C327" s="2" t="s">
        <v>1235</v>
      </c>
    </row>
    <row r="328" spans="2:3" ht="12">
      <c r="B328" s="2">
        <v>5</v>
      </c>
      <c r="C328" s="2" t="s">
        <v>1152</v>
      </c>
    </row>
    <row r="329" spans="2:3" ht="12">
      <c r="B329" s="2">
        <v>6</v>
      </c>
      <c r="C329" s="2" t="s">
        <v>1060</v>
      </c>
    </row>
    <row r="330" spans="2:3" ht="12">
      <c r="B330" s="2">
        <v>7</v>
      </c>
      <c r="C330" s="2" t="s">
        <v>1236</v>
      </c>
    </row>
    <row r="331" spans="2:3" ht="12">
      <c r="B331" s="2">
        <v>8</v>
      </c>
      <c r="C331" s="2" t="s">
        <v>1061</v>
      </c>
    </row>
    <row r="332" ht="12">
      <c r="C332" s="2" t="s">
        <v>1241</v>
      </c>
    </row>
    <row r="333" ht="12">
      <c r="C333" s="2" t="s">
        <v>1242</v>
      </c>
    </row>
    <row r="334" spans="2:3" ht="12">
      <c r="B334" s="2">
        <v>9</v>
      </c>
      <c r="C334" s="2" t="s">
        <v>1126</v>
      </c>
    </row>
    <row r="335" ht="12">
      <c r="C335" s="2" t="s">
        <v>1062</v>
      </c>
    </row>
    <row r="336" ht="12">
      <c r="C336" s="2" t="s">
        <v>1063</v>
      </c>
    </row>
    <row r="337" ht="12">
      <c r="C337" s="2" t="s">
        <v>1243</v>
      </c>
    </row>
    <row r="338" spans="2:3" ht="12">
      <c r="B338" s="2">
        <v>10</v>
      </c>
      <c r="C338" s="2" t="s">
        <v>1237</v>
      </c>
    </row>
    <row r="339" ht="12">
      <c r="C339" s="2" t="s">
        <v>1062</v>
      </c>
    </row>
    <row r="340" ht="12">
      <c r="C340" s="2" t="s">
        <v>1064</v>
      </c>
    </row>
    <row r="341" spans="2:3" ht="12">
      <c r="B341" s="2">
        <v>11</v>
      </c>
      <c r="C341" s="2" t="s">
        <v>1065</v>
      </c>
    </row>
    <row r="342" spans="2:3" ht="12">
      <c r="B342" s="2">
        <v>12</v>
      </c>
      <c r="C342" s="2" t="s">
        <v>1238</v>
      </c>
    </row>
    <row r="343" spans="2:3" ht="12">
      <c r="B343" s="9">
        <v>13</v>
      </c>
      <c r="C343" s="9" t="s">
        <v>1066</v>
      </c>
    </row>
    <row r="344" spans="2:3" ht="12">
      <c r="B344" s="2">
        <v>14</v>
      </c>
      <c r="C344" s="2" t="s">
        <v>1239</v>
      </c>
    </row>
    <row r="345" spans="2:3" ht="12">
      <c r="B345" s="2">
        <v>15</v>
      </c>
      <c r="C345" s="2" t="s">
        <v>1067</v>
      </c>
    </row>
    <row r="346" spans="2:3" ht="12">
      <c r="B346" s="2">
        <v>16</v>
      </c>
      <c r="C346" s="2" t="s">
        <v>1068</v>
      </c>
    </row>
    <row r="348" ht="12">
      <c r="B348" s="2" t="s">
        <v>1069</v>
      </c>
    </row>
    <row r="349" spans="2:3" ht="12">
      <c r="B349" s="2">
        <v>1</v>
      </c>
      <c r="C349" s="6" t="s">
        <v>1070</v>
      </c>
    </row>
    <row r="350" spans="2:3" ht="12">
      <c r="B350" s="9">
        <v>2</v>
      </c>
      <c r="C350" s="10" t="s">
        <v>1244</v>
      </c>
    </row>
    <row r="351" spans="2:3" ht="12">
      <c r="B351" s="9">
        <v>3</v>
      </c>
      <c r="C351" s="9" t="s">
        <v>1245</v>
      </c>
    </row>
    <row r="352" spans="2:3" ht="12">
      <c r="B352" s="2">
        <v>4</v>
      </c>
      <c r="C352" s="2" t="s">
        <v>1106</v>
      </c>
    </row>
    <row r="353" spans="2:3" ht="12">
      <c r="B353" s="2">
        <v>5</v>
      </c>
      <c r="C353" s="2" t="s">
        <v>1071</v>
      </c>
    </row>
    <row r="354" spans="2:3" ht="12">
      <c r="B354" s="2">
        <v>6</v>
      </c>
      <c r="C354" s="2" t="s">
        <v>1127</v>
      </c>
    </row>
    <row r="355" ht="12">
      <c r="C355" s="2" t="s">
        <v>1072</v>
      </c>
    </row>
    <row r="356" ht="12">
      <c r="C356" s="2" t="s">
        <v>1246</v>
      </c>
    </row>
    <row r="357" spans="2:3" ht="12">
      <c r="B357" s="2">
        <v>7</v>
      </c>
      <c r="C357" s="2" t="s">
        <v>1154</v>
      </c>
    </row>
    <row r="358" spans="2:3" ht="12">
      <c r="B358" s="2">
        <v>8</v>
      </c>
      <c r="C358" s="2" t="s">
        <v>1155</v>
      </c>
    </row>
    <row r="359" ht="12">
      <c r="C359" s="2" t="s">
        <v>1072</v>
      </c>
    </row>
    <row r="360" ht="12">
      <c r="C360" s="2" t="s">
        <v>1247</v>
      </c>
    </row>
    <row r="361" spans="2:3" ht="12">
      <c r="B361" s="2">
        <v>9</v>
      </c>
      <c r="C361" s="2" t="s">
        <v>1172</v>
      </c>
    </row>
    <row r="362" spans="2:3" ht="12">
      <c r="B362" s="2">
        <v>10</v>
      </c>
      <c r="C362" s="2" t="s">
        <v>1248</v>
      </c>
    </row>
    <row r="363" spans="2:3" ht="12">
      <c r="B363" s="2">
        <v>11</v>
      </c>
      <c r="C363" s="2" t="s">
        <v>1073</v>
      </c>
    </row>
    <row r="364" spans="2:3" ht="12">
      <c r="B364" s="2">
        <v>12</v>
      </c>
      <c r="C364" s="2" t="s">
        <v>1074</v>
      </c>
    </row>
    <row r="365" spans="2:3" ht="12">
      <c r="B365" s="2">
        <v>13</v>
      </c>
      <c r="C365" s="2" t="s">
        <v>1075</v>
      </c>
    </row>
    <row r="366" spans="2:3" ht="12">
      <c r="B366" s="2">
        <v>14</v>
      </c>
      <c r="C366" s="2" t="s">
        <v>1249</v>
      </c>
    </row>
    <row r="367" spans="2:3" ht="12">
      <c r="B367" s="2">
        <v>15</v>
      </c>
      <c r="C367" s="2" t="s">
        <v>1250</v>
      </c>
    </row>
    <row r="368" spans="2:3" ht="12">
      <c r="B368" s="2">
        <v>16</v>
      </c>
      <c r="C368" s="2" t="s">
        <v>1251</v>
      </c>
    </row>
    <row r="369" spans="2:3" ht="12">
      <c r="B369" s="2">
        <v>17</v>
      </c>
      <c r="C369" s="2" t="s">
        <v>1252</v>
      </c>
    </row>
    <row r="370" spans="2:3" ht="12">
      <c r="B370" s="2">
        <v>18</v>
      </c>
      <c r="C370" s="2" t="s">
        <v>1076</v>
      </c>
    </row>
    <row r="371" spans="2:3" ht="12">
      <c r="B371" s="2">
        <v>19</v>
      </c>
      <c r="C371" s="2" t="s">
        <v>1077</v>
      </c>
    </row>
    <row r="372" spans="2:3" ht="12">
      <c r="B372" s="2">
        <v>20</v>
      </c>
      <c r="C372" s="2" t="s">
        <v>1078</v>
      </c>
    </row>
    <row r="373" spans="2:3" ht="12">
      <c r="B373" s="2">
        <v>21</v>
      </c>
      <c r="C373" s="2" t="s">
        <v>1079</v>
      </c>
    </row>
    <row r="374" spans="2:3" ht="12">
      <c r="B374" s="2">
        <v>22</v>
      </c>
      <c r="C374" s="2" t="s">
        <v>1080</v>
      </c>
    </row>
    <row r="375" spans="2:3" ht="12">
      <c r="B375" s="2">
        <v>23</v>
      </c>
      <c r="C375" s="2" t="s">
        <v>1254</v>
      </c>
    </row>
    <row r="376" spans="2:3" ht="12">
      <c r="B376" s="2">
        <v>24</v>
      </c>
      <c r="C376" s="2" t="s">
        <v>1255</v>
      </c>
    </row>
    <row r="377" spans="2:3" ht="12">
      <c r="B377" s="2">
        <v>25</v>
      </c>
      <c r="C377" s="2" t="s">
        <v>1256</v>
      </c>
    </row>
    <row r="378" spans="2:3" ht="12">
      <c r="B378" s="2">
        <v>26</v>
      </c>
      <c r="C378" s="2" t="s">
        <v>1253</v>
      </c>
    </row>
    <row r="379" spans="2:3" ht="12">
      <c r="B379" s="2">
        <v>27</v>
      </c>
      <c r="C379" s="2" t="s">
        <v>1081</v>
      </c>
    </row>
    <row r="380" spans="2:3" ht="12">
      <c r="B380" s="2">
        <v>28</v>
      </c>
      <c r="C380" s="2" t="s">
        <v>1082</v>
      </c>
    </row>
    <row r="382" ht="12">
      <c r="B382" s="2" t="s">
        <v>1083</v>
      </c>
    </row>
    <row r="383" spans="2:3" ht="12">
      <c r="B383" s="9">
        <v>1</v>
      </c>
      <c r="C383" s="9" t="s">
        <v>1156</v>
      </c>
    </row>
    <row r="384" spans="2:3" ht="12">
      <c r="B384" s="2">
        <v>2</v>
      </c>
      <c r="C384" s="2" t="s">
        <v>1157</v>
      </c>
    </row>
    <row r="385" ht="12">
      <c r="C385" s="2" t="s">
        <v>1084</v>
      </c>
    </row>
    <row r="386" ht="12">
      <c r="C386" s="2" t="s">
        <v>1085</v>
      </c>
    </row>
    <row r="387" ht="12">
      <c r="C387" s="2" t="s">
        <v>1263</v>
      </c>
    </row>
    <row r="388" ht="12">
      <c r="C388" s="2" t="s">
        <v>1264</v>
      </c>
    </row>
    <row r="389" spans="2:3" ht="12">
      <c r="B389" s="2">
        <v>3</v>
      </c>
      <c r="C389" s="2" t="s">
        <v>1257</v>
      </c>
    </row>
    <row r="390" spans="2:3" ht="12">
      <c r="B390" s="2">
        <v>4</v>
      </c>
      <c r="C390" s="2" t="s">
        <v>1158</v>
      </c>
    </row>
    <row r="391" spans="2:3" ht="12">
      <c r="B391" s="2">
        <v>5</v>
      </c>
      <c r="C391" s="2" t="s">
        <v>1159</v>
      </c>
    </row>
    <row r="392" spans="2:3" ht="12">
      <c r="B392" s="9">
        <v>6</v>
      </c>
      <c r="C392" s="9" t="s">
        <v>1258</v>
      </c>
    </row>
    <row r="393" spans="2:3" ht="12">
      <c r="B393" s="9">
        <v>7</v>
      </c>
      <c r="C393" s="9" t="s">
        <v>1086</v>
      </c>
    </row>
    <row r="394" spans="2:3" ht="12">
      <c r="B394" s="9">
        <v>8</v>
      </c>
      <c r="C394" s="9" t="s">
        <v>1087</v>
      </c>
    </row>
    <row r="395" spans="2:3" ht="12">
      <c r="B395" s="2">
        <v>9</v>
      </c>
      <c r="C395" s="2" t="s">
        <v>1088</v>
      </c>
    </row>
    <row r="396" spans="2:3" ht="12">
      <c r="B396" s="2">
        <v>10</v>
      </c>
      <c r="C396" s="2" t="s">
        <v>1089</v>
      </c>
    </row>
    <row r="397" spans="2:3" ht="12">
      <c r="B397" s="2">
        <v>11</v>
      </c>
      <c r="C397" s="8" t="s">
        <v>1259</v>
      </c>
    </row>
    <row r="398" spans="2:3" ht="12">
      <c r="B398" s="2">
        <v>12</v>
      </c>
      <c r="C398" s="8" t="s">
        <v>1090</v>
      </c>
    </row>
    <row r="399" spans="2:3" ht="12">
      <c r="B399" s="2">
        <v>13</v>
      </c>
      <c r="C399" s="8" t="s">
        <v>1091</v>
      </c>
    </row>
    <row r="400" spans="2:3" ht="12">
      <c r="B400" s="2">
        <v>14</v>
      </c>
      <c r="C400" s="2" t="s">
        <v>1260</v>
      </c>
    </row>
    <row r="401" spans="2:3" ht="12">
      <c r="B401" s="2">
        <v>15</v>
      </c>
      <c r="C401" s="2" t="s">
        <v>1411</v>
      </c>
    </row>
    <row r="402" spans="2:3" ht="12">
      <c r="B402" s="2">
        <v>16</v>
      </c>
      <c r="C402" s="6" t="s">
        <v>1161</v>
      </c>
    </row>
    <row r="403" ht="12">
      <c r="C403" s="6" t="s">
        <v>1092</v>
      </c>
    </row>
    <row r="404" ht="12">
      <c r="C404" s="6" t="s">
        <v>1093</v>
      </c>
    </row>
    <row r="405" spans="2:3" ht="12">
      <c r="B405" s="2">
        <v>17</v>
      </c>
      <c r="C405" s="6" t="s">
        <v>1094</v>
      </c>
    </row>
    <row r="406" spans="2:3" ht="12">
      <c r="B406" s="2">
        <v>18</v>
      </c>
      <c r="C406" s="8" t="s">
        <v>1095</v>
      </c>
    </row>
    <row r="407" spans="2:3" ht="12">
      <c r="B407" s="2">
        <v>19</v>
      </c>
      <c r="C407" s="2" t="s">
        <v>1107</v>
      </c>
    </row>
    <row r="408" ht="12">
      <c r="C408" s="2" t="s">
        <v>1262</v>
      </c>
    </row>
    <row r="409" ht="12">
      <c r="C409" s="2" t="s">
        <v>1163</v>
      </c>
    </row>
    <row r="410" ht="12">
      <c r="C410" s="2" t="s">
        <v>1180</v>
      </c>
    </row>
    <row r="411" ht="12">
      <c r="C411" s="2" t="s">
        <v>1261</v>
      </c>
    </row>
    <row r="412" spans="2:3" ht="12">
      <c r="B412" s="2">
        <v>20</v>
      </c>
      <c r="C412" s="2" t="s">
        <v>1109</v>
      </c>
    </row>
    <row r="413" ht="12">
      <c r="C413" s="2" t="s">
        <v>1173</v>
      </c>
    </row>
    <row r="414" ht="12">
      <c r="C414" s="2" t="s">
        <v>1163</v>
      </c>
    </row>
    <row r="415" spans="2:3" ht="12">
      <c r="B415" s="2">
        <v>21</v>
      </c>
      <c r="C415" s="2" t="s">
        <v>1108</v>
      </c>
    </row>
    <row r="416" ht="12">
      <c r="C416" s="2" t="s">
        <v>1262</v>
      </c>
    </row>
    <row r="417" ht="12">
      <c r="C417" s="2" t="s">
        <v>1096</v>
      </c>
    </row>
    <row r="418" ht="12">
      <c r="C418" s="2" t="s">
        <v>1097</v>
      </c>
    </row>
    <row r="419" spans="2:3" ht="12">
      <c r="B419" s="2">
        <v>22</v>
      </c>
      <c r="C419" s="2" t="s">
        <v>1160</v>
      </c>
    </row>
    <row r="420" ht="12">
      <c r="C420" s="2" t="s">
        <v>1162</v>
      </c>
    </row>
    <row r="421" ht="12">
      <c r="C421" s="2" t="s">
        <v>1163</v>
      </c>
    </row>
    <row r="423" ht="12">
      <c r="B423" s="2" t="s">
        <v>1098</v>
      </c>
    </row>
    <row r="424" spans="2:3" ht="12">
      <c r="B424" s="2">
        <v>1</v>
      </c>
      <c r="C424" s="2" t="s">
        <v>1164</v>
      </c>
    </row>
    <row r="425" spans="2:3" ht="12">
      <c r="B425" s="2">
        <v>2</v>
      </c>
      <c r="C425" s="2" t="s">
        <v>1265</v>
      </c>
    </row>
    <row r="426" spans="2:3" ht="12">
      <c r="B426" s="2">
        <v>3</v>
      </c>
      <c r="C426" s="2" t="s">
        <v>1129</v>
      </c>
    </row>
    <row r="427" spans="2:3" ht="12">
      <c r="B427" s="9">
        <v>4</v>
      </c>
      <c r="C427" s="9" t="s">
        <v>1165</v>
      </c>
    </row>
    <row r="428" ht="12">
      <c r="C428" s="2" t="s">
        <v>1266</v>
      </c>
    </row>
    <row r="429" ht="12">
      <c r="C429" s="9" t="s">
        <v>1174</v>
      </c>
    </row>
    <row r="430" ht="12">
      <c r="C430" s="2" t="s">
        <v>1099</v>
      </c>
    </row>
    <row r="431" spans="2:3" ht="12">
      <c r="B431" s="9">
        <v>5</v>
      </c>
      <c r="C431" s="9" t="s">
        <v>1112</v>
      </c>
    </row>
    <row r="432" spans="2:3" ht="12">
      <c r="B432" s="2">
        <v>6</v>
      </c>
      <c r="C432" s="2" t="s">
        <v>1267</v>
      </c>
    </row>
    <row r="433" ht="12">
      <c r="C433" s="2" t="s">
        <v>1100</v>
      </c>
    </row>
    <row r="434" ht="12">
      <c r="C434" s="2" t="s">
        <v>1101</v>
      </c>
    </row>
    <row r="435" spans="2:3" ht="12">
      <c r="B435" s="2">
        <v>8</v>
      </c>
      <c r="C435" s="2" t="s">
        <v>1128</v>
      </c>
    </row>
  </sheetData>
  <printOptions/>
  <pageMargins left="0.75" right="0.75" top="1" bottom="1" header="0.512" footer="0.512"/>
  <pageSetup fitToHeight="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N78"/>
  <sheetViews>
    <sheetView workbookViewId="0" topLeftCell="A1">
      <selection activeCell="A1" sqref="A1"/>
    </sheetView>
  </sheetViews>
  <sheetFormatPr defaultColWidth="9.00390625" defaultRowHeight="13.5"/>
  <cols>
    <col min="1" max="1" width="2.625" style="66" customWidth="1"/>
    <col min="2" max="2" width="10.625" style="66" customWidth="1"/>
    <col min="3" max="3" width="7.75390625" style="66" customWidth="1"/>
    <col min="4" max="4" width="9.75390625" style="66" bestFit="1" customWidth="1"/>
    <col min="5" max="5" width="7.75390625" style="66" customWidth="1"/>
    <col min="6" max="6" width="9.75390625" style="66" customWidth="1"/>
    <col min="7" max="7" width="7.75390625" style="66" customWidth="1"/>
    <col min="8" max="8" width="9.50390625" style="66" bestFit="1" customWidth="1"/>
    <col min="9" max="9" width="7.75390625" style="66" customWidth="1"/>
    <col min="10" max="10" width="7.75390625" style="68" customWidth="1"/>
    <col min="11" max="12" width="7.75390625" style="66" customWidth="1"/>
    <col min="13" max="16384" width="9.00390625" style="66" customWidth="1"/>
  </cols>
  <sheetData>
    <row r="2" spans="2:3" ht="14.25">
      <c r="B2" s="67" t="s">
        <v>1529</v>
      </c>
      <c r="C2" s="67"/>
    </row>
    <row r="3" spans="5:10" ht="12.75" thickBot="1">
      <c r="E3" s="69"/>
      <c r="I3" s="70"/>
      <c r="J3" s="66"/>
    </row>
    <row r="4" spans="2:12" ht="14.25" customHeight="1" thickTop="1">
      <c r="B4" s="959" t="s">
        <v>1414</v>
      </c>
      <c r="C4" s="955" t="s">
        <v>1508</v>
      </c>
      <c r="D4" s="955"/>
      <c r="E4" s="955" t="s">
        <v>1509</v>
      </c>
      <c r="F4" s="955"/>
      <c r="G4" s="956" t="s">
        <v>1510</v>
      </c>
      <c r="H4" s="956"/>
      <c r="I4" s="957" t="s">
        <v>1511</v>
      </c>
      <c r="J4" s="948"/>
      <c r="K4" s="955" t="s">
        <v>1512</v>
      </c>
      <c r="L4" s="955"/>
    </row>
    <row r="5" spans="2:12" ht="31.5" customHeight="1">
      <c r="B5" s="954"/>
      <c r="C5" s="71" t="s">
        <v>1513</v>
      </c>
      <c r="D5" s="72" t="s">
        <v>1514</v>
      </c>
      <c r="E5" s="71" t="s">
        <v>1513</v>
      </c>
      <c r="F5" s="72" t="s">
        <v>1514</v>
      </c>
      <c r="G5" s="71" t="s">
        <v>1513</v>
      </c>
      <c r="H5" s="72" t="s">
        <v>1514</v>
      </c>
      <c r="I5" s="71" t="s">
        <v>1513</v>
      </c>
      <c r="J5" s="72" t="s">
        <v>1514</v>
      </c>
      <c r="K5" s="71" t="s">
        <v>1513</v>
      </c>
      <c r="L5" s="71" t="s">
        <v>1514</v>
      </c>
    </row>
    <row r="6" spans="2:12" ht="12" customHeight="1">
      <c r="B6" s="35"/>
      <c r="C6" s="73"/>
      <c r="D6" s="74"/>
      <c r="E6" s="74"/>
      <c r="F6" s="74"/>
      <c r="G6" s="74"/>
      <c r="H6" s="74"/>
      <c r="I6" s="74"/>
      <c r="J6" s="74"/>
      <c r="K6" s="74"/>
      <c r="L6" s="75"/>
    </row>
    <row r="7" spans="2:14" s="76" customFormat="1" ht="12" customHeight="1">
      <c r="B7" s="77" t="s">
        <v>1415</v>
      </c>
      <c r="C7" s="78">
        <f>SUM(E7,G7,I7,K7)</f>
        <v>52051</v>
      </c>
      <c r="D7" s="57">
        <f>SUM(F7,H7,J7,L7)</f>
        <v>226245</v>
      </c>
      <c r="E7" s="57">
        <f>SUM(E9+E23)</f>
        <v>44416</v>
      </c>
      <c r="F7" s="57">
        <v>115929</v>
      </c>
      <c r="G7" s="57">
        <f>SUM(G9+G23)</f>
        <v>6012</v>
      </c>
      <c r="H7" s="57">
        <f>SUM(H9+H23)</f>
        <v>89020</v>
      </c>
      <c r="I7" s="57">
        <f>SUM(I9+I23)</f>
        <v>167</v>
      </c>
      <c r="J7" s="57">
        <f>SUM(J9+J23)</f>
        <v>495</v>
      </c>
      <c r="K7" s="57">
        <f>SUM(K9+K23)</f>
        <v>1456</v>
      </c>
      <c r="L7" s="58">
        <v>20801</v>
      </c>
      <c r="N7" s="79"/>
    </row>
    <row r="8" spans="2:14" s="76" customFormat="1" ht="12" customHeight="1">
      <c r="B8" s="77"/>
      <c r="C8" s="78"/>
      <c r="D8" s="57"/>
      <c r="E8" s="57"/>
      <c r="F8" s="57"/>
      <c r="G8" s="57"/>
      <c r="H8" s="57"/>
      <c r="I8" s="57"/>
      <c r="J8" s="57"/>
      <c r="K8" s="57"/>
      <c r="L8" s="58"/>
      <c r="N8" s="79"/>
    </row>
    <row r="9" spans="2:14" s="76" customFormat="1" ht="12" customHeight="1">
      <c r="B9" s="35" t="s">
        <v>1515</v>
      </c>
      <c r="C9" s="80">
        <f>SUM(E9,G9,I9,K9)</f>
        <v>29285</v>
      </c>
      <c r="D9" s="60">
        <f>SUM(F9,H9,J9,L9)</f>
        <v>147338</v>
      </c>
      <c r="E9" s="60">
        <f aca="true" t="shared" si="0" ref="E9:K9">SUM(E11:E20)</f>
        <v>24605</v>
      </c>
      <c r="F9" s="60">
        <f t="shared" si="0"/>
        <v>69665</v>
      </c>
      <c r="G9" s="60">
        <f t="shared" si="0"/>
        <v>3920</v>
      </c>
      <c r="H9" s="60">
        <f t="shared" si="0"/>
        <v>65237</v>
      </c>
      <c r="I9" s="60">
        <f t="shared" si="0"/>
        <v>136</v>
      </c>
      <c r="J9" s="60">
        <f t="shared" si="0"/>
        <v>416</v>
      </c>
      <c r="K9" s="60">
        <f t="shared" si="0"/>
        <v>624</v>
      </c>
      <c r="L9" s="61">
        <v>12020</v>
      </c>
      <c r="N9" s="79"/>
    </row>
    <row r="10" spans="2:14" s="81" customFormat="1" ht="12" customHeight="1">
      <c r="B10" s="77"/>
      <c r="C10" s="80"/>
      <c r="D10" s="82"/>
      <c r="E10" s="82"/>
      <c r="F10" s="82"/>
      <c r="G10" s="82"/>
      <c r="H10" s="82"/>
      <c r="I10" s="82"/>
      <c r="J10" s="82"/>
      <c r="K10" s="82"/>
      <c r="L10" s="83"/>
      <c r="N10" s="84"/>
    </row>
    <row r="11" spans="2:12" ht="12" customHeight="1">
      <c r="B11" s="35" t="s">
        <v>1422</v>
      </c>
      <c r="C11" s="80">
        <f>SUM(E11,G11,I11,K11)</f>
        <v>8554</v>
      </c>
      <c r="D11" s="60">
        <v>46205</v>
      </c>
      <c r="E11" s="60">
        <v>7060</v>
      </c>
      <c r="F11" s="60">
        <v>21617</v>
      </c>
      <c r="G11" s="60">
        <v>1303</v>
      </c>
      <c r="H11" s="60">
        <v>20791</v>
      </c>
      <c r="I11" s="60">
        <v>62</v>
      </c>
      <c r="J11" s="60">
        <v>177</v>
      </c>
      <c r="K11" s="60">
        <v>129</v>
      </c>
      <c r="L11" s="61">
        <v>3610</v>
      </c>
    </row>
    <row r="12" spans="2:12" ht="12" customHeight="1">
      <c r="B12" s="35" t="s">
        <v>1492</v>
      </c>
      <c r="C12" s="80">
        <f>SUM(E12,G12,I12,K12)</f>
        <v>4335</v>
      </c>
      <c r="D12" s="60">
        <f>SUM(F12,H12,J12,L12)</f>
        <v>25652</v>
      </c>
      <c r="E12" s="60">
        <v>3505</v>
      </c>
      <c r="F12" s="60">
        <v>11351</v>
      </c>
      <c r="G12" s="60">
        <v>728</v>
      </c>
      <c r="H12" s="60">
        <v>12811</v>
      </c>
      <c r="I12" s="60">
        <v>5</v>
      </c>
      <c r="J12" s="60">
        <v>9</v>
      </c>
      <c r="K12" s="60">
        <v>97</v>
      </c>
      <c r="L12" s="61">
        <v>1481</v>
      </c>
    </row>
    <row r="13" spans="2:12" ht="12" customHeight="1">
      <c r="B13" s="35" t="s">
        <v>1516</v>
      </c>
      <c r="C13" s="80">
        <f>SUM(E13,G13,I13,K13)</f>
        <v>4387</v>
      </c>
      <c r="D13" s="60">
        <f>SUM(F13,H13,J13,L13)</f>
        <v>20693</v>
      </c>
      <c r="E13" s="60">
        <v>3691</v>
      </c>
      <c r="F13" s="60">
        <v>9903</v>
      </c>
      <c r="G13" s="60">
        <v>574</v>
      </c>
      <c r="H13" s="60">
        <v>8833</v>
      </c>
      <c r="I13" s="60">
        <v>26</v>
      </c>
      <c r="J13" s="60">
        <v>100</v>
      </c>
      <c r="K13" s="60">
        <v>96</v>
      </c>
      <c r="L13" s="61">
        <v>1857</v>
      </c>
    </row>
    <row r="14" spans="2:12" ht="12" customHeight="1">
      <c r="B14" s="35" t="s">
        <v>1517</v>
      </c>
      <c r="C14" s="80">
        <f>SUM(E14,G14,I14,K14)</f>
        <v>4309</v>
      </c>
      <c r="D14" s="60">
        <f>SUM(F14,H14,J14,L14)</f>
        <v>22114</v>
      </c>
      <c r="E14" s="60">
        <v>3698</v>
      </c>
      <c r="F14" s="60">
        <v>10024</v>
      </c>
      <c r="G14" s="60">
        <v>514</v>
      </c>
      <c r="H14" s="60">
        <v>10124</v>
      </c>
      <c r="I14" s="60">
        <v>18</v>
      </c>
      <c r="J14" s="60">
        <v>60</v>
      </c>
      <c r="K14" s="60">
        <v>79</v>
      </c>
      <c r="L14" s="61">
        <v>1906</v>
      </c>
    </row>
    <row r="15" spans="2:12" ht="12" customHeight="1">
      <c r="B15" s="35"/>
      <c r="C15" s="80"/>
      <c r="D15" s="60"/>
      <c r="E15" s="60"/>
      <c r="F15" s="60"/>
      <c r="G15" s="60"/>
      <c r="H15" s="60"/>
      <c r="I15" s="60"/>
      <c r="J15" s="60"/>
      <c r="K15" s="60"/>
      <c r="L15" s="61"/>
    </row>
    <row r="16" spans="2:12" ht="12" customHeight="1">
      <c r="B16" s="35" t="s">
        <v>1518</v>
      </c>
      <c r="C16" s="80">
        <f aca="true" t="shared" si="1" ref="C16:D20">SUM(E16,G16,I16,K16)</f>
        <v>1675</v>
      </c>
      <c r="D16" s="60">
        <f t="shared" si="1"/>
        <v>7763</v>
      </c>
      <c r="E16" s="60">
        <v>1383</v>
      </c>
      <c r="F16" s="60">
        <v>3559</v>
      </c>
      <c r="G16" s="60">
        <v>227</v>
      </c>
      <c r="H16" s="60">
        <v>3207</v>
      </c>
      <c r="I16" s="60">
        <v>13</v>
      </c>
      <c r="J16" s="60">
        <v>37</v>
      </c>
      <c r="K16" s="60">
        <v>52</v>
      </c>
      <c r="L16" s="61">
        <v>960</v>
      </c>
    </row>
    <row r="17" spans="2:12" ht="12" customHeight="1">
      <c r="B17" s="35" t="s">
        <v>1427</v>
      </c>
      <c r="C17" s="80">
        <f t="shared" si="1"/>
        <v>1529</v>
      </c>
      <c r="D17" s="60">
        <f t="shared" si="1"/>
        <v>6719</v>
      </c>
      <c r="E17" s="60">
        <v>1288</v>
      </c>
      <c r="F17" s="60">
        <v>3428</v>
      </c>
      <c r="G17" s="60">
        <v>180</v>
      </c>
      <c r="H17" s="60">
        <v>2745</v>
      </c>
      <c r="I17" s="60">
        <v>2</v>
      </c>
      <c r="J17" s="60">
        <v>10</v>
      </c>
      <c r="K17" s="60">
        <v>59</v>
      </c>
      <c r="L17" s="61">
        <v>536</v>
      </c>
    </row>
    <row r="18" spans="2:12" ht="12" customHeight="1">
      <c r="B18" s="35" t="s">
        <v>1519</v>
      </c>
      <c r="C18" s="80">
        <f t="shared" si="1"/>
        <v>1602</v>
      </c>
      <c r="D18" s="60">
        <f t="shared" si="1"/>
        <v>7237</v>
      </c>
      <c r="E18" s="60">
        <v>1414</v>
      </c>
      <c r="F18" s="60">
        <v>3577</v>
      </c>
      <c r="G18" s="60">
        <v>145</v>
      </c>
      <c r="H18" s="60">
        <v>3264</v>
      </c>
      <c r="I18" s="60">
        <v>4</v>
      </c>
      <c r="J18" s="60">
        <v>9</v>
      </c>
      <c r="K18" s="60">
        <v>39</v>
      </c>
      <c r="L18" s="61">
        <v>387</v>
      </c>
    </row>
    <row r="19" spans="2:12" ht="12" customHeight="1">
      <c r="B19" s="35" t="s">
        <v>1520</v>
      </c>
      <c r="C19" s="80">
        <f t="shared" si="1"/>
        <v>1307</v>
      </c>
      <c r="D19" s="60">
        <f t="shared" si="1"/>
        <v>4393</v>
      </c>
      <c r="E19" s="60">
        <v>1172</v>
      </c>
      <c r="F19" s="60">
        <v>2626</v>
      </c>
      <c r="G19" s="60">
        <v>100</v>
      </c>
      <c r="H19" s="60">
        <v>1102</v>
      </c>
      <c r="I19" s="60">
        <v>2</v>
      </c>
      <c r="J19" s="60">
        <v>2</v>
      </c>
      <c r="K19" s="60">
        <v>33</v>
      </c>
      <c r="L19" s="61">
        <v>663</v>
      </c>
    </row>
    <row r="20" spans="2:12" ht="12" customHeight="1">
      <c r="B20" s="35" t="s">
        <v>1430</v>
      </c>
      <c r="C20" s="80">
        <f t="shared" si="1"/>
        <v>1587</v>
      </c>
      <c r="D20" s="60">
        <f t="shared" si="1"/>
        <v>6562</v>
      </c>
      <c r="E20" s="60">
        <v>1394</v>
      </c>
      <c r="F20" s="60">
        <v>3580</v>
      </c>
      <c r="G20" s="60">
        <v>149</v>
      </c>
      <c r="H20" s="60">
        <v>2360</v>
      </c>
      <c r="I20" s="60">
        <v>4</v>
      </c>
      <c r="J20" s="60">
        <v>12</v>
      </c>
      <c r="K20" s="60">
        <v>40</v>
      </c>
      <c r="L20" s="61">
        <v>610</v>
      </c>
    </row>
    <row r="21" spans="2:12" ht="12" customHeight="1">
      <c r="B21" s="35"/>
      <c r="C21" s="80"/>
      <c r="D21" s="60"/>
      <c r="E21" s="60"/>
      <c r="F21" s="60"/>
      <c r="G21" s="60"/>
      <c r="H21" s="60"/>
      <c r="I21" s="60"/>
      <c r="J21" s="60"/>
      <c r="K21" s="60"/>
      <c r="L21" s="61"/>
    </row>
    <row r="22" spans="2:12" ht="12" customHeight="1">
      <c r="B22" s="35"/>
      <c r="C22" s="80"/>
      <c r="D22" s="60"/>
      <c r="E22" s="60"/>
      <c r="F22" s="60"/>
      <c r="G22" s="60"/>
      <c r="H22" s="60"/>
      <c r="I22" s="60"/>
      <c r="J22" s="60"/>
      <c r="K22" s="60"/>
      <c r="L22" s="61"/>
    </row>
    <row r="23" spans="2:12" ht="12" customHeight="1">
      <c r="B23" s="35" t="s">
        <v>1521</v>
      </c>
      <c r="C23" s="80">
        <f>SUM(C26:C76)</f>
        <v>22766</v>
      </c>
      <c r="D23" s="60">
        <v>78907</v>
      </c>
      <c r="E23" s="60">
        <f>SUM(E26:E76)</f>
        <v>19811</v>
      </c>
      <c r="F23" s="60">
        <v>46265</v>
      </c>
      <c r="G23" s="60">
        <f>SUM(G26:G76)</f>
        <v>2092</v>
      </c>
      <c r="H23" s="60">
        <f>SUM(H26:H76)</f>
        <v>23783</v>
      </c>
      <c r="I23" s="60">
        <f>SUM(I26:I76)</f>
        <v>31</v>
      </c>
      <c r="J23" s="60">
        <v>79</v>
      </c>
      <c r="K23" s="60">
        <f>SUM(K26:K76)</f>
        <v>832</v>
      </c>
      <c r="L23" s="61">
        <v>8780</v>
      </c>
    </row>
    <row r="24" spans="2:12" ht="12" customHeight="1">
      <c r="B24" s="35"/>
      <c r="C24" s="80"/>
      <c r="D24" s="60"/>
      <c r="E24" s="60"/>
      <c r="F24" s="60"/>
      <c r="G24" s="60"/>
      <c r="H24" s="60"/>
      <c r="I24" s="60"/>
      <c r="J24" s="60"/>
      <c r="K24" s="60"/>
      <c r="L24" s="61"/>
    </row>
    <row r="25" spans="2:12" ht="12" customHeight="1">
      <c r="B25" s="35"/>
      <c r="C25" s="80"/>
      <c r="D25" s="60"/>
      <c r="E25" s="60"/>
      <c r="F25" s="60"/>
      <c r="G25" s="60"/>
      <c r="H25" s="60"/>
      <c r="I25" s="60"/>
      <c r="J25" s="60"/>
      <c r="K25" s="60"/>
      <c r="L25" s="61"/>
    </row>
    <row r="26" spans="2:12" ht="12" customHeight="1">
      <c r="B26" s="35" t="s">
        <v>1498</v>
      </c>
      <c r="C26" s="80">
        <f aca="true" t="shared" si="2" ref="C26:D29">SUM(E26,G26,I26,K26)</f>
        <v>1270</v>
      </c>
      <c r="D26" s="60">
        <f t="shared" si="2"/>
        <v>4863</v>
      </c>
      <c r="E26" s="60">
        <v>1125</v>
      </c>
      <c r="F26" s="60">
        <v>2839</v>
      </c>
      <c r="G26" s="60">
        <v>120</v>
      </c>
      <c r="H26" s="60">
        <v>1633</v>
      </c>
      <c r="I26" s="60">
        <v>2</v>
      </c>
      <c r="J26" s="60">
        <v>5</v>
      </c>
      <c r="K26" s="60">
        <v>23</v>
      </c>
      <c r="L26" s="61">
        <v>386</v>
      </c>
    </row>
    <row r="27" spans="2:12" ht="12" customHeight="1">
      <c r="B27" s="35" t="s">
        <v>1522</v>
      </c>
      <c r="C27" s="80">
        <f t="shared" si="2"/>
        <v>336</v>
      </c>
      <c r="D27" s="60">
        <f t="shared" si="2"/>
        <v>1107</v>
      </c>
      <c r="E27" s="60">
        <v>306</v>
      </c>
      <c r="F27" s="60">
        <v>658</v>
      </c>
      <c r="G27" s="60">
        <v>21</v>
      </c>
      <c r="H27" s="60">
        <v>254</v>
      </c>
      <c r="I27" s="60">
        <v>0</v>
      </c>
      <c r="J27" s="60">
        <v>0</v>
      </c>
      <c r="K27" s="60">
        <v>9</v>
      </c>
      <c r="L27" s="61">
        <v>195</v>
      </c>
    </row>
    <row r="28" spans="2:12" ht="12" customHeight="1">
      <c r="B28" s="35" t="s">
        <v>1523</v>
      </c>
      <c r="C28" s="80">
        <f t="shared" si="2"/>
        <v>499</v>
      </c>
      <c r="D28" s="60">
        <f t="shared" si="2"/>
        <v>2093</v>
      </c>
      <c r="E28" s="60">
        <v>440</v>
      </c>
      <c r="F28" s="60">
        <v>1025</v>
      </c>
      <c r="G28" s="60">
        <v>47</v>
      </c>
      <c r="H28" s="60">
        <v>877</v>
      </c>
      <c r="I28" s="60">
        <v>1</v>
      </c>
      <c r="J28" s="60" t="s">
        <v>1524</v>
      </c>
      <c r="K28" s="60">
        <v>11</v>
      </c>
      <c r="L28" s="61">
        <v>191</v>
      </c>
    </row>
    <row r="29" spans="2:12" ht="12" customHeight="1">
      <c r="B29" s="35" t="s">
        <v>1525</v>
      </c>
      <c r="C29" s="80">
        <f t="shared" si="2"/>
        <v>638</v>
      </c>
      <c r="D29" s="60">
        <f t="shared" si="2"/>
        <v>2158</v>
      </c>
      <c r="E29" s="60">
        <v>557</v>
      </c>
      <c r="F29" s="60">
        <v>1395</v>
      </c>
      <c r="G29" s="60">
        <v>65</v>
      </c>
      <c r="H29" s="60">
        <v>591</v>
      </c>
      <c r="I29" s="60">
        <v>0</v>
      </c>
      <c r="J29" s="60">
        <v>0</v>
      </c>
      <c r="K29" s="60">
        <v>16</v>
      </c>
      <c r="L29" s="61">
        <v>172</v>
      </c>
    </row>
    <row r="30" spans="2:12" ht="12" customHeight="1">
      <c r="B30" s="35"/>
      <c r="C30" s="80"/>
      <c r="D30" s="60"/>
      <c r="E30" s="60"/>
      <c r="F30" s="60"/>
      <c r="G30" s="60"/>
      <c r="H30" s="60"/>
      <c r="I30" s="60"/>
      <c r="J30" s="60"/>
      <c r="K30" s="60"/>
      <c r="L30" s="61"/>
    </row>
    <row r="31" spans="2:12" ht="12" customHeight="1">
      <c r="B31" s="35" t="s">
        <v>1435</v>
      </c>
      <c r="C31" s="80">
        <f aca="true" t="shared" si="3" ref="C31:D35">SUM(E31,G31,I31,K31)</f>
        <v>405</v>
      </c>
      <c r="D31" s="60">
        <f t="shared" si="3"/>
        <v>1502</v>
      </c>
      <c r="E31" s="60">
        <v>365</v>
      </c>
      <c r="F31" s="60">
        <v>1010</v>
      </c>
      <c r="G31" s="60">
        <v>30</v>
      </c>
      <c r="H31" s="60">
        <v>357</v>
      </c>
      <c r="I31" s="60">
        <v>0</v>
      </c>
      <c r="J31" s="60">
        <v>0</v>
      </c>
      <c r="K31" s="60">
        <v>10</v>
      </c>
      <c r="L31" s="61">
        <v>135</v>
      </c>
    </row>
    <row r="32" spans="2:12" ht="12" customHeight="1">
      <c r="B32" s="35" t="s">
        <v>1437</v>
      </c>
      <c r="C32" s="80">
        <f t="shared" si="3"/>
        <v>439</v>
      </c>
      <c r="D32" s="60">
        <f t="shared" si="3"/>
        <v>1463</v>
      </c>
      <c r="E32" s="60">
        <v>373</v>
      </c>
      <c r="F32" s="60">
        <v>813</v>
      </c>
      <c r="G32" s="60">
        <v>39</v>
      </c>
      <c r="H32" s="60">
        <v>350</v>
      </c>
      <c r="I32" s="60">
        <v>0</v>
      </c>
      <c r="J32" s="60">
        <v>0</v>
      </c>
      <c r="K32" s="60">
        <v>27</v>
      </c>
      <c r="L32" s="61">
        <v>300</v>
      </c>
    </row>
    <row r="33" spans="2:12" ht="12" customHeight="1">
      <c r="B33" s="35" t="s">
        <v>1436</v>
      </c>
      <c r="C33" s="80">
        <f t="shared" si="3"/>
        <v>209</v>
      </c>
      <c r="D33" s="60">
        <f t="shared" si="3"/>
        <v>565</v>
      </c>
      <c r="E33" s="60">
        <v>178</v>
      </c>
      <c r="F33" s="60">
        <v>363</v>
      </c>
      <c r="G33" s="60">
        <v>19</v>
      </c>
      <c r="H33" s="60">
        <v>107</v>
      </c>
      <c r="I33" s="60">
        <v>0</v>
      </c>
      <c r="J33" s="60">
        <v>0</v>
      </c>
      <c r="K33" s="60">
        <v>12</v>
      </c>
      <c r="L33" s="61">
        <v>95</v>
      </c>
    </row>
    <row r="34" spans="2:12" ht="12" customHeight="1">
      <c r="B34" s="35" t="s">
        <v>1438</v>
      </c>
      <c r="C34" s="80">
        <f t="shared" si="3"/>
        <v>474</v>
      </c>
      <c r="D34" s="60">
        <f t="shared" si="3"/>
        <v>2283</v>
      </c>
      <c r="E34" s="60">
        <v>400</v>
      </c>
      <c r="F34" s="60">
        <v>1018</v>
      </c>
      <c r="G34" s="60">
        <v>50</v>
      </c>
      <c r="H34" s="60">
        <v>1061</v>
      </c>
      <c r="I34" s="60">
        <v>0</v>
      </c>
      <c r="J34" s="60">
        <v>0</v>
      </c>
      <c r="K34" s="60">
        <v>24</v>
      </c>
      <c r="L34" s="61">
        <v>204</v>
      </c>
    </row>
    <row r="35" spans="2:12" ht="12" customHeight="1">
      <c r="B35" s="35" t="s">
        <v>1439</v>
      </c>
      <c r="C35" s="80">
        <f t="shared" si="3"/>
        <v>1269</v>
      </c>
      <c r="D35" s="60">
        <f t="shared" si="3"/>
        <v>3832</v>
      </c>
      <c r="E35" s="60">
        <v>1142</v>
      </c>
      <c r="F35" s="60">
        <v>2601</v>
      </c>
      <c r="G35" s="60">
        <v>96</v>
      </c>
      <c r="H35" s="60">
        <v>832</v>
      </c>
      <c r="I35" s="60">
        <v>1</v>
      </c>
      <c r="J35" s="60" t="s">
        <v>1524</v>
      </c>
      <c r="K35" s="60">
        <v>30</v>
      </c>
      <c r="L35" s="61">
        <v>399</v>
      </c>
    </row>
    <row r="36" spans="2:12" ht="12" customHeight="1">
      <c r="B36" s="35"/>
      <c r="C36" s="80"/>
      <c r="D36" s="60"/>
      <c r="E36" s="60"/>
      <c r="F36" s="60"/>
      <c r="G36" s="60"/>
      <c r="H36" s="60"/>
      <c r="I36" s="60"/>
      <c r="J36" s="60"/>
      <c r="K36" s="60"/>
      <c r="L36" s="61"/>
    </row>
    <row r="37" spans="2:12" ht="12" customHeight="1">
      <c r="B37" s="35" t="s">
        <v>1440</v>
      </c>
      <c r="C37" s="80">
        <f aca="true" t="shared" si="4" ref="C37:D39">SUM(E37,G37,I37,K37)</f>
        <v>1264</v>
      </c>
      <c r="D37" s="60">
        <f t="shared" si="4"/>
        <v>3814</v>
      </c>
      <c r="E37" s="60">
        <v>1143</v>
      </c>
      <c r="F37" s="60">
        <v>2887</v>
      </c>
      <c r="G37" s="60">
        <v>81</v>
      </c>
      <c r="H37" s="60">
        <v>535</v>
      </c>
      <c r="I37" s="60">
        <v>4</v>
      </c>
      <c r="J37" s="60">
        <v>11</v>
      </c>
      <c r="K37" s="60">
        <v>36</v>
      </c>
      <c r="L37" s="61">
        <v>381</v>
      </c>
    </row>
    <row r="38" spans="2:12" ht="12" customHeight="1">
      <c r="B38" s="35" t="s">
        <v>1441</v>
      </c>
      <c r="C38" s="80">
        <f t="shared" si="4"/>
        <v>382</v>
      </c>
      <c r="D38" s="60">
        <f t="shared" si="4"/>
        <v>1302</v>
      </c>
      <c r="E38" s="60">
        <v>330</v>
      </c>
      <c r="F38" s="60">
        <v>947</v>
      </c>
      <c r="G38" s="60">
        <v>33</v>
      </c>
      <c r="H38" s="60">
        <v>172</v>
      </c>
      <c r="I38" s="60">
        <v>0</v>
      </c>
      <c r="J38" s="60">
        <v>0</v>
      </c>
      <c r="K38" s="60">
        <v>19</v>
      </c>
      <c r="L38" s="61">
        <v>183</v>
      </c>
    </row>
    <row r="39" spans="2:12" ht="12" customHeight="1">
      <c r="B39" s="35" t="s">
        <v>1442</v>
      </c>
      <c r="C39" s="80">
        <f t="shared" si="4"/>
        <v>802</v>
      </c>
      <c r="D39" s="60">
        <f t="shared" si="4"/>
        <v>2273</v>
      </c>
      <c r="E39" s="60">
        <v>707</v>
      </c>
      <c r="F39" s="60">
        <v>1651</v>
      </c>
      <c r="G39" s="60">
        <v>62</v>
      </c>
      <c r="H39" s="60">
        <v>275</v>
      </c>
      <c r="I39" s="60">
        <v>0</v>
      </c>
      <c r="J39" s="60">
        <v>0</v>
      </c>
      <c r="K39" s="60">
        <v>33</v>
      </c>
      <c r="L39" s="61">
        <v>347</v>
      </c>
    </row>
    <row r="40" spans="2:12" ht="12" customHeight="1">
      <c r="B40" s="35"/>
      <c r="C40" s="80"/>
      <c r="D40" s="60"/>
      <c r="E40" s="60"/>
      <c r="F40" s="60"/>
      <c r="G40" s="60"/>
      <c r="H40" s="60"/>
      <c r="I40" s="60"/>
      <c r="J40" s="60"/>
      <c r="K40" s="60"/>
      <c r="L40" s="61"/>
    </row>
    <row r="41" spans="2:12" ht="12" customHeight="1">
      <c r="B41" s="35" t="s">
        <v>1443</v>
      </c>
      <c r="C41" s="80">
        <f>SUM(E41,G41,I41,K41)</f>
        <v>274</v>
      </c>
      <c r="D41" s="60">
        <f>SUM(F41,H41,J41,L41)</f>
        <v>1794</v>
      </c>
      <c r="E41" s="60">
        <v>228</v>
      </c>
      <c r="F41" s="60">
        <v>615</v>
      </c>
      <c r="G41" s="60">
        <v>28</v>
      </c>
      <c r="H41" s="60">
        <v>1047</v>
      </c>
      <c r="I41" s="60">
        <v>2</v>
      </c>
      <c r="J41" s="60">
        <v>5</v>
      </c>
      <c r="K41" s="60">
        <v>16</v>
      </c>
      <c r="L41" s="61">
        <v>127</v>
      </c>
    </row>
    <row r="42" spans="2:12" ht="12" customHeight="1">
      <c r="B42" s="35" t="s">
        <v>1444</v>
      </c>
      <c r="C42" s="80">
        <f>SUM(E42,G42,I42,K42)</f>
        <v>237</v>
      </c>
      <c r="D42" s="60">
        <f>SUM(F42,H42,J42,L42)</f>
        <v>1348</v>
      </c>
      <c r="E42" s="60">
        <v>191</v>
      </c>
      <c r="F42" s="60">
        <v>666</v>
      </c>
      <c r="G42" s="60">
        <v>28</v>
      </c>
      <c r="H42" s="60">
        <v>578</v>
      </c>
      <c r="I42" s="60">
        <v>0</v>
      </c>
      <c r="J42" s="60">
        <v>0</v>
      </c>
      <c r="K42" s="60">
        <v>18</v>
      </c>
      <c r="L42" s="61">
        <v>104</v>
      </c>
    </row>
    <row r="43" spans="2:12" ht="12" customHeight="1">
      <c r="B43" s="35" t="s">
        <v>1445</v>
      </c>
      <c r="C43" s="80">
        <f>SUM(E43,G43,I43,K43)</f>
        <v>336</v>
      </c>
      <c r="D43" s="60">
        <v>810</v>
      </c>
      <c r="E43" s="60">
        <v>290</v>
      </c>
      <c r="F43" s="60">
        <v>597</v>
      </c>
      <c r="G43" s="60">
        <v>26</v>
      </c>
      <c r="H43" s="60">
        <v>83</v>
      </c>
      <c r="I43" s="60">
        <v>2</v>
      </c>
      <c r="J43" s="60">
        <v>2</v>
      </c>
      <c r="K43" s="60">
        <v>18</v>
      </c>
      <c r="L43" s="61">
        <v>130</v>
      </c>
    </row>
    <row r="44" spans="2:12" ht="12" customHeight="1">
      <c r="B44" s="35" t="s">
        <v>1446</v>
      </c>
      <c r="C44" s="80">
        <f>SUM(E44,G44,I44,K44)</f>
        <v>202</v>
      </c>
      <c r="D44" s="60">
        <f>SUM(F44,H44,J44,L44)</f>
        <v>503</v>
      </c>
      <c r="E44" s="60">
        <v>164</v>
      </c>
      <c r="F44" s="60">
        <v>290</v>
      </c>
      <c r="G44" s="60">
        <v>23</v>
      </c>
      <c r="H44" s="60">
        <v>124</v>
      </c>
      <c r="I44" s="60">
        <v>0</v>
      </c>
      <c r="J44" s="60">
        <v>0</v>
      </c>
      <c r="K44" s="60">
        <v>15</v>
      </c>
      <c r="L44" s="61">
        <v>89</v>
      </c>
    </row>
    <row r="45" spans="2:12" ht="12" customHeight="1">
      <c r="B45" s="35" t="s">
        <v>1447</v>
      </c>
      <c r="C45" s="80">
        <f>SUM(E45,G45,I45,K45)</f>
        <v>543</v>
      </c>
      <c r="D45" s="60">
        <f>SUM(F45,H45,J45,L45)</f>
        <v>1853</v>
      </c>
      <c r="E45" s="60">
        <v>471</v>
      </c>
      <c r="F45" s="60">
        <v>982</v>
      </c>
      <c r="G45" s="60">
        <v>45</v>
      </c>
      <c r="H45" s="60">
        <v>650</v>
      </c>
      <c r="I45" s="60">
        <v>1</v>
      </c>
      <c r="J45" s="60" t="s">
        <v>1526</v>
      </c>
      <c r="K45" s="60">
        <v>26</v>
      </c>
      <c r="L45" s="61">
        <v>221</v>
      </c>
    </row>
    <row r="46" spans="2:12" ht="12" customHeight="1">
      <c r="B46" s="35" t="s">
        <v>1448</v>
      </c>
      <c r="C46" s="80">
        <f>SUM(E46,G46,I46,K46)</f>
        <v>323</v>
      </c>
      <c r="D46" s="60">
        <f>SUM(F46,H46,J46,L46)</f>
        <v>732</v>
      </c>
      <c r="E46" s="60">
        <v>287</v>
      </c>
      <c r="F46" s="60">
        <v>452</v>
      </c>
      <c r="G46" s="60">
        <v>21</v>
      </c>
      <c r="H46" s="60">
        <v>139</v>
      </c>
      <c r="I46" s="60">
        <v>0</v>
      </c>
      <c r="J46" s="60">
        <v>0</v>
      </c>
      <c r="K46" s="60">
        <v>15</v>
      </c>
      <c r="L46" s="61">
        <v>141</v>
      </c>
    </row>
    <row r="47" spans="2:12" ht="12" customHeight="1">
      <c r="B47" s="35" t="s">
        <v>1449</v>
      </c>
      <c r="C47" s="80">
        <f>SUM(E47,G47,I47,K47)</f>
        <v>454</v>
      </c>
      <c r="D47" s="60">
        <f>SUM(F47,H47,J47,L47)</f>
        <v>1742</v>
      </c>
      <c r="E47" s="60">
        <v>388</v>
      </c>
      <c r="F47" s="60">
        <v>923</v>
      </c>
      <c r="G47" s="60">
        <v>45</v>
      </c>
      <c r="H47" s="60">
        <v>638</v>
      </c>
      <c r="I47" s="60">
        <v>0</v>
      </c>
      <c r="J47" s="60">
        <v>0</v>
      </c>
      <c r="K47" s="60">
        <v>21</v>
      </c>
      <c r="L47" s="61">
        <v>181</v>
      </c>
    </row>
    <row r="48" spans="2:12" ht="12" customHeight="1">
      <c r="B48" s="35"/>
      <c r="C48" s="80"/>
      <c r="D48" s="60"/>
      <c r="E48" s="60"/>
      <c r="F48" s="60"/>
      <c r="G48" s="60"/>
      <c r="H48" s="60"/>
      <c r="I48" s="60"/>
      <c r="J48" s="60"/>
      <c r="K48" s="60"/>
      <c r="L48" s="61"/>
    </row>
    <row r="49" spans="2:12" ht="12" customHeight="1">
      <c r="B49" s="35" t="s">
        <v>1504</v>
      </c>
      <c r="C49" s="80">
        <f>SUM(E49,G49,I49,K49)</f>
        <v>79</v>
      </c>
      <c r="D49" s="60">
        <f>SUM(F49,H49,J49,L49)</f>
        <v>193</v>
      </c>
      <c r="E49" s="60">
        <v>65</v>
      </c>
      <c r="F49" s="60">
        <v>129</v>
      </c>
      <c r="G49" s="60">
        <v>4</v>
      </c>
      <c r="H49" s="60">
        <v>17</v>
      </c>
      <c r="I49" s="60">
        <v>0</v>
      </c>
      <c r="J49" s="60">
        <v>0</v>
      </c>
      <c r="K49" s="60">
        <v>10</v>
      </c>
      <c r="L49" s="61">
        <v>47</v>
      </c>
    </row>
    <row r="50" spans="2:12" ht="12" customHeight="1">
      <c r="B50" s="35"/>
      <c r="C50" s="80"/>
      <c r="D50" s="60"/>
      <c r="E50" s="60"/>
      <c r="F50" s="60"/>
      <c r="G50" s="60"/>
      <c r="H50" s="60"/>
      <c r="I50" s="60"/>
      <c r="J50" s="60"/>
      <c r="K50" s="60"/>
      <c r="L50" s="61"/>
    </row>
    <row r="51" spans="2:12" ht="12" customHeight="1">
      <c r="B51" s="35" t="s">
        <v>1450</v>
      </c>
      <c r="C51" s="80">
        <f>SUM(E51,G51,I51,K51)</f>
        <v>1188</v>
      </c>
      <c r="D51" s="60">
        <v>4757</v>
      </c>
      <c r="E51" s="60">
        <v>1043</v>
      </c>
      <c r="F51" s="60">
        <v>2398</v>
      </c>
      <c r="G51" s="60">
        <v>112</v>
      </c>
      <c r="H51" s="60">
        <v>1903</v>
      </c>
      <c r="I51" s="60">
        <v>2</v>
      </c>
      <c r="J51" s="60">
        <v>2</v>
      </c>
      <c r="K51" s="60">
        <v>31</v>
      </c>
      <c r="L51" s="61">
        <v>456</v>
      </c>
    </row>
    <row r="52" spans="2:12" ht="12" customHeight="1">
      <c r="B52" s="35" t="s">
        <v>1451</v>
      </c>
      <c r="C52" s="80">
        <f>SUM(E52,G52,I52,K52)</f>
        <v>577</v>
      </c>
      <c r="D52" s="60">
        <f>SUM(F52,H52,J52,L52)</f>
        <v>2135</v>
      </c>
      <c r="E52" s="60">
        <v>506</v>
      </c>
      <c r="F52" s="60">
        <v>1305</v>
      </c>
      <c r="G52" s="60">
        <v>53</v>
      </c>
      <c r="H52" s="60">
        <v>663</v>
      </c>
      <c r="I52" s="60">
        <v>1</v>
      </c>
      <c r="J52" s="60" t="s">
        <v>1524</v>
      </c>
      <c r="K52" s="60">
        <v>17</v>
      </c>
      <c r="L52" s="61">
        <v>167</v>
      </c>
    </row>
    <row r="53" spans="2:12" ht="12" customHeight="1">
      <c r="B53" s="35" t="s">
        <v>1452</v>
      </c>
      <c r="C53" s="80">
        <f>SUM(E53,G53,I53,K53)</f>
        <v>990</v>
      </c>
      <c r="D53" s="60">
        <f>SUM(F53,H53,J53,L53)</f>
        <v>4268</v>
      </c>
      <c r="E53" s="60">
        <v>897</v>
      </c>
      <c r="F53" s="60">
        <v>2327</v>
      </c>
      <c r="G53" s="60">
        <v>73</v>
      </c>
      <c r="H53" s="60">
        <v>1680</v>
      </c>
      <c r="I53" s="60">
        <v>1</v>
      </c>
      <c r="J53" s="60" t="s">
        <v>1524</v>
      </c>
      <c r="K53" s="60">
        <v>19</v>
      </c>
      <c r="L53" s="61">
        <v>261</v>
      </c>
    </row>
    <row r="54" spans="2:12" ht="12" customHeight="1">
      <c r="B54" s="35" t="s">
        <v>1453</v>
      </c>
      <c r="C54" s="80">
        <f>SUM(E54,G54,I54,K54)</f>
        <v>217</v>
      </c>
      <c r="D54" s="60">
        <f>SUM(F54,H54,J54,L54)</f>
        <v>613</v>
      </c>
      <c r="E54" s="60">
        <v>181</v>
      </c>
      <c r="F54" s="60">
        <v>399</v>
      </c>
      <c r="G54" s="60">
        <v>27</v>
      </c>
      <c r="H54" s="60">
        <v>136</v>
      </c>
      <c r="I54" s="60">
        <v>1</v>
      </c>
      <c r="J54" s="60" t="s">
        <v>1524</v>
      </c>
      <c r="K54" s="60">
        <v>8</v>
      </c>
      <c r="L54" s="61">
        <v>78</v>
      </c>
    </row>
    <row r="55" spans="2:12" ht="12" customHeight="1">
      <c r="B55" s="35" t="s">
        <v>1454</v>
      </c>
      <c r="C55" s="80">
        <f>SUM(E55,G55,I55,K55)</f>
        <v>879</v>
      </c>
      <c r="D55" s="60">
        <f>SUM(F55,H55,J55,L55)</f>
        <v>2876</v>
      </c>
      <c r="E55" s="60">
        <v>746</v>
      </c>
      <c r="F55" s="60">
        <v>1666</v>
      </c>
      <c r="G55" s="60">
        <v>99</v>
      </c>
      <c r="H55" s="60">
        <v>803</v>
      </c>
      <c r="I55" s="60">
        <v>0</v>
      </c>
      <c r="J55" s="60">
        <v>0</v>
      </c>
      <c r="K55" s="60">
        <v>34</v>
      </c>
      <c r="L55" s="61">
        <v>407</v>
      </c>
    </row>
    <row r="56" spans="2:12" ht="12" customHeight="1">
      <c r="B56" s="35"/>
      <c r="C56" s="80"/>
      <c r="D56" s="60"/>
      <c r="E56" s="60"/>
      <c r="F56" s="60"/>
      <c r="G56" s="60"/>
      <c r="H56" s="60"/>
      <c r="I56" s="60"/>
      <c r="J56" s="60"/>
      <c r="K56" s="60"/>
      <c r="L56" s="61"/>
    </row>
    <row r="57" spans="2:12" ht="12" customHeight="1">
      <c r="B57" s="35" t="s">
        <v>1455</v>
      </c>
      <c r="C57" s="80">
        <f aca="true" t="shared" si="5" ref="C57:D60">SUM(E57,G57,I57,K57)</f>
        <v>799</v>
      </c>
      <c r="D57" s="60">
        <f t="shared" si="5"/>
        <v>2121</v>
      </c>
      <c r="E57" s="60">
        <v>706</v>
      </c>
      <c r="F57" s="60">
        <v>1458</v>
      </c>
      <c r="G57" s="60">
        <v>69</v>
      </c>
      <c r="H57" s="60">
        <v>344</v>
      </c>
      <c r="I57" s="60">
        <v>1</v>
      </c>
      <c r="J57" s="60" t="s">
        <v>1524</v>
      </c>
      <c r="K57" s="60">
        <v>23</v>
      </c>
      <c r="L57" s="61">
        <v>319</v>
      </c>
    </row>
    <row r="58" spans="2:12" ht="12" customHeight="1">
      <c r="B58" s="35" t="s">
        <v>1456</v>
      </c>
      <c r="C58" s="80">
        <f t="shared" si="5"/>
        <v>431</v>
      </c>
      <c r="D58" s="60">
        <f t="shared" si="5"/>
        <v>986</v>
      </c>
      <c r="E58" s="60">
        <v>376</v>
      </c>
      <c r="F58" s="60">
        <v>716</v>
      </c>
      <c r="G58" s="60">
        <v>35</v>
      </c>
      <c r="H58" s="60">
        <v>111</v>
      </c>
      <c r="I58" s="60">
        <v>1</v>
      </c>
      <c r="J58" s="60" t="s">
        <v>1524</v>
      </c>
      <c r="K58" s="60">
        <v>19</v>
      </c>
      <c r="L58" s="61">
        <v>159</v>
      </c>
    </row>
    <row r="59" spans="2:12" ht="12" customHeight="1">
      <c r="B59" s="35" t="s">
        <v>1457</v>
      </c>
      <c r="C59" s="80">
        <f t="shared" si="5"/>
        <v>70</v>
      </c>
      <c r="D59" s="60">
        <f t="shared" si="5"/>
        <v>166</v>
      </c>
      <c r="E59" s="60">
        <v>46</v>
      </c>
      <c r="F59" s="60">
        <v>73</v>
      </c>
      <c r="G59" s="60">
        <v>12</v>
      </c>
      <c r="H59" s="60">
        <v>44</v>
      </c>
      <c r="I59" s="60">
        <v>0</v>
      </c>
      <c r="J59" s="60">
        <v>0</v>
      </c>
      <c r="K59" s="60">
        <v>12</v>
      </c>
      <c r="L59" s="61">
        <v>49</v>
      </c>
    </row>
    <row r="60" spans="2:12" ht="12" customHeight="1">
      <c r="B60" s="35" t="s">
        <v>1458</v>
      </c>
      <c r="C60" s="80">
        <f t="shared" si="5"/>
        <v>432</v>
      </c>
      <c r="D60" s="60">
        <f t="shared" si="5"/>
        <v>3041</v>
      </c>
      <c r="E60" s="60">
        <v>339</v>
      </c>
      <c r="F60" s="60">
        <v>870</v>
      </c>
      <c r="G60" s="60">
        <v>64</v>
      </c>
      <c r="H60" s="60">
        <v>1870</v>
      </c>
      <c r="I60" s="60">
        <v>0</v>
      </c>
      <c r="J60" s="60">
        <v>0</v>
      </c>
      <c r="K60" s="60">
        <v>29</v>
      </c>
      <c r="L60" s="61">
        <v>301</v>
      </c>
    </row>
    <row r="61" spans="2:12" ht="12" customHeight="1">
      <c r="B61" s="35"/>
      <c r="C61" s="80"/>
      <c r="D61" s="60"/>
      <c r="E61" s="60"/>
      <c r="F61" s="60"/>
      <c r="G61" s="60"/>
      <c r="H61" s="60"/>
      <c r="I61" s="60"/>
      <c r="J61" s="60"/>
      <c r="K61" s="60"/>
      <c r="L61" s="61"/>
    </row>
    <row r="62" spans="2:12" ht="12" customHeight="1">
      <c r="B62" s="35" t="s">
        <v>1459</v>
      </c>
      <c r="C62" s="80">
        <f aca="true" t="shared" si="6" ref="C62:D65">SUM(E62,G62,I62,K62)</f>
        <v>261</v>
      </c>
      <c r="D62" s="60">
        <f t="shared" si="6"/>
        <v>1294</v>
      </c>
      <c r="E62" s="60">
        <v>203</v>
      </c>
      <c r="F62" s="60">
        <v>423</v>
      </c>
      <c r="G62" s="60">
        <v>36</v>
      </c>
      <c r="H62" s="60">
        <v>706</v>
      </c>
      <c r="I62" s="60">
        <v>0</v>
      </c>
      <c r="J62" s="60">
        <v>0</v>
      </c>
      <c r="K62" s="60">
        <v>22</v>
      </c>
      <c r="L62" s="61">
        <v>165</v>
      </c>
    </row>
    <row r="63" spans="2:12" ht="12" customHeight="1">
      <c r="B63" s="35" t="s">
        <v>1460</v>
      </c>
      <c r="C63" s="80">
        <f t="shared" si="6"/>
        <v>233</v>
      </c>
      <c r="D63" s="60">
        <f t="shared" si="6"/>
        <v>762</v>
      </c>
      <c r="E63" s="60">
        <v>183</v>
      </c>
      <c r="F63" s="60">
        <v>437</v>
      </c>
      <c r="G63" s="60">
        <v>34</v>
      </c>
      <c r="H63" s="60">
        <v>179</v>
      </c>
      <c r="I63" s="60">
        <v>0</v>
      </c>
      <c r="J63" s="60">
        <v>0</v>
      </c>
      <c r="K63" s="60">
        <v>16</v>
      </c>
      <c r="L63" s="61">
        <v>146</v>
      </c>
    </row>
    <row r="64" spans="2:12" ht="12" customHeight="1">
      <c r="B64" s="35" t="s">
        <v>1461</v>
      </c>
      <c r="C64" s="80">
        <f t="shared" si="6"/>
        <v>380</v>
      </c>
      <c r="D64" s="60">
        <f t="shared" si="6"/>
        <v>943</v>
      </c>
      <c r="E64" s="60">
        <v>333</v>
      </c>
      <c r="F64" s="60">
        <v>633</v>
      </c>
      <c r="G64" s="60">
        <v>34</v>
      </c>
      <c r="H64" s="60">
        <v>176</v>
      </c>
      <c r="I64" s="60">
        <v>0</v>
      </c>
      <c r="J64" s="60">
        <v>0</v>
      </c>
      <c r="K64" s="60">
        <v>13</v>
      </c>
      <c r="L64" s="61">
        <v>134</v>
      </c>
    </row>
    <row r="65" spans="2:12" ht="12" customHeight="1">
      <c r="B65" s="35" t="s">
        <v>1462</v>
      </c>
      <c r="C65" s="80">
        <f t="shared" si="6"/>
        <v>388</v>
      </c>
      <c r="D65" s="60">
        <f t="shared" si="6"/>
        <v>954</v>
      </c>
      <c r="E65" s="60">
        <v>337</v>
      </c>
      <c r="F65" s="60">
        <v>672</v>
      </c>
      <c r="G65" s="60">
        <v>36</v>
      </c>
      <c r="H65" s="60">
        <v>159</v>
      </c>
      <c r="I65" s="60">
        <v>3</v>
      </c>
      <c r="J65" s="60">
        <v>11</v>
      </c>
      <c r="K65" s="60">
        <v>12</v>
      </c>
      <c r="L65" s="61">
        <v>112</v>
      </c>
    </row>
    <row r="66" spans="2:12" ht="12" customHeight="1">
      <c r="B66" s="35" t="s">
        <v>1463</v>
      </c>
      <c r="C66" s="80">
        <f>SUM(E66,G66,I66,K66)</f>
        <v>511</v>
      </c>
      <c r="D66" s="60">
        <v>1538</v>
      </c>
      <c r="E66" s="60">
        <v>421</v>
      </c>
      <c r="F66" s="60">
        <v>892</v>
      </c>
      <c r="G66" s="60">
        <v>66</v>
      </c>
      <c r="H66" s="60">
        <v>334</v>
      </c>
      <c r="I66" s="60">
        <v>1</v>
      </c>
      <c r="J66" s="60" t="s">
        <v>1524</v>
      </c>
      <c r="K66" s="60">
        <v>23</v>
      </c>
      <c r="L66" s="61">
        <v>309</v>
      </c>
    </row>
    <row r="67" spans="2:12" ht="12" customHeight="1">
      <c r="B67" s="35" t="s">
        <v>1464</v>
      </c>
      <c r="C67" s="80">
        <f>SUM(E67,G67,I67,K67)</f>
        <v>402</v>
      </c>
      <c r="D67" s="60">
        <v>1260</v>
      </c>
      <c r="E67" s="60">
        <v>348</v>
      </c>
      <c r="F67" s="60">
        <v>818</v>
      </c>
      <c r="G67" s="60">
        <v>35</v>
      </c>
      <c r="H67" s="60">
        <v>305</v>
      </c>
      <c r="I67" s="60">
        <v>2</v>
      </c>
      <c r="J67" s="60">
        <v>8</v>
      </c>
      <c r="K67" s="60">
        <v>17</v>
      </c>
      <c r="L67" s="61">
        <v>132</v>
      </c>
    </row>
    <row r="68" spans="2:12" ht="12" customHeight="1">
      <c r="B68" s="35" t="s">
        <v>1465</v>
      </c>
      <c r="C68" s="80">
        <f>SUM(E68,G68,I68,K68)</f>
        <v>847</v>
      </c>
      <c r="D68" s="60">
        <f>SUM(F68,H68,J68,L68)</f>
        <v>2404</v>
      </c>
      <c r="E68" s="60">
        <v>742</v>
      </c>
      <c r="F68" s="60">
        <v>1562</v>
      </c>
      <c r="G68" s="60">
        <v>81</v>
      </c>
      <c r="H68" s="60">
        <v>558</v>
      </c>
      <c r="I68" s="60">
        <v>0</v>
      </c>
      <c r="J68" s="60">
        <v>0</v>
      </c>
      <c r="K68" s="60">
        <v>24</v>
      </c>
      <c r="L68" s="61">
        <v>284</v>
      </c>
    </row>
    <row r="69" spans="2:12" ht="12" customHeight="1">
      <c r="B69" s="35"/>
      <c r="C69" s="80"/>
      <c r="D69" s="60"/>
      <c r="E69" s="60"/>
      <c r="F69" s="60"/>
      <c r="G69" s="60"/>
      <c r="H69" s="60"/>
      <c r="I69" s="60"/>
      <c r="J69" s="60"/>
      <c r="K69" s="60"/>
      <c r="L69" s="61"/>
    </row>
    <row r="70" spans="2:12" ht="12" customHeight="1">
      <c r="B70" s="35" t="s">
        <v>1466</v>
      </c>
      <c r="C70" s="80">
        <f>SUM(E70,G70,I70,K70)</f>
        <v>785</v>
      </c>
      <c r="D70" s="60">
        <f>SUM(F70,H70,J70,L70)</f>
        <v>3955</v>
      </c>
      <c r="E70" s="60">
        <v>651</v>
      </c>
      <c r="F70" s="60">
        <v>2005</v>
      </c>
      <c r="G70" s="60">
        <v>95</v>
      </c>
      <c r="H70" s="60">
        <v>1579</v>
      </c>
      <c r="I70" s="60">
        <v>4</v>
      </c>
      <c r="J70" s="60">
        <v>10</v>
      </c>
      <c r="K70" s="60">
        <v>35</v>
      </c>
      <c r="L70" s="61">
        <v>361</v>
      </c>
    </row>
    <row r="71" spans="2:12" ht="12" customHeight="1">
      <c r="B71" s="35" t="s">
        <v>1467</v>
      </c>
      <c r="C71" s="80">
        <f>SUM(E71,G71,I71,K71)</f>
        <v>785</v>
      </c>
      <c r="D71" s="60">
        <f>SUM(F71,H71,J71,L71)</f>
        <v>2110</v>
      </c>
      <c r="E71" s="60">
        <v>708</v>
      </c>
      <c r="F71" s="60">
        <v>1498</v>
      </c>
      <c r="G71" s="60">
        <v>60</v>
      </c>
      <c r="H71" s="60">
        <v>474</v>
      </c>
      <c r="I71" s="60">
        <v>1</v>
      </c>
      <c r="J71" s="60" t="s">
        <v>1524</v>
      </c>
      <c r="K71" s="60">
        <v>16</v>
      </c>
      <c r="L71" s="61">
        <v>138</v>
      </c>
    </row>
    <row r="72" spans="2:12" ht="12" customHeight="1">
      <c r="B72" s="35"/>
      <c r="C72" s="80"/>
      <c r="D72" s="60"/>
      <c r="E72" s="60"/>
      <c r="F72" s="60"/>
      <c r="G72" s="60"/>
      <c r="H72" s="60"/>
      <c r="I72" s="60"/>
      <c r="J72" s="60"/>
      <c r="K72" s="60"/>
      <c r="L72" s="61"/>
    </row>
    <row r="73" spans="2:12" ht="12" customHeight="1">
      <c r="B73" s="35" t="s">
        <v>1527</v>
      </c>
      <c r="C73" s="80">
        <f aca="true" t="shared" si="7" ref="C73:D76">SUM(E73,G73,I73,K73)</f>
        <v>376</v>
      </c>
      <c r="D73" s="60">
        <f t="shared" si="7"/>
        <v>1144</v>
      </c>
      <c r="E73" s="60">
        <v>332</v>
      </c>
      <c r="F73" s="60">
        <v>664</v>
      </c>
      <c r="G73" s="60">
        <v>29</v>
      </c>
      <c r="H73" s="60">
        <v>317</v>
      </c>
      <c r="I73" s="60">
        <v>0</v>
      </c>
      <c r="J73" s="60">
        <v>0</v>
      </c>
      <c r="K73" s="60">
        <v>15</v>
      </c>
      <c r="L73" s="61">
        <v>163</v>
      </c>
    </row>
    <row r="74" spans="2:12" ht="12" customHeight="1">
      <c r="B74" s="35" t="s">
        <v>1469</v>
      </c>
      <c r="C74" s="80">
        <f t="shared" si="7"/>
        <v>267</v>
      </c>
      <c r="D74" s="60">
        <f t="shared" si="7"/>
        <v>1014</v>
      </c>
      <c r="E74" s="60">
        <v>224</v>
      </c>
      <c r="F74" s="60">
        <v>570</v>
      </c>
      <c r="G74" s="60">
        <v>32</v>
      </c>
      <c r="H74" s="60">
        <v>342</v>
      </c>
      <c r="I74" s="60">
        <v>0</v>
      </c>
      <c r="J74" s="60">
        <v>0</v>
      </c>
      <c r="K74" s="60">
        <v>11</v>
      </c>
      <c r="L74" s="61">
        <v>102</v>
      </c>
    </row>
    <row r="75" spans="2:12" ht="12" customHeight="1">
      <c r="B75" s="35" t="s">
        <v>1470</v>
      </c>
      <c r="C75" s="80">
        <f t="shared" si="7"/>
        <v>491</v>
      </c>
      <c r="D75" s="60">
        <f t="shared" si="7"/>
        <v>1467</v>
      </c>
      <c r="E75" s="60">
        <v>423</v>
      </c>
      <c r="F75" s="60">
        <v>954</v>
      </c>
      <c r="G75" s="60">
        <v>51</v>
      </c>
      <c r="H75" s="60">
        <v>326</v>
      </c>
      <c r="I75" s="60">
        <v>0</v>
      </c>
      <c r="J75" s="60">
        <v>0</v>
      </c>
      <c r="K75" s="60">
        <v>17</v>
      </c>
      <c r="L75" s="61">
        <v>187</v>
      </c>
    </row>
    <row r="76" spans="2:12" ht="12" customHeight="1">
      <c r="B76" s="35" t="s">
        <v>1471</v>
      </c>
      <c r="C76" s="80">
        <f t="shared" si="7"/>
        <v>1022</v>
      </c>
      <c r="D76" s="60">
        <f t="shared" si="7"/>
        <v>2840</v>
      </c>
      <c r="E76" s="60">
        <v>916</v>
      </c>
      <c r="F76" s="60">
        <v>2063</v>
      </c>
      <c r="G76" s="60">
        <v>76</v>
      </c>
      <c r="H76" s="60">
        <v>454</v>
      </c>
      <c r="I76" s="60">
        <v>0</v>
      </c>
      <c r="J76" s="60">
        <v>0</v>
      </c>
      <c r="K76" s="60">
        <v>30</v>
      </c>
      <c r="L76" s="61">
        <v>323</v>
      </c>
    </row>
    <row r="77" spans="2:12" ht="12" customHeight="1">
      <c r="B77" s="38"/>
      <c r="C77" s="85"/>
      <c r="D77" s="86"/>
      <c r="E77" s="86"/>
      <c r="F77" s="86"/>
      <c r="G77" s="86"/>
      <c r="H77" s="86"/>
      <c r="I77" s="87"/>
      <c r="J77" s="87"/>
      <c r="K77" s="86"/>
      <c r="L77" s="88"/>
    </row>
    <row r="78" ht="12">
      <c r="B78" s="66" t="s">
        <v>1528</v>
      </c>
    </row>
  </sheetData>
  <mergeCells count="6">
    <mergeCell ref="B4:B5"/>
    <mergeCell ref="K4:L4"/>
    <mergeCell ref="C4:D4"/>
    <mergeCell ref="E4:F4"/>
    <mergeCell ref="G4:H4"/>
    <mergeCell ref="I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8"/>
  <sheetViews>
    <sheetView workbookViewId="0" topLeftCell="A1">
      <selection activeCell="A1" sqref="A1"/>
    </sheetView>
  </sheetViews>
  <sheetFormatPr defaultColWidth="9.00390625" defaultRowHeight="13.5"/>
  <cols>
    <col min="1" max="1" width="2.625" style="89" customWidth="1"/>
    <col min="2" max="2" width="4.375" style="89" customWidth="1"/>
    <col min="3" max="3" width="2.625" style="89" customWidth="1"/>
    <col min="4" max="4" width="22.00390625" style="89" customWidth="1"/>
    <col min="5" max="5" width="2.375" style="89" customWidth="1"/>
    <col min="6" max="6" width="7.00390625" style="89" customWidth="1"/>
    <col min="7" max="8" width="8.125" style="89" customWidth="1"/>
    <col min="9" max="9" width="2.375" style="89" customWidth="1"/>
    <col min="10" max="10" width="7.25390625" style="89" customWidth="1"/>
    <col min="11" max="12" width="8.125" style="89" customWidth="1"/>
    <col min="13" max="13" width="2.625" style="89" customWidth="1"/>
    <col min="14" max="14" width="6.25390625" style="89" customWidth="1"/>
    <col min="15" max="16" width="8.125" style="89" customWidth="1"/>
    <col min="17" max="17" width="9.625" style="89" customWidth="1"/>
    <col min="18" max="16384" width="9.00390625" style="89" customWidth="1"/>
  </cols>
  <sheetData>
    <row r="1" ht="15" customHeight="1"/>
    <row r="2" ht="15" customHeight="1">
      <c r="B2" s="90" t="s">
        <v>1591</v>
      </c>
    </row>
    <row r="3" ht="15" customHeight="1">
      <c r="B3" s="90" t="s">
        <v>1580</v>
      </c>
    </row>
    <row r="4" spans="3:17" ht="15" customHeight="1" thickBot="1"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Q4" s="93"/>
    </row>
    <row r="5" spans="2:17" s="66" customFormat="1" ht="24.75" customHeight="1" thickTop="1">
      <c r="B5" s="939" t="s">
        <v>1581</v>
      </c>
      <c r="C5" s="940"/>
      <c r="D5" s="941"/>
      <c r="E5" s="932" t="s">
        <v>1582</v>
      </c>
      <c r="F5" s="933"/>
      <c r="G5" s="933"/>
      <c r="H5" s="934"/>
      <c r="I5" s="932" t="s">
        <v>1583</v>
      </c>
      <c r="J5" s="933"/>
      <c r="K5" s="933"/>
      <c r="L5" s="934"/>
      <c r="M5" s="932" t="s">
        <v>1530</v>
      </c>
      <c r="N5" s="933"/>
      <c r="O5" s="933"/>
      <c r="P5" s="935"/>
      <c r="Q5" s="945" t="s">
        <v>1531</v>
      </c>
    </row>
    <row r="6" spans="2:17" s="66" customFormat="1" ht="24.75" customHeight="1">
      <c r="B6" s="942"/>
      <c r="C6" s="943"/>
      <c r="D6" s="944"/>
      <c r="E6" s="947" t="s">
        <v>1532</v>
      </c>
      <c r="F6" s="931"/>
      <c r="G6" s="95" t="s">
        <v>1533</v>
      </c>
      <c r="H6" s="95" t="s">
        <v>1534</v>
      </c>
      <c r="I6" s="947" t="s">
        <v>1532</v>
      </c>
      <c r="J6" s="931"/>
      <c r="K6" s="95" t="s">
        <v>1533</v>
      </c>
      <c r="L6" s="95" t="s">
        <v>1534</v>
      </c>
      <c r="M6" s="947" t="s">
        <v>1532</v>
      </c>
      <c r="N6" s="931"/>
      <c r="O6" s="95" t="s">
        <v>1533</v>
      </c>
      <c r="P6" s="96" t="s">
        <v>1534</v>
      </c>
      <c r="Q6" s="946"/>
    </row>
    <row r="7" spans="2:17" s="66" customFormat="1" ht="12" customHeight="1">
      <c r="B7" s="97"/>
      <c r="C7" s="98"/>
      <c r="D7" s="99"/>
      <c r="E7" s="100"/>
      <c r="F7" s="101" t="s">
        <v>1535</v>
      </c>
      <c r="G7" s="101" t="s">
        <v>1535</v>
      </c>
      <c r="H7" s="101" t="s">
        <v>1535</v>
      </c>
      <c r="I7" s="102"/>
      <c r="J7" s="101" t="s">
        <v>1535</v>
      </c>
      <c r="K7" s="101" t="s">
        <v>1535</v>
      </c>
      <c r="L7" s="101" t="s">
        <v>1535</v>
      </c>
      <c r="M7" s="102"/>
      <c r="N7" s="101" t="s">
        <v>1535</v>
      </c>
      <c r="O7" s="101" t="s">
        <v>1535</v>
      </c>
      <c r="P7" s="101" t="s">
        <v>1535</v>
      </c>
      <c r="Q7" s="103" t="s">
        <v>1535</v>
      </c>
    </row>
    <row r="8" spans="2:17" s="66" customFormat="1" ht="12" customHeight="1">
      <c r="B8" s="950" t="s">
        <v>1536</v>
      </c>
      <c r="C8" s="951"/>
      <c r="D8" s="952"/>
      <c r="E8" s="100"/>
      <c r="F8" s="102">
        <v>13503</v>
      </c>
      <c r="G8" s="102">
        <v>15978</v>
      </c>
      <c r="H8" s="102">
        <v>7183</v>
      </c>
      <c r="I8" s="102"/>
      <c r="J8" s="102">
        <v>11755</v>
      </c>
      <c r="K8" s="102">
        <v>13875</v>
      </c>
      <c r="L8" s="102">
        <v>6336</v>
      </c>
      <c r="M8" s="102"/>
      <c r="N8" s="102">
        <v>1748</v>
      </c>
      <c r="O8" s="102">
        <v>2103</v>
      </c>
      <c r="P8" s="102">
        <v>847</v>
      </c>
      <c r="Q8" s="105">
        <v>259</v>
      </c>
    </row>
    <row r="9" spans="2:17" s="66" customFormat="1" ht="12" customHeight="1">
      <c r="B9" s="950" t="s">
        <v>1584</v>
      </c>
      <c r="C9" s="951"/>
      <c r="D9" s="952"/>
      <c r="E9" s="100"/>
      <c r="F9" s="102">
        <v>14650</v>
      </c>
      <c r="G9" s="102">
        <v>17591</v>
      </c>
      <c r="H9" s="102">
        <v>7364</v>
      </c>
      <c r="I9" s="102"/>
      <c r="J9" s="102">
        <v>11759</v>
      </c>
      <c r="K9" s="102">
        <v>13889</v>
      </c>
      <c r="L9" s="102">
        <v>6480</v>
      </c>
      <c r="M9" s="102"/>
      <c r="N9" s="102">
        <v>2891</v>
      </c>
      <c r="O9" s="102">
        <v>3702</v>
      </c>
      <c r="P9" s="102">
        <v>884</v>
      </c>
      <c r="Q9" s="105">
        <v>283</v>
      </c>
    </row>
    <row r="10" spans="2:17" s="66" customFormat="1" ht="12" customHeight="1">
      <c r="B10" s="950" t="s">
        <v>1537</v>
      </c>
      <c r="C10" s="951"/>
      <c r="D10" s="952"/>
      <c r="E10" s="100"/>
      <c r="F10" s="102">
        <v>14897</v>
      </c>
      <c r="G10" s="102">
        <v>17867</v>
      </c>
      <c r="H10" s="102">
        <v>7761</v>
      </c>
      <c r="I10" s="102"/>
      <c r="J10" s="102">
        <v>12590</v>
      </c>
      <c r="K10" s="102">
        <v>15039</v>
      </c>
      <c r="L10" s="102">
        <v>6718</v>
      </c>
      <c r="M10" s="102"/>
      <c r="N10" s="102">
        <v>2307</v>
      </c>
      <c r="O10" s="102">
        <v>2828</v>
      </c>
      <c r="P10" s="102">
        <v>1043</v>
      </c>
      <c r="Q10" s="105">
        <v>293</v>
      </c>
    </row>
    <row r="11" spans="2:17" s="76" customFormat="1" ht="12" customHeight="1">
      <c r="B11" s="953" t="s">
        <v>1538</v>
      </c>
      <c r="C11" s="937"/>
      <c r="D11" s="938"/>
      <c r="E11" s="107"/>
      <c r="F11" s="108">
        <f>SUM(F13:F25)/12</f>
        <v>15414.75</v>
      </c>
      <c r="G11" s="108">
        <f>SUM(G13:G25)/12</f>
        <v>18540.166666666668</v>
      </c>
      <c r="H11" s="108">
        <f>SUM(H13:H25)/12</f>
        <v>8464.083333333334</v>
      </c>
      <c r="I11" s="108"/>
      <c r="J11" s="108">
        <v>12984</v>
      </c>
      <c r="K11" s="108">
        <f>SUM(K13:K25)/12</f>
        <v>15656.666666666666</v>
      </c>
      <c r="L11" s="108">
        <f>SUM(L13:L25)/12</f>
        <v>7322.083333333333</v>
      </c>
      <c r="M11" s="108"/>
      <c r="N11" s="108">
        <v>2422</v>
      </c>
      <c r="O11" s="108">
        <v>29683</v>
      </c>
      <c r="P11" s="108">
        <f>SUM(P13:P25)/12</f>
        <v>1179.8333333333333</v>
      </c>
      <c r="Q11" s="109">
        <f>SUM(Q13:Q25)/12</f>
        <v>334.9166666666667</v>
      </c>
    </row>
    <row r="12" spans="2:17" s="66" customFormat="1" ht="12" customHeight="1">
      <c r="B12" s="97"/>
      <c r="C12" s="110"/>
      <c r="D12" s="111"/>
      <c r="E12" s="110"/>
      <c r="F12" s="102"/>
      <c r="G12" s="102"/>
      <c r="H12" s="102"/>
      <c r="I12" s="102"/>
      <c r="J12" s="100"/>
      <c r="K12" s="100"/>
      <c r="L12" s="100"/>
      <c r="M12" s="100"/>
      <c r="N12" s="100"/>
      <c r="O12" s="100"/>
      <c r="P12" s="100"/>
      <c r="Q12" s="99"/>
    </row>
    <row r="13" spans="2:17" s="66" customFormat="1" ht="12" customHeight="1">
      <c r="B13" s="950" t="s">
        <v>1539</v>
      </c>
      <c r="C13" s="951"/>
      <c r="D13" s="111" t="s">
        <v>1540</v>
      </c>
      <c r="E13" s="112"/>
      <c r="F13" s="102">
        <f aca="true" t="shared" si="0" ref="F13:H14">J13+N13</f>
        <v>13669</v>
      </c>
      <c r="G13" s="102">
        <f t="shared" si="0"/>
        <v>16544</v>
      </c>
      <c r="H13" s="102">
        <f t="shared" si="0"/>
        <v>7535</v>
      </c>
      <c r="I13" s="102"/>
      <c r="J13" s="102">
        <v>13089</v>
      </c>
      <c r="K13" s="100">
        <v>15801</v>
      </c>
      <c r="L13" s="100">
        <v>7300</v>
      </c>
      <c r="M13" s="100"/>
      <c r="N13" s="102">
        <v>580</v>
      </c>
      <c r="O13" s="102">
        <v>743</v>
      </c>
      <c r="P13" s="100">
        <v>235</v>
      </c>
      <c r="Q13" s="99">
        <v>374</v>
      </c>
    </row>
    <row r="14" spans="2:17" s="66" customFormat="1" ht="12" customHeight="1">
      <c r="B14" s="97"/>
      <c r="C14" s="98"/>
      <c r="D14" s="113" t="s">
        <v>1541</v>
      </c>
      <c r="E14" s="112"/>
      <c r="F14" s="102">
        <f t="shared" si="0"/>
        <v>12963</v>
      </c>
      <c r="G14" s="102">
        <f t="shared" si="0"/>
        <v>15551</v>
      </c>
      <c r="H14" s="102">
        <f t="shared" si="0"/>
        <v>7391</v>
      </c>
      <c r="I14" s="102"/>
      <c r="J14" s="102">
        <v>12764</v>
      </c>
      <c r="K14" s="100">
        <v>15348</v>
      </c>
      <c r="L14" s="100">
        <v>7201</v>
      </c>
      <c r="M14" s="100"/>
      <c r="N14" s="102">
        <v>199</v>
      </c>
      <c r="O14" s="100">
        <v>203</v>
      </c>
      <c r="P14" s="100">
        <v>190</v>
      </c>
      <c r="Q14" s="99">
        <v>345</v>
      </c>
    </row>
    <row r="15" spans="2:17" s="66" customFormat="1" ht="12" customHeight="1">
      <c r="B15" s="97"/>
      <c r="C15" s="98"/>
      <c r="D15" s="113" t="s">
        <v>1542</v>
      </c>
      <c r="E15" s="112"/>
      <c r="F15" s="102">
        <v>13590</v>
      </c>
      <c r="G15" s="102">
        <v>16578</v>
      </c>
      <c r="H15" s="102">
        <v>7834</v>
      </c>
      <c r="I15" s="102"/>
      <c r="J15" s="102">
        <v>12727</v>
      </c>
      <c r="K15" s="100">
        <v>16578</v>
      </c>
      <c r="L15" s="100">
        <v>7834</v>
      </c>
      <c r="M15" s="100"/>
      <c r="N15" s="102">
        <v>821</v>
      </c>
      <c r="O15" s="100">
        <v>1011</v>
      </c>
      <c r="P15" s="100">
        <v>454</v>
      </c>
      <c r="Q15" s="99">
        <v>294</v>
      </c>
    </row>
    <row r="16" spans="2:17" s="66" customFormat="1" ht="12" customHeight="1">
      <c r="B16" s="97"/>
      <c r="C16" s="98"/>
      <c r="D16" s="113" t="s">
        <v>1543</v>
      </c>
      <c r="E16" s="112"/>
      <c r="F16" s="102">
        <f aca="true" t="shared" si="1" ref="F16:H18">J16+N16</f>
        <v>13196</v>
      </c>
      <c r="G16" s="102">
        <f t="shared" si="1"/>
        <v>15938</v>
      </c>
      <c r="H16" s="102">
        <f t="shared" si="1"/>
        <v>7306</v>
      </c>
      <c r="I16" s="102"/>
      <c r="J16" s="102">
        <v>12764</v>
      </c>
      <c r="K16" s="100">
        <v>15417</v>
      </c>
      <c r="L16" s="100">
        <v>7066</v>
      </c>
      <c r="M16" s="100"/>
      <c r="N16" s="102">
        <v>432</v>
      </c>
      <c r="O16" s="100">
        <v>521</v>
      </c>
      <c r="P16" s="100">
        <v>240</v>
      </c>
      <c r="Q16" s="99">
        <v>313</v>
      </c>
    </row>
    <row r="17" spans="2:17" s="66" customFormat="1" ht="12" customHeight="1">
      <c r="B17" s="97"/>
      <c r="C17" s="98"/>
      <c r="D17" s="113" t="s">
        <v>1544</v>
      </c>
      <c r="E17" s="112"/>
      <c r="F17" s="102">
        <f t="shared" si="1"/>
        <v>12750</v>
      </c>
      <c r="G17" s="102">
        <f t="shared" si="1"/>
        <v>15380</v>
      </c>
      <c r="H17" s="102">
        <f t="shared" si="1"/>
        <v>6930</v>
      </c>
      <c r="I17" s="102"/>
      <c r="J17" s="102">
        <v>12629</v>
      </c>
      <c r="K17" s="100">
        <v>15220</v>
      </c>
      <c r="L17" s="100">
        <v>6895</v>
      </c>
      <c r="M17" s="100"/>
      <c r="N17" s="102">
        <v>121</v>
      </c>
      <c r="O17" s="100">
        <v>160</v>
      </c>
      <c r="P17" s="100">
        <v>35</v>
      </c>
      <c r="Q17" s="99">
        <v>354</v>
      </c>
    </row>
    <row r="18" spans="2:17" s="66" customFormat="1" ht="12" customHeight="1">
      <c r="B18" s="97"/>
      <c r="C18" s="98"/>
      <c r="D18" s="113" t="s">
        <v>1545</v>
      </c>
      <c r="E18" s="112"/>
      <c r="F18" s="102">
        <f t="shared" si="1"/>
        <v>17391</v>
      </c>
      <c r="G18" s="102">
        <f t="shared" si="1"/>
        <v>21156</v>
      </c>
      <c r="H18" s="102">
        <f t="shared" si="1"/>
        <v>9116</v>
      </c>
      <c r="I18" s="102"/>
      <c r="J18" s="102">
        <v>12655</v>
      </c>
      <c r="K18" s="100">
        <v>15246</v>
      </c>
      <c r="L18" s="100">
        <v>6961</v>
      </c>
      <c r="M18" s="100"/>
      <c r="N18" s="102">
        <v>4736</v>
      </c>
      <c r="O18" s="100">
        <v>5910</v>
      </c>
      <c r="P18" s="100">
        <v>2155</v>
      </c>
      <c r="Q18" s="99">
        <v>362</v>
      </c>
    </row>
    <row r="19" spans="2:17" s="66" customFormat="1" ht="12" customHeight="1">
      <c r="B19" s="97"/>
      <c r="C19" s="98"/>
      <c r="D19" s="113"/>
      <c r="E19" s="112"/>
      <c r="F19" s="102"/>
      <c r="G19" s="102"/>
      <c r="H19" s="102"/>
      <c r="I19" s="102"/>
      <c r="J19" s="102"/>
      <c r="K19" s="100"/>
      <c r="L19" s="100"/>
      <c r="M19" s="100"/>
      <c r="N19" s="102"/>
      <c r="O19" s="100"/>
      <c r="P19" s="100"/>
      <c r="Q19" s="99"/>
    </row>
    <row r="20" spans="2:17" s="66" customFormat="1" ht="12" customHeight="1">
      <c r="B20" s="97"/>
      <c r="C20" s="98"/>
      <c r="D20" s="113" t="s">
        <v>1546</v>
      </c>
      <c r="E20" s="112"/>
      <c r="F20" s="102">
        <f aca="true" t="shared" si="2" ref="F20:H25">J20+N20</f>
        <v>17438</v>
      </c>
      <c r="G20" s="102">
        <f t="shared" si="2"/>
        <v>21065</v>
      </c>
      <c r="H20" s="102">
        <f t="shared" si="2"/>
        <v>9274</v>
      </c>
      <c r="I20" s="102"/>
      <c r="J20" s="102">
        <v>13051</v>
      </c>
      <c r="K20" s="100">
        <v>15527</v>
      </c>
      <c r="L20" s="100">
        <v>7479</v>
      </c>
      <c r="M20" s="100"/>
      <c r="N20" s="102">
        <v>4387</v>
      </c>
      <c r="O20" s="100">
        <v>5538</v>
      </c>
      <c r="P20" s="100">
        <v>1795</v>
      </c>
      <c r="Q20" s="99">
        <v>361</v>
      </c>
    </row>
    <row r="21" spans="2:17" s="66" customFormat="1" ht="12" customHeight="1">
      <c r="B21" s="97"/>
      <c r="C21" s="98"/>
      <c r="D21" s="113" t="s">
        <v>1547</v>
      </c>
      <c r="E21" s="112"/>
      <c r="F21" s="102">
        <f t="shared" si="2"/>
        <v>15294</v>
      </c>
      <c r="G21" s="102">
        <f t="shared" si="2"/>
        <v>18167</v>
      </c>
      <c r="H21" s="102">
        <f t="shared" si="2"/>
        <v>8717</v>
      </c>
      <c r="I21" s="102"/>
      <c r="J21" s="102">
        <v>13117</v>
      </c>
      <c r="K21" s="100">
        <v>15648</v>
      </c>
      <c r="L21" s="100">
        <v>7322</v>
      </c>
      <c r="M21" s="100"/>
      <c r="N21" s="102">
        <v>2177</v>
      </c>
      <c r="O21" s="100">
        <v>2519</v>
      </c>
      <c r="P21" s="100">
        <v>1395</v>
      </c>
      <c r="Q21" s="99">
        <v>318</v>
      </c>
    </row>
    <row r="22" spans="2:17" s="66" customFormat="1" ht="12" customHeight="1">
      <c r="B22" s="97"/>
      <c r="C22" s="98"/>
      <c r="D22" s="113" t="s">
        <v>1548</v>
      </c>
      <c r="E22" s="112"/>
      <c r="F22" s="102">
        <f t="shared" si="2"/>
        <v>14159</v>
      </c>
      <c r="G22" s="102">
        <f t="shared" si="2"/>
        <v>16733</v>
      </c>
      <c r="H22" s="102">
        <f t="shared" si="2"/>
        <v>8201</v>
      </c>
      <c r="I22" s="102"/>
      <c r="J22" s="102">
        <v>13253</v>
      </c>
      <c r="K22" s="100">
        <v>15691</v>
      </c>
      <c r="L22" s="100">
        <v>7609</v>
      </c>
      <c r="M22" s="100"/>
      <c r="N22" s="102">
        <v>906</v>
      </c>
      <c r="O22" s="100">
        <v>1042</v>
      </c>
      <c r="P22" s="100">
        <v>592</v>
      </c>
      <c r="Q22" s="99">
        <v>326</v>
      </c>
    </row>
    <row r="23" spans="2:17" s="66" customFormat="1" ht="12" customHeight="1">
      <c r="B23" s="97"/>
      <c r="C23" s="98"/>
      <c r="D23" s="113" t="s">
        <v>1585</v>
      </c>
      <c r="E23" s="112"/>
      <c r="F23" s="102">
        <f t="shared" si="2"/>
        <v>13317</v>
      </c>
      <c r="G23" s="102">
        <f t="shared" si="2"/>
        <v>15884</v>
      </c>
      <c r="H23" s="102">
        <f t="shared" si="2"/>
        <v>7485</v>
      </c>
      <c r="I23" s="102"/>
      <c r="J23" s="102">
        <v>13091</v>
      </c>
      <c r="K23" s="100">
        <v>15634</v>
      </c>
      <c r="L23" s="100">
        <v>7313</v>
      </c>
      <c r="M23" s="100"/>
      <c r="N23" s="102">
        <v>226</v>
      </c>
      <c r="O23" s="100">
        <v>250</v>
      </c>
      <c r="P23" s="100">
        <v>172</v>
      </c>
      <c r="Q23" s="99">
        <v>330</v>
      </c>
    </row>
    <row r="24" spans="2:17" s="66" customFormat="1" ht="12" customHeight="1">
      <c r="B24" s="97"/>
      <c r="C24" s="98"/>
      <c r="D24" s="113" t="s">
        <v>1586</v>
      </c>
      <c r="E24" s="112"/>
      <c r="F24" s="102">
        <f t="shared" si="2"/>
        <v>13461</v>
      </c>
      <c r="G24" s="102">
        <f t="shared" si="2"/>
        <v>15983</v>
      </c>
      <c r="H24" s="102">
        <f t="shared" si="2"/>
        <v>7554</v>
      </c>
      <c r="I24" s="102"/>
      <c r="J24" s="102">
        <v>13034</v>
      </c>
      <c r="K24" s="100">
        <v>15500</v>
      </c>
      <c r="L24" s="100">
        <v>7260</v>
      </c>
      <c r="M24" s="100"/>
      <c r="N24" s="102">
        <v>427</v>
      </c>
      <c r="O24" s="100">
        <v>483</v>
      </c>
      <c r="P24" s="100">
        <v>294</v>
      </c>
      <c r="Q24" s="99">
        <v>328</v>
      </c>
    </row>
    <row r="25" spans="2:17" s="66" customFormat="1" ht="12" customHeight="1">
      <c r="B25" s="97"/>
      <c r="C25" s="98"/>
      <c r="D25" s="113" t="s">
        <v>1587</v>
      </c>
      <c r="E25" s="112"/>
      <c r="F25" s="102">
        <f t="shared" si="2"/>
        <v>27749</v>
      </c>
      <c r="G25" s="102">
        <f t="shared" si="2"/>
        <v>33503</v>
      </c>
      <c r="H25" s="102">
        <f t="shared" si="2"/>
        <v>14226</v>
      </c>
      <c r="I25" s="102"/>
      <c r="J25" s="102">
        <v>13691</v>
      </c>
      <c r="K25" s="100">
        <v>16270</v>
      </c>
      <c r="L25" s="100">
        <v>7625</v>
      </c>
      <c r="M25" s="100"/>
      <c r="N25" s="102">
        <v>14058</v>
      </c>
      <c r="O25" s="100">
        <v>17233</v>
      </c>
      <c r="P25" s="100">
        <v>6601</v>
      </c>
      <c r="Q25" s="99">
        <v>314</v>
      </c>
    </row>
    <row r="26" spans="2:17" s="66" customFormat="1" ht="12" customHeight="1">
      <c r="B26" s="97"/>
      <c r="C26" s="98"/>
      <c r="D26" s="113"/>
      <c r="E26" s="112"/>
      <c r="F26" s="102"/>
      <c r="G26" s="102"/>
      <c r="H26" s="102"/>
      <c r="I26" s="102"/>
      <c r="J26" s="100"/>
      <c r="K26" s="100"/>
      <c r="L26" s="100"/>
      <c r="M26" s="100"/>
      <c r="N26" s="100"/>
      <c r="O26" s="100"/>
      <c r="P26" s="100"/>
      <c r="Q26" s="99"/>
    </row>
    <row r="27" spans="2:17" s="66" customFormat="1" ht="12" customHeight="1">
      <c r="B27" s="949" t="s">
        <v>1549</v>
      </c>
      <c r="C27" s="66" t="s">
        <v>1550</v>
      </c>
      <c r="D27" s="114" t="s">
        <v>1551</v>
      </c>
      <c r="E27" s="115"/>
      <c r="F27" s="102">
        <f>J27+N27</f>
        <v>15535</v>
      </c>
      <c r="G27" s="102">
        <v>16866</v>
      </c>
      <c r="H27" s="102">
        <v>6738</v>
      </c>
      <c r="I27" s="102"/>
      <c r="J27" s="102">
        <v>14179</v>
      </c>
      <c r="K27" s="100">
        <v>14560</v>
      </c>
      <c r="L27" s="100">
        <v>6210</v>
      </c>
      <c r="M27" s="100"/>
      <c r="N27" s="102">
        <v>1356</v>
      </c>
      <c r="O27" s="100">
        <v>1481</v>
      </c>
      <c r="P27" s="100">
        <v>540</v>
      </c>
      <c r="Q27" s="99">
        <v>354</v>
      </c>
    </row>
    <row r="28" spans="2:17" s="66" customFormat="1" ht="12" customHeight="1">
      <c r="B28" s="949"/>
      <c r="C28" s="66" t="s">
        <v>1588</v>
      </c>
      <c r="D28" s="114" t="s">
        <v>1552</v>
      </c>
      <c r="E28" s="115"/>
      <c r="F28" s="102">
        <f>J28+N28</f>
        <v>12046</v>
      </c>
      <c r="G28" s="102">
        <v>16021</v>
      </c>
      <c r="H28" s="102">
        <v>6914</v>
      </c>
      <c r="I28" s="102"/>
      <c r="J28" s="102">
        <v>10440</v>
      </c>
      <c r="K28" s="100">
        <v>13746</v>
      </c>
      <c r="L28" s="100">
        <v>6233</v>
      </c>
      <c r="M28" s="100"/>
      <c r="N28" s="102">
        <v>1606</v>
      </c>
      <c r="O28" s="100">
        <v>2300</v>
      </c>
      <c r="P28" s="100">
        <v>698</v>
      </c>
      <c r="Q28" s="99">
        <v>299</v>
      </c>
    </row>
    <row r="29" spans="2:17" s="66" customFormat="1" ht="12" customHeight="1">
      <c r="B29" s="949"/>
      <c r="C29" s="116">
        <v>18</v>
      </c>
      <c r="D29" s="114" t="s">
        <v>1553</v>
      </c>
      <c r="E29" s="115"/>
      <c r="F29" s="102">
        <f>J29+N29</f>
        <v>11082</v>
      </c>
      <c r="G29" s="102">
        <v>14256</v>
      </c>
      <c r="H29" s="102">
        <v>6112</v>
      </c>
      <c r="I29" s="102"/>
      <c r="J29" s="102">
        <v>9443</v>
      </c>
      <c r="K29" s="100">
        <v>12119</v>
      </c>
      <c r="L29" s="100">
        <v>5354</v>
      </c>
      <c r="M29" s="100"/>
      <c r="N29" s="102">
        <v>1639</v>
      </c>
      <c r="O29" s="100">
        <v>2154</v>
      </c>
      <c r="P29" s="100">
        <v>762</v>
      </c>
      <c r="Q29" s="99">
        <v>204</v>
      </c>
    </row>
    <row r="30" spans="2:17" s="66" customFormat="1" ht="12" customHeight="1">
      <c r="B30" s="949"/>
      <c r="C30" s="110">
        <v>20</v>
      </c>
      <c r="D30" s="114" t="s">
        <v>1554</v>
      </c>
      <c r="E30" s="115"/>
      <c r="F30" s="102">
        <v>7213</v>
      </c>
      <c r="G30" s="102">
        <v>12819</v>
      </c>
      <c r="H30" s="102">
        <v>5971</v>
      </c>
      <c r="I30" s="102"/>
      <c r="J30" s="102">
        <v>6779</v>
      </c>
      <c r="K30" s="100">
        <v>11814</v>
      </c>
      <c r="L30" s="100">
        <v>5674</v>
      </c>
      <c r="M30" s="100"/>
      <c r="N30" s="102">
        <v>433</v>
      </c>
      <c r="O30" s="100">
        <v>1033</v>
      </c>
      <c r="P30" s="100">
        <v>301</v>
      </c>
      <c r="Q30" s="99">
        <v>284</v>
      </c>
    </row>
    <row r="31" spans="2:17" s="66" customFormat="1" ht="12" customHeight="1">
      <c r="B31" s="949"/>
      <c r="C31" s="110">
        <v>22</v>
      </c>
      <c r="D31" s="114" t="s">
        <v>1555</v>
      </c>
      <c r="E31" s="115"/>
      <c r="F31" s="102">
        <f>J31+N31</f>
        <v>9152</v>
      </c>
      <c r="G31" s="102">
        <f>K31+O31</f>
        <v>10489</v>
      </c>
      <c r="H31" s="102">
        <f>L31+P31</f>
        <v>5743</v>
      </c>
      <c r="I31" s="102"/>
      <c r="J31" s="102">
        <v>8887</v>
      </c>
      <c r="K31" s="100">
        <v>10201</v>
      </c>
      <c r="L31" s="100">
        <v>5542</v>
      </c>
      <c r="M31" s="100"/>
      <c r="N31" s="102">
        <v>265</v>
      </c>
      <c r="O31" s="100">
        <v>288</v>
      </c>
      <c r="P31" s="100">
        <v>201</v>
      </c>
      <c r="Q31" s="99">
        <v>299</v>
      </c>
    </row>
    <row r="32" spans="2:17" s="66" customFormat="1" ht="12" customHeight="1">
      <c r="B32" s="949"/>
      <c r="C32" s="110">
        <v>23</v>
      </c>
      <c r="D32" s="114" t="s">
        <v>1556</v>
      </c>
      <c r="E32" s="115"/>
      <c r="F32" s="102">
        <v>8882</v>
      </c>
      <c r="G32" s="102">
        <v>10414</v>
      </c>
      <c r="H32" s="102">
        <v>5983</v>
      </c>
      <c r="I32" s="102"/>
      <c r="J32" s="102">
        <v>8145</v>
      </c>
      <c r="K32" s="100">
        <v>9425</v>
      </c>
      <c r="L32" s="100">
        <v>5501</v>
      </c>
      <c r="M32" s="100"/>
      <c r="N32" s="102">
        <v>1041</v>
      </c>
      <c r="O32" s="100">
        <v>1308</v>
      </c>
      <c r="P32" s="100">
        <v>541</v>
      </c>
      <c r="Q32" s="99">
        <v>289</v>
      </c>
    </row>
    <row r="33" spans="2:17" s="66" customFormat="1" ht="12" customHeight="1">
      <c r="B33" s="949"/>
      <c r="C33" s="110"/>
      <c r="D33" s="114"/>
      <c r="E33" s="115"/>
      <c r="F33" s="102"/>
      <c r="G33" s="102"/>
      <c r="H33" s="102"/>
      <c r="I33" s="102"/>
      <c r="J33" s="102"/>
      <c r="K33" s="100"/>
      <c r="L33" s="100"/>
      <c r="M33" s="100"/>
      <c r="N33" s="102"/>
      <c r="O33" s="100"/>
      <c r="P33" s="100"/>
      <c r="Q33" s="99"/>
    </row>
    <row r="34" spans="2:17" s="66" customFormat="1" ht="12" customHeight="1">
      <c r="B34" s="949"/>
      <c r="C34" s="110">
        <v>25</v>
      </c>
      <c r="D34" s="114" t="s">
        <v>1557</v>
      </c>
      <c r="E34" s="115"/>
      <c r="F34" s="102">
        <v>13090</v>
      </c>
      <c r="G34" s="102">
        <v>14555</v>
      </c>
      <c r="H34" s="102">
        <v>7605</v>
      </c>
      <c r="I34" s="102"/>
      <c r="J34" s="102">
        <v>11721</v>
      </c>
      <c r="K34" s="100">
        <v>13042</v>
      </c>
      <c r="L34" s="100">
        <v>6980</v>
      </c>
      <c r="M34" s="100"/>
      <c r="N34" s="102">
        <v>1419</v>
      </c>
      <c r="O34" s="100">
        <v>1540</v>
      </c>
      <c r="P34" s="100">
        <v>645</v>
      </c>
      <c r="Q34" s="99">
        <v>28</v>
      </c>
    </row>
    <row r="35" spans="2:17" s="66" customFormat="1" ht="12" customHeight="1">
      <c r="B35" s="949"/>
      <c r="C35" s="110">
        <v>34</v>
      </c>
      <c r="D35" s="114" t="s">
        <v>1558</v>
      </c>
      <c r="E35" s="115"/>
      <c r="F35" s="102">
        <v>12799</v>
      </c>
      <c r="G35" s="102">
        <v>14637</v>
      </c>
      <c r="H35" s="102">
        <v>7876</v>
      </c>
      <c r="I35" s="102"/>
      <c r="J35" s="102">
        <v>11062</v>
      </c>
      <c r="K35" s="100">
        <v>12449</v>
      </c>
      <c r="L35" s="100">
        <v>6437</v>
      </c>
      <c r="M35" s="100"/>
      <c r="N35" s="102">
        <v>2056</v>
      </c>
      <c r="O35" s="100">
        <v>2223</v>
      </c>
      <c r="P35" s="100">
        <v>1458</v>
      </c>
      <c r="Q35" s="99">
        <v>319</v>
      </c>
    </row>
    <row r="36" spans="2:17" s="66" customFormat="1" ht="12" customHeight="1">
      <c r="B36" s="949"/>
      <c r="C36" s="110">
        <v>35</v>
      </c>
      <c r="D36" s="114" t="s">
        <v>1559</v>
      </c>
      <c r="E36" s="115"/>
      <c r="F36" s="102">
        <v>12115</v>
      </c>
      <c r="G36" s="102">
        <v>15613</v>
      </c>
      <c r="H36" s="102">
        <v>7012</v>
      </c>
      <c r="I36" s="102"/>
      <c r="J36" s="102">
        <v>9535</v>
      </c>
      <c r="K36" s="100">
        <v>12558</v>
      </c>
      <c r="L36" s="100">
        <v>5621</v>
      </c>
      <c r="M36" s="100"/>
      <c r="N36" s="102">
        <v>2367</v>
      </c>
      <c r="O36" s="100">
        <v>3089</v>
      </c>
      <c r="P36" s="100">
        <v>1431</v>
      </c>
      <c r="Q36" s="99">
        <v>129</v>
      </c>
    </row>
    <row r="37" spans="2:17" s="66" customFormat="1" ht="12" customHeight="1">
      <c r="B37" s="949"/>
      <c r="C37" s="117" t="s">
        <v>1560</v>
      </c>
      <c r="D37" s="114" t="s">
        <v>1561</v>
      </c>
      <c r="E37" s="115"/>
      <c r="F37" s="102">
        <v>12989</v>
      </c>
      <c r="G37" s="102">
        <v>16251</v>
      </c>
      <c r="H37" s="102">
        <v>7778</v>
      </c>
      <c r="I37" s="102"/>
      <c r="J37" s="102">
        <v>11256</v>
      </c>
      <c r="K37" s="100">
        <v>14001</v>
      </c>
      <c r="L37" s="100">
        <v>6863</v>
      </c>
      <c r="M37" s="100"/>
      <c r="N37" s="102">
        <v>1580</v>
      </c>
      <c r="O37" s="100">
        <v>1991</v>
      </c>
      <c r="P37" s="100">
        <v>882</v>
      </c>
      <c r="Q37" s="99">
        <v>271</v>
      </c>
    </row>
    <row r="38" spans="2:17" s="66" customFormat="1" ht="12" customHeight="1">
      <c r="B38" s="949"/>
      <c r="C38" s="66" t="s">
        <v>1562</v>
      </c>
      <c r="D38" s="114" t="s">
        <v>1563</v>
      </c>
      <c r="E38" s="115"/>
      <c r="F38" s="102">
        <v>22528</v>
      </c>
      <c r="G38" s="102">
        <v>26039</v>
      </c>
      <c r="H38" s="102">
        <v>14746</v>
      </c>
      <c r="I38" s="102"/>
      <c r="J38" s="102">
        <v>17143</v>
      </c>
      <c r="K38" s="100">
        <v>21331</v>
      </c>
      <c r="L38" s="100">
        <v>11766</v>
      </c>
      <c r="M38" s="100"/>
      <c r="N38" s="102">
        <v>5386</v>
      </c>
      <c r="O38" s="100">
        <v>6152</v>
      </c>
      <c r="P38" s="100">
        <v>3687</v>
      </c>
      <c r="Q38" s="99">
        <v>31</v>
      </c>
    </row>
    <row r="39" spans="2:17" s="66" customFormat="1" ht="12" customHeight="1">
      <c r="B39" s="949"/>
      <c r="C39" s="66" t="s">
        <v>1564</v>
      </c>
      <c r="D39" s="114" t="s">
        <v>1589</v>
      </c>
      <c r="E39" s="115"/>
      <c r="F39" s="102">
        <f>J39+N39</f>
        <v>21555</v>
      </c>
      <c r="G39" s="102">
        <f>K39+O39</f>
        <v>23549</v>
      </c>
      <c r="H39" s="102">
        <f>L39+P39</f>
        <v>13863</v>
      </c>
      <c r="I39" s="102"/>
      <c r="J39" s="102">
        <v>17175</v>
      </c>
      <c r="K39" s="100">
        <v>18789</v>
      </c>
      <c r="L39" s="100">
        <v>11012</v>
      </c>
      <c r="M39" s="100"/>
      <c r="N39" s="102">
        <v>4380</v>
      </c>
      <c r="O39" s="102">
        <v>4760</v>
      </c>
      <c r="P39" s="100">
        <v>2851</v>
      </c>
      <c r="Q39" s="99">
        <v>389</v>
      </c>
    </row>
    <row r="40" spans="2:17" s="66" customFormat="1" ht="12" customHeight="1">
      <c r="B40" s="118"/>
      <c r="C40" s="66" t="s">
        <v>1565</v>
      </c>
      <c r="D40" s="114" t="s">
        <v>1566</v>
      </c>
      <c r="E40" s="115"/>
      <c r="F40" s="102">
        <v>12611</v>
      </c>
      <c r="G40" s="102">
        <v>14239</v>
      </c>
      <c r="H40" s="102">
        <v>7108</v>
      </c>
      <c r="I40" s="102"/>
      <c r="J40" s="102">
        <v>11168</v>
      </c>
      <c r="K40" s="100">
        <v>12066</v>
      </c>
      <c r="L40" s="100">
        <v>5981</v>
      </c>
      <c r="M40" s="100"/>
      <c r="N40" s="102">
        <v>1477</v>
      </c>
      <c r="O40" s="102">
        <v>1627</v>
      </c>
      <c r="P40" s="100">
        <v>656</v>
      </c>
      <c r="Q40" s="99">
        <v>348</v>
      </c>
    </row>
    <row r="41" spans="2:17" s="66" customFormat="1" ht="12" customHeight="1">
      <c r="B41" s="118"/>
      <c r="D41" s="114"/>
      <c r="E41" s="115"/>
      <c r="F41" s="102"/>
      <c r="G41" s="102"/>
      <c r="H41" s="102"/>
      <c r="I41" s="102"/>
      <c r="J41" s="102"/>
      <c r="K41" s="100"/>
      <c r="L41" s="100"/>
      <c r="M41" s="100"/>
      <c r="N41" s="102"/>
      <c r="O41" s="102"/>
      <c r="P41" s="100"/>
      <c r="Q41" s="99"/>
    </row>
    <row r="42" spans="2:17" s="66" customFormat="1" ht="12" customHeight="1">
      <c r="B42" s="119"/>
      <c r="D42" s="114"/>
      <c r="E42" s="115"/>
      <c r="F42" s="102"/>
      <c r="G42" s="102"/>
      <c r="H42" s="102"/>
      <c r="I42" s="102"/>
      <c r="J42" s="102"/>
      <c r="K42" s="102"/>
      <c r="L42" s="102"/>
      <c r="M42" s="102"/>
      <c r="N42" s="102"/>
      <c r="O42" s="100"/>
      <c r="P42" s="102"/>
      <c r="Q42" s="99"/>
    </row>
    <row r="43" spans="2:17" ht="12" customHeight="1">
      <c r="B43" s="949" t="s">
        <v>1567</v>
      </c>
      <c r="C43" s="66" t="s">
        <v>1568</v>
      </c>
      <c r="D43" s="114" t="s">
        <v>1551</v>
      </c>
      <c r="E43" s="115"/>
      <c r="F43" s="102">
        <f>J43+N43</f>
        <v>21815</v>
      </c>
      <c r="G43" s="102">
        <v>25761</v>
      </c>
      <c r="H43" s="102">
        <v>8259</v>
      </c>
      <c r="I43" s="102"/>
      <c r="J43" s="102">
        <v>18493</v>
      </c>
      <c r="K43" s="92">
        <v>21723</v>
      </c>
      <c r="L43" s="92">
        <v>7335</v>
      </c>
      <c r="M43" s="92"/>
      <c r="N43" s="102">
        <v>3322</v>
      </c>
      <c r="O43" s="92">
        <v>4039</v>
      </c>
      <c r="P43" s="92">
        <v>931</v>
      </c>
      <c r="Q43" s="120">
        <v>0</v>
      </c>
    </row>
    <row r="44" spans="2:17" ht="12" customHeight="1">
      <c r="B44" s="949"/>
      <c r="C44" s="66" t="s">
        <v>1588</v>
      </c>
      <c r="D44" s="114" t="s">
        <v>1569</v>
      </c>
      <c r="E44" s="121"/>
      <c r="F44" s="102">
        <f>J44+N44</f>
        <v>18545</v>
      </c>
      <c r="G44" s="102">
        <f>K44+O44</f>
        <v>22042</v>
      </c>
      <c r="H44" s="102">
        <v>9353</v>
      </c>
      <c r="I44" s="102"/>
      <c r="J44" s="102">
        <v>15547</v>
      </c>
      <c r="K44" s="92">
        <v>18384</v>
      </c>
      <c r="L44" s="92">
        <v>8158</v>
      </c>
      <c r="M44" s="92"/>
      <c r="N44" s="102">
        <v>2998</v>
      </c>
      <c r="O44" s="92">
        <v>3658</v>
      </c>
      <c r="P44" s="92">
        <v>1279</v>
      </c>
      <c r="Q44" s="120">
        <v>0</v>
      </c>
    </row>
    <row r="45" spans="2:17" ht="12" customHeight="1">
      <c r="B45" s="949"/>
      <c r="C45" s="116">
        <v>18</v>
      </c>
      <c r="D45" s="114" t="s">
        <v>1553</v>
      </c>
      <c r="E45" s="115"/>
      <c r="F45" s="102">
        <f>J45+N45</f>
        <v>16024</v>
      </c>
      <c r="G45" s="102">
        <v>21441</v>
      </c>
      <c r="H45" s="102">
        <v>7303</v>
      </c>
      <c r="I45" s="102"/>
      <c r="J45" s="102">
        <v>13266</v>
      </c>
      <c r="K45" s="92">
        <v>17228</v>
      </c>
      <c r="L45" s="92">
        <v>7235</v>
      </c>
      <c r="M45" s="92"/>
      <c r="N45" s="102">
        <v>2758</v>
      </c>
      <c r="O45" s="92">
        <v>4212</v>
      </c>
      <c r="P45" s="92">
        <v>1068</v>
      </c>
      <c r="Q45" s="120">
        <v>0</v>
      </c>
    </row>
    <row r="46" spans="2:17" ht="12" customHeight="1">
      <c r="B46" s="949"/>
      <c r="C46" s="110">
        <v>20</v>
      </c>
      <c r="D46" s="114" t="s">
        <v>1554</v>
      </c>
      <c r="E46" s="115"/>
      <c r="F46" s="102">
        <v>13373</v>
      </c>
      <c r="G46" s="102">
        <f>K46+O46</f>
        <v>17798</v>
      </c>
      <c r="H46" s="102">
        <v>6998</v>
      </c>
      <c r="I46" s="102"/>
      <c r="J46" s="102">
        <v>12294</v>
      </c>
      <c r="K46" s="92">
        <v>16290</v>
      </c>
      <c r="L46" s="92">
        <v>6509</v>
      </c>
      <c r="M46" s="92"/>
      <c r="N46" s="102">
        <v>1080</v>
      </c>
      <c r="O46" s="92">
        <v>1508</v>
      </c>
      <c r="P46" s="92">
        <v>491</v>
      </c>
      <c r="Q46" s="120">
        <v>0</v>
      </c>
    </row>
    <row r="47" spans="2:17" ht="12" customHeight="1">
      <c r="B47" s="949"/>
      <c r="C47" s="110">
        <v>22</v>
      </c>
      <c r="D47" s="114" t="s">
        <v>1555</v>
      </c>
      <c r="E47" s="115"/>
      <c r="F47" s="102">
        <f>J47+N47</f>
        <v>14780</v>
      </c>
      <c r="G47" s="102">
        <f>K47+O47</f>
        <v>17075</v>
      </c>
      <c r="H47" s="102">
        <f>L47+P47</f>
        <v>7770</v>
      </c>
      <c r="I47" s="102"/>
      <c r="J47" s="102">
        <v>14379</v>
      </c>
      <c r="K47" s="92">
        <v>16637</v>
      </c>
      <c r="L47" s="92">
        <v>7481</v>
      </c>
      <c r="M47" s="92"/>
      <c r="N47" s="102">
        <v>401</v>
      </c>
      <c r="O47" s="92">
        <v>438</v>
      </c>
      <c r="P47" s="92">
        <v>289</v>
      </c>
      <c r="Q47" s="120">
        <v>0</v>
      </c>
    </row>
    <row r="48" spans="2:17" ht="12" customHeight="1">
      <c r="B48" s="949"/>
      <c r="C48" s="110"/>
      <c r="D48" s="114"/>
      <c r="E48" s="115"/>
      <c r="F48" s="102"/>
      <c r="G48" s="102"/>
      <c r="H48" s="102"/>
      <c r="I48" s="102"/>
      <c r="J48" s="102"/>
      <c r="K48" s="92"/>
      <c r="L48" s="92"/>
      <c r="M48" s="92"/>
      <c r="N48" s="102"/>
      <c r="O48" s="92"/>
      <c r="P48" s="92"/>
      <c r="Q48" s="120"/>
    </row>
    <row r="49" spans="2:17" ht="12" customHeight="1">
      <c r="B49" s="949"/>
      <c r="C49" s="110">
        <v>23</v>
      </c>
      <c r="D49" s="114" t="s">
        <v>1556</v>
      </c>
      <c r="E49" s="115"/>
      <c r="F49" s="102">
        <f>J49+N49</f>
        <v>15508</v>
      </c>
      <c r="G49" s="102">
        <v>18848</v>
      </c>
      <c r="H49" s="102">
        <f>L49+P49</f>
        <v>8293</v>
      </c>
      <c r="I49" s="102"/>
      <c r="J49" s="102">
        <v>13318</v>
      </c>
      <c r="K49" s="92">
        <v>16014</v>
      </c>
      <c r="L49" s="92">
        <v>7435</v>
      </c>
      <c r="M49" s="92"/>
      <c r="N49" s="102">
        <v>2190</v>
      </c>
      <c r="O49" s="92">
        <v>2833</v>
      </c>
      <c r="P49" s="92">
        <v>858</v>
      </c>
      <c r="Q49" s="120">
        <v>0</v>
      </c>
    </row>
    <row r="50" spans="2:17" ht="12" customHeight="1">
      <c r="B50" s="949"/>
      <c r="C50" s="110">
        <v>25</v>
      </c>
      <c r="D50" s="114" t="s">
        <v>1557</v>
      </c>
      <c r="E50" s="115"/>
      <c r="F50" s="102">
        <f>J50+N50</f>
        <v>14475</v>
      </c>
      <c r="G50" s="102">
        <f>K50+O50</f>
        <v>15515</v>
      </c>
      <c r="H50" s="102">
        <f>L50+P50</f>
        <v>8824</v>
      </c>
      <c r="I50" s="102"/>
      <c r="J50" s="102">
        <v>13088</v>
      </c>
      <c r="K50" s="92">
        <v>14056</v>
      </c>
      <c r="L50" s="92">
        <v>7947</v>
      </c>
      <c r="M50" s="92"/>
      <c r="N50" s="102">
        <v>1387</v>
      </c>
      <c r="O50" s="92">
        <v>1459</v>
      </c>
      <c r="P50" s="92">
        <v>877</v>
      </c>
      <c r="Q50" s="120">
        <v>0</v>
      </c>
    </row>
    <row r="51" spans="2:17" ht="12" customHeight="1">
      <c r="B51" s="949"/>
      <c r="C51" s="110">
        <v>34</v>
      </c>
      <c r="D51" s="114" t="s">
        <v>1558</v>
      </c>
      <c r="E51" s="115"/>
      <c r="F51" s="102">
        <v>17830</v>
      </c>
      <c r="G51" s="102">
        <f>K51+O51</f>
        <v>21791</v>
      </c>
      <c r="H51" s="102">
        <f>L51+P51</f>
        <v>9731</v>
      </c>
      <c r="I51" s="102"/>
      <c r="J51" s="102">
        <v>14158</v>
      </c>
      <c r="K51" s="92">
        <v>17957</v>
      </c>
      <c r="L51" s="92">
        <v>8072</v>
      </c>
      <c r="M51" s="92"/>
      <c r="N51" s="102">
        <v>3125</v>
      </c>
      <c r="O51" s="92">
        <v>3834</v>
      </c>
      <c r="P51" s="92">
        <v>1659</v>
      </c>
      <c r="Q51" s="120">
        <v>0</v>
      </c>
    </row>
    <row r="52" spans="2:17" ht="12" customHeight="1">
      <c r="B52" s="949"/>
      <c r="C52" s="110">
        <v>35</v>
      </c>
      <c r="D52" s="114" t="s">
        <v>1559</v>
      </c>
      <c r="E52" s="115"/>
      <c r="F52" s="102">
        <v>18970</v>
      </c>
      <c r="G52" s="102">
        <f>K52+O52</f>
        <v>22460</v>
      </c>
      <c r="H52" s="102">
        <v>9257</v>
      </c>
      <c r="I52" s="102"/>
      <c r="J52" s="102">
        <v>13731</v>
      </c>
      <c r="K52" s="92">
        <v>17171</v>
      </c>
      <c r="L52" s="92">
        <v>7320</v>
      </c>
      <c r="M52" s="92"/>
      <c r="N52" s="102">
        <v>4402</v>
      </c>
      <c r="O52" s="92">
        <v>5289</v>
      </c>
      <c r="P52" s="92">
        <v>1938</v>
      </c>
      <c r="Q52" s="120">
        <v>0</v>
      </c>
    </row>
    <row r="53" spans="2:17" s="66" customFormat="1" ht="12" customHeight="1">
      <c r="B53" s="118"/>
      <c r="C53" s="66" t="s">
        <v>1570</v>
      </c>
      <c r="D53" s="114" t="s">
        <v>1566</v>
      </c>
      <c r="E53" s="115"/>
      <c r="F53" s="102">
        <v>16707</v>
      </c>
      <c r="G53" s="102">
        <f>K53+O53</f>
        <v>17693</v>
      </c>
      <c r="H53" s="102">
        <v>9994</v>
      </c>
      <c r="I53" s="102"/>
      <c r="J53" s="102">
        <v>14126</v>
      </c>
      <c r="K53" s="100">
        <v>14951</v>
      </c>
      <c r="L53" s="100">
        <v>8465</v>
      </c>
      <c r="M53" s="100"/>
      <c r="N53" s="102">
        <v>2576</v>
      </c>
      <c r="O53" s="102">
        <v>2742</v>
      </c>
      <c r="P53" s="100">
        <v>1528</v>
      </c>
      <c r="Q53" s="120">
        <v>0</v>
      </c>
    </row>
    <row r="54" spans="2:17" s="66" customFormat="1" ht="12" customHeight="1">
      <c r="B54" s="119"/>
      <c r="D54" s="114"/>
      <c r="E54" s="115"/>
      <c r="F54" s="102"/>
      <c r="G54" s="102"/>
      <c r="H54" s="102"/>
      <c r="I54" s="102"/>
      <c r="J54" s="102"/>
      <c r="K54" s="102"/>
      <c r="L54" s="102"/>
      <c r="M54" s="102"/>
      <c r="N54" s="102"/>
      <c r="O54" s="100"/>
      <c r="P54" s="102"/>
      <c r="Q54" s="99"/>
    </row>
    <row r="55" spans="2:17" s="66" customFormat="1" ht="12" customHeight="1">
      <c r="B55" s="119"/>
      <c r="D55" s="114"/>
      <c r="E55" s="115"/>
      <c r="F55" s="102"/>
      <c r="G55" s="102"/>
      <c r="H55" s="102"/>
      <c r="I55" s="102"/>
      <c r="J55" s="102"/>
      <c r="K55" s="102"/>
      <c r="L55" s="102"/>
      <c r="M55" s="102"/>
      <c r="N55" s="102"/>
      <c r="O55" s="100"/>
      <c r="P55" s="102"/>
      <c r="Q55" s="99"/>
    </row>
    <row r="56" spans="2:17" ht="12" customHeight="1">
      <c r="B56" s="949" t="s">
        <v>1571</v>
      </c>
      <c r="C56" s="66" t="s">
        <v>1590</v>
      </c>
      <c r="D56" s="114" t="s">
        <v>1551</v>
      </c>
      <c r="E56" s="115"/>
      <c r="F56" s="102">
        <f>J56+N56</f>
        <v>14155</v>
      </c>
      <c r="G56" s="102">
        <v>15166</v>
      </c>
      <c r="H56" s="102">
        <f>L56+P56</f>
        <v>6046</v>
      </c>
      <c r="I56" s="102"/>
      <c r="J56" s="102">
        <v>13230</v>
      </c>
      <c r="K56" s="92">
        <v>14085</v>
      </c>
      <c r="L56" s="92">
        <v>5685</v>
      </c>
      <c r="M56" s="92"/>
      <c r="N56" s="102">
        <v>925</v>
      </c>
      <c r="O56" s="92">
        <v>996</v>
      </c>
      <c r="P56" s="92">
        <v>361</v>
      </c>
      <c r="Q56" s="120">
        <v>0</v>
      </c>
    </row>
    <row r="57" spans="2:17" ht="12" customHeight="1">
      <c r="B57" s="949"/>
      <c r="C57" s="66" t="s">
        <v>1588</v>
      </c>
      <c r="D57" s="114" t="s">
        <v>1569</v>
      </c>
      <c r="E57" s="121"/>
      <c r="F57" s="102">
        <v>10763</v>
      </c>
      <c r="G57" s="102">
        <v>14406</v>
      </c>
      <c r="H57" s="102">
        <v>7268</v>
      </c>
      <c r="I57" s="102"/>
      <c r="J57" s="102">
        <v>9432</v>
      </c>
      <c r="K57" s="92">
        <v>12212</v>
      </c>
      <c r="L57" s="92">
        <v>6001</v>
      </c>
      <c r="M57" s="92"/>
      <c r="N57" s="102">
        <v>1334</v>
      </c>
      <c r="O57" s="92">
        <v>1942</v>
      </c>
      <c r="P57" s="92">
        <v>630</v>
      </c>
      <c r="Q57" s="120">
        <v>0</v>
      </c>
    </row>
    <row r="58" spans="2:17" ht="12" customHeight="1">
      <c r="B58" s="949"/>
      <c r="C58" s="116">
        <v>18</v>
      </c>
      <c r="D58" s="114" t="s">
        <v>1553</v>
      </c>
      <c r="E58" s="115"/>
      <c r="F58" s="102">
        <f>J58+N58</f>
        <v>9970</v>
      </c>
      <c r="G58" s="102">
        <v>12739</v>
      </c>
      <c r="H58" s="102">
        <v>6478</v>
      </c>
      <c r="I58" s="102"/>
      <c r="J58" s="102">
        <v>8592</v>
      </c>
      <c r="K58" s="92">
        <v>10770</v>
      </c>
      <c r="L58" s="92">
        <v>4941</v>
      </c>
      <c r="M58" s="92"/>
      <c r="N58" s="102">
        <v>1378</v>
      </c>
      <c r="O58" s="92">
        <v>1765</v>
      </c>
      <c r="P58" s="92">
        <v>674</v>
      </c>
      <c r="Q58" s="120">
        <v>0</v>
      </c>
    </row>
    <row r="59" spans="2:17" ht="12" customHeight="1">
      <c r="B59" s="949"/>
      <c r="C59" s="110">
        <v>20</v>
      </c>
      <c r="D59" s="114" t="s">
        <v>1554</v>
      </c>
      <c r="E59" s="115"/>
      <c r="F59" s="102">
        <f>J59+N59</f>
        <v>6486</v>
      </c>
      <c r="G59" s="102">
        <v>10217</v>
      </c>
      <c r="H59" s="102">
        <v>6002</v>
      </c>
      <c r="I59" s="102"/>
      <c r="J59" s="102">
        <v>6126</v>
      </c>
      <c r="K59" s="92">
        <v>9130</v>
      </c>
      <c r="L59" s="92">
        <v>5624</v>
      </c>
      <c r="M59" s="92"/>
      <c r="N59" s="102">
        <v>360</v>
      </c>
      <c r="O59" s="92">
        <v>806</v>
      </c>
      <c r="P59" s="92">
        <v>290</v>
      </c>
      <c r="Q59" s="120">
        <v>0</v>
      </c>
    </row>
    <row r="60" spans="2:17" ht="12" customHeight="1">
      <c r="B60" s="949"/>
      <c r="C60" s="110">
        <v>22</v>
      </c>
      <c r="D60" s="114" t="s">
        <v>1555</v>
      </c>
      <c r="E60" s="115"/>
      <c r="F60" s="102">
        <f>J60+N60</f>
        <v>7855</v>
      </c>
      <c r="G60" s="102">
        <v>8893</v>
      </c>
      <c r="H60" s="102">
        <v>5594</v>
      </c>
      <c r="I60" s="102"/>
      <c r="J60" s="102">
        <v>7619</v>
      </c>
      <c r="K60" s="92">
        <v>8579</v>
      </c>
      <c r="L60" s="92">
        <v>5136</v>
      </c>
      <c r="M60" s="92"/>
      <c r="N60" s="102">
        <v>236</v>
      </c>
      <c r="O60" s="92">
        <v>256</v>
      </c>
      <c r="P60" s="92">
        <v>181</v>
      </c>
      <c r="Q60" s="120">
        <v>0</v>
      </c>
    </row>
    <row r="61" spans="2:17" ht="12" customHeight="1">
      <c r="B61" s="949"/>
      <c r="C61" s="110"/>
      <c r="D61" s="114"/>
      <c r="E61" s="115"/>
      <c r="F61" s="102"/>
      <c r="G61" s="102"/>
      <c r="H61" s="102"/>
      <c r="I61" s="102"/>
      <c r="J61" s="102"/>
      <c r="K61" s="92"/>
      <c r="L61" s="92"/>
      <c r="M61" s="92"/>
      <c r="N61" s="102"/>
      <c r="O61" s="92"/>
      <c r="P61" s="92"/>
      <c r="Q61" s="120"/>
    </row>
    <row r="62" spans="2:17" ht="12" customHeight="1">
      <c r="B62" s="949"/>
      <c r="C62" s="110">
        <v>23</v>
      </c>
      <c r="D62" s="114" t="s">
        <v>1556</v>
      </c>
      <c r="E62" s="115"/>
      <c r="F62" s="102">
        <f>J62+N62</f>
        <v>8314</v>
      </c>
      <c r="G62" s="102">
        <v>9631</v>
      </c>
      <c r="H62" s="102">
        <v>6073</v>
      </c>
      <c r="I62" s="102"/>
      <c r="J62" s="102">
        <v>7405</v>
      </c>
      <c r="K62" s="92">
        <v>8417</v>
      </c>
      <c r="L62" s="92">
        <v>5242</v>
      </c>
      <c r="M62" s="92"/>
      <c r="N62" s="102">
        <v>909</v>
      </c>
      <c r="O62" s="92">
        <v>1125</v>
      </c>
      <c r="P62" s="92">
        <v>507</v>
      </c>
      <c r="Q62" s="120">
        <v>0</v>
      </c>
    </row>
    <row r="63" spans="2:17" ht="12" customHeight="1">
      <c r="B63" s="949"/>
      <c r="C63" s="110">
        <v>25</v>
      </c>
      <c r="D63" s="114" t="s">
        <v>1557</v>
      </c>
      <c r="E63" s="115"/>
      <c r="F63" s="102">
        <f>J63+N63</f>
        <v>12025</v>
      </c>
      <c r="G63" s="102">
        <v>13845</v>
      </c>
      <c r="H63" s="102">
        <v>7912</v>
      </c>
      <c r="I63" s="102"/>
      <c r="J63" s="102">
        <v>10675</v>
      </c>
      <c r="K63" s="92">
        <v>12073</v>
      </c>
      <c r="L63" s="92">
        <v>6453</v>
      </c>
      <c r="M63" s="92"/>
      <c r="N63" s="102">
        <v>1350</v>
      </c>
      <c r="O63" s="92">
        <v>1645</v>
      </c>
      <c r="P63" s="92">
        <v>533</v>
      </c>
      <c r="Q63" s="120">
        <v>0</v>
      </c>
    </row>
    <row r="64" spans="2:17" ht="12" customHeight="1">
      <c r="B64" s="949"/>
      <c r="C64" s="110">
        <v>34</v>
      </c>
      <c r="D64" s="114" t="s">
        <v>1558</v>
      </c>
      <c r="E64" s="115"/>
      <c r="F64" s="102">
        <v>12202</v>
      </c>
      <c r="G64" s="102">
        <v>13462</v>
      </c>
      <c r="H64" s="102">
        <v>7869</v>
      </c>
      <c r="I64" s="102"/>
      <c r="J64" s="102">
        <v>10241</v>
      </c>
      <c r="K64" s="92">
        <v>11273</v>
      </c>
      <c r="L64" s="92">
        <v>5707</v>
      </c>
      <c r="M64" s="92"/>
      <c r="N64" s="102">
        <v>1848</v>
      </c>
      <c r="O64" s="92">
        <v>2098</v>
      </c>
      <c r="P64" s="92">
        <v>1388</v>
      </c>
      <c r="Q64" s="120">
        <v>0</v>
      </c>
    </row>
    <row r="65" spans="2:17" ht="12" customHeight="1">
      <c r="B65" s="949"/>
      <c r="C65" s="110">
        <v>35</v>
      </c>
      <c r="D65" s="114" t="s">
        <v>1559</v>
      </c>
      <c r="E65" s="115"/>
      <c r="F65" s="102">
        <v>9856</v>
      </c>
      <c r="G65" s="102">
        <v>12811</v>
      </c>
      <c r="H65" s="102">
        <v>7216</v>
      </c>
      <c r="I65" s="102"/>
      <c r="J65" s="102">
        <v>8064</v>
      </c>
      <c r="K65" s="92">
        <v>10391</v>
      </c>
      <c r="L65" s="92">
        <v>5343</v>
      </c>
      <c r="M65" s="92"/>
      <c r="N65" s="102">
        <v>1906</v>
      </c>
      <c r="O65" s="92">
        <v>2204</v>
      </c>
      <c r="P65" s="92">
        <v>1387</v>
      </c>
      <c r="Q65" s="120">
        <v>0</v>
      </c>
    </row>
    <row r="66" spans="2:17" s="66" customFormat="1" ht="12" customHeight="1">
      <c r="B66" s="118"/>
      <c r="C66" s="66" t="s">
        <v>1570</v>
      </c>
      <c r="D66" s="114" t="s">
        <v>1566</v>
      </c>
      <c r="E66" s="115"/>
      <c r="F66" s="102">
        <v>10416</v>
      </c>
      <c r="G66" s="102">
        <v>11418</v>
      </c>
      <c r="H66" s="102">
        <v>5038</v>
      </c>
      <c r="I66" s="102"/>
      <c r="J66" s="102">
        <v>9381</v>
      </c>
      <c r="K66" s="100">
        <v>10376</v>
      </c>
      <c r="L66" s="100">
        <v>4888</v>
      </c>
      <c r="M66" s="100"/>
      <c r="N66" s="102">
        <v>868</v>
      </c>
      <c r="O66" s="102">
        <v>990</v>
      </c>
      <c r="P66" s="100">
        <v>233</v>
      </c>
      <c r="Q66" s="120">
        <v>0</v>
      </c>
    </row>
    <row r="67" spans="2:17" s="66" customFormat="1" ht="12" customHeight="1">
      <c r="B67" s="118"/>
      <c r="D67" s="114"/>
      <c r="E67" s="115"/>
      <c r="F67" s="102"/>
      <c r="G67" s="102"/>
      <c r="H67" s="102"/>
      <c r="I67" s="102"/>
      <c r="J67" s="102"/>
      <c r="K67" s="100"/>
      <c r="L67" s="100"/>
      <c r="M67" s="100"/>
      <c r="N67" s="102"/>
      <c r="O67" s="102"/>
      <c r="P67" s="100"/>
      <c r="Q67" s="99"/>
    </row>
    <row r="68" spans="2:17" ht="12" customHeight="1">
      <c r="B68" s="122"/>
      <c r="C68" s="123"/>
      <c r="D68" s="124"/>
      <c r="E68" s="12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124"/>
    </row>
    <row r="69" spans="3:16" ht="12" customHeight="1">
      <c r="C69" s="92" t="s">
        <v>1572</v>
      </c>
      <c r="D69" s="92"/>
      <c r="E69" s="92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</row>
    <row r="70" spans="3:16" ht="12" customHeight="1">
      <c r="C70" s="92" t="s">
        <v>1573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127"/>
    </row>
    <row r="71" spans="3:16" ht="12" customHeight="1">
      <c r="C71" s="92" t="s">
        <v>1574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127"/>
    </row>
    <row r="72" spans="3:16" ht="12" customHeight="1">
      <c r="C72" s="92" t="s">
        <v>1575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127"/>
    </row>
    <row r="73" spans="3:16" ht="12" customHeight="1">
      <c r="C73" s="128" t="s">
        <v>1576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127"/>
    </row>
    <row r="74" spans="3:16" ht="12" customHeight="1">
      <c r="C74" s="92" t="s">
        <v>1577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127"/>
    </row>
    <row r="75" spans="3:16" ht="12" customHeight="1">
      <c r="C75" s="92" t="s">
        <v>1578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127"/>
    </row>
    <row r="76" spans="3:16" ht="12" customHeight="1">
      <c r="C76" s="128" t="s">
        <v>1579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127"/>
    </row>
    <row r="77" spans="3:16" ht="12" customHeight="1">
      <c r="C77" s="128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127"/>
    </row>
    <row r="78" spans="3:16" ht="12" customHeight="1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127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mergeCells count="16">
    <mergeCell ref="B5:D6"/>
    <mergeCell ref="Q5:Q6"/>
    <mergeCell ref="E6:F6"/>
    <mergeCell ref="I6:J6"/>
    <mergeCell ref="M6:N6"/>
    <mergeCell ref="E5:H5"/>
    <mergeCell ref="I5:L5"/>
    <mergeCell ref="M5:P5"/>
    <mergeCell ref="B8:D8"/>
    <mergeCell ref="B9:D9"/>
    <mergeCell ref="B10:D10"/>
    <mergeCell ref="B11:D11"/>
    <mergeCell ref="B27:B39"/>
    <mergeCell ref="B56:B65"/>
    <mergeCell ref="B13:C13"/>
    <mergeCell ref="B43:B5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29" customWidth="1"/>
    <col min="2" max="2" width="1.625" style="129" customWidth="1"/>
    <col min="3" max="3" width="10.625" style="131" customWidth="1"/>
    <col min="4" max="4" width="10.625" style="129" customWidth="1"/>
    <col min="5" max="16384" width="9.00390625" style="129" customWidth="1"/>
  </cols>
  <sheetData>
    <row r="2" ht="14.25">
      <c r="B2" s="130" t="s">
        <v>623</v>
      </c>
    </row>
    <row r="3" ht="14.25">
      <c r="B3" s="130"/>
    </row>
    <row r="4" ht="12.75" thickBot="1">
      <c r="B4" s="129" t="s">
        <v>589</v>
      </c>
    </row>
    <row r="5" spans="2:18" s="132" customFormat="1" ht="15" customHeight="1" thickTop="1">
      <c r="B5" s="923" t="s">
        <v>1414</v>
      </c>
      <c r="C5" s="924"/>
      <c r="D5" s="920" t="s">
        <v>590</v>
      </c>
      <c r="E5" s="921"/>
      <c r="F5" s="921"/>
      <c r="G5" s="921"/>
      <c r="H5" s="921"/>
      <c r="I5" s="922" t="s">
        <v>591</v>
      </c>
      <c r="J5" s="922"/>
      <c r="K5" s="922"/>
      <c r="L5" s="922"/>
      <c r="M5" s="922"/>
      <c r="N5" s="922"/>
      <c r="O5" s="922"/>
      <c r="P5" s="922"/>
      <c r="Q5" s="922"/>
      <c r="R5" s="922"/>
    </row>
    <row r="6" spans="2:18" s="132" customFormat="1" ht="15" customHeight="1">
      <c r="B6" s="925"/>
      <c r="C6" s="926"/>
      <c r="D6" s="918" t="s">
        <v>592</v>
      </c>
      <c r="E6" s="919" t="s">
        <v>593</v>
      </c>
      <c r="F6" s="929" t="s">
        <v>594</v>
      </c>
      <c r="G6" s="929"/>
      <c r="H6" s="929"/>
      <c r="I6" s="134" t="s">
        <v>595</v>
      </c>
      <c r="J6" s="134" t="s">
        <v>595</v>
      </c>
      <c r="K6" s="134" t="s">
        <v>596</v>
      </c>
      <c r="L6" s="134" t="s">
        <v>597</v>
      </c>
      <c r="M6" s="134" t="s">
        <v>598</v>
      </c>
      <c r="N6" s="134" t="s">
        <v>599</v>
      </c>
      <c r="O6" s="134" t="s">
        <v>600</v>
      </c>
      <c r="P6" s="134" t="s">
        <v>601</v>
      </c>
      <c r="Q6" s="134" t="s">
        <v>602</v>
      </c>
      <c r="R6" s="589" t="s">
        <v>603</v>
      </c>
    </row>
    <row r="7" spans="2:18" s="132" customFormat="1" ht="15" customHeight="1">
      <c r="B7" s="927"/>
      <c r="C7" s="928"/>
      <c r="D7" s="918"/>
      <c r="E7" s="919"/>
      <c r="F7" s="133" t="s">
        <v>604</v>
      </c>
      <c r="G7" s="133" t="s">
        <v>605</v>
      </c>
      <c r="H7" s="133" t="s">
        <v>606</v>
      </c>
      <c r="I7" s="135" t="s">
        <v>607</v>
      </c>
      <c r="J7" s="135" t="s">
        <v>608</v>
      </c>
      <c r="K7" s="135" t="s">
        <v>609</v>
      </c>
      <c r="L7" s="135" t="s">
        <v>610</v>
      </c>
      <c r="M7" s="135" t="s">
        <v>611</v>
      </c>
      <c r="N7" s="135" t="s">
        <v>612</v>
      </c>
      <c r="O7" s="135" t="s">
        <v>613</v>
      </c>
      <c r="P7" s="135" t="s">
        <v>614</v>
      </c>
      <c r="Q7" s="135" t="s">
        <v>615</v>
      </c>
      <c r="R7" s="971"/>
    </row>
    <row r="8" spans="2:18" s="136" customFormat="1" ht="10.5">
      <c r="B8" s="137"/>
      <c r="C8" s="138"/>
      <c r="D8" s="139" t="s">
        <v>616</v>
      </c>
      <c r="E8" s="140" t="s">
        <v>616</v>
      </c>
      <c r="F8" s="140" t="s">
        <v>616</v>
      </c>
      <c r="G8" s="140" t="s">
        <v>616</v>
      </c>
      <c r="H8" s="140" t="s">
        <v>616</v>
      </c>
      <c r="I8" s="140" t="s">
        <v>616</v>
      </c>
      <c r="J8" s="140" t="s">
        <v>616</v>
      </c>
      <c r="K8" s="140" t="s">
        <v>616</v>
      </c>
      <c r="L8" s="140" t="s">
        <v>616</v>
      </c>
      <c r="M8" s="140" t="s">
        <v>616</v>
      </c>
      <c r="N8" s="140" t="s">
        <v>616</v>
      </c>
      <c r="O8" s="140" t="s">
        <v>616</v>
      </c>
      <c r="P8" s="140" t="s">
        <v>616</v>
      </c>
      <c r="Q8" s="140" t="s">
        <v>616</v>
      </c>
      <c r="R8" s="141" t="s">
        <v>616</v>
      </c>
    </row>
    <row r="9" spans="2:18" s="136" customFormat="1" ht="12">
      <c r="B9" s="646" t="s">
        <v>617</v>
      </c>
      <c r="C9" s="647"/>
      <c r="D9" s="142">
        <f>SUM(E9:F9)</f>
        <v>114666</v>
      </c>
      <c r="E9" s="143">
        <v>50896</v>
      </c>
      <c r="F9" s="143">
        <f>SUM(G9:H9)</f>
        <v>63770</v>
      </c>
      <c r="G9" s="144">
        <v>40289</v>
      </c>
      <c r="H9" s="144">
        <v>23481</v>
      </c>
      <c r="I9" s="144">
        <v>12790</v>
      </c>
      <c r="J9" s="144">
        <v>13947</v>
      </c>
      <c r="K9" s="144">
        <v>32399</v>
      </c>
      <c r="L9" s="144">
        <v>25302</v>
      </c>
      <c r="M9" s="144">
        <v>14220</v>
      </c>
      <c r="N9" s="144">
        <v>7107</v>
      </c>
      <c r="O9" s="144">
        <v>3799</v>
      </c>
      <c r="P9" s="144">
        <v>4813</v>
      </c>
      <c r="Q9" s="144">
        <v>175</v>
      </c>
      <c r="R9" s="145">
        <v>114</v>
      </c>
    </row>
    <row r="10" spans="2:18" s="136" customFormat="1" ht="12">
      <c r="B10" s="914" t="s">
        <v>618</v>
      </c>
      <c r="C10" s="915"/>
      <c r="D10" s="142">
        <v>114960</v>
      </c>
      <c r="E10" s="143">
        <v>48867</v>
      </c>
      <c r="F10" s="143">
        <v>66098</v>
      </c>
      <c r="G10" s="144">
        <v>41207</v>
      </c>
      <c r="H10" s="144">
        <v>24886</v>
      </c>
      <c r="I10" s="144">
        <v>12743</v>
      </c>
      <c r="J10" s="144">
        <v>13841</v>
      </c>
      <c r="K10" s="144">
        <v>32342</v>
      </c>
      <c r="L10" s="144">
        <v>25335</v>
      </c>
      <c r="M10" s="144">
        <v>14445</v>
      </c>
      <c r="N10" s="144">
        <v>7184</v>
      </c>
      <c r="O10" s="144">
        <v>3825</v>
      </c>
      <c r="P10" s="144">
        <v>4912</v>
      </c>
      <c r="Q10" s="144">
        <v>165</v>
      </c>
      <c r="R10" s="145">
        <v>168</v>
      </c>
    </row>
    <row r="11" spans="2:18" ht="12" customHeight="1">
      <c r="B11" s="916" t="s">
        <v>619</v>
      </c>
      <c r="C11" s="917"/>
      <c r="D11" s="146">
        <f aca="true" t="shared" si="0" ref="D11:R11">SUM(D14,D31,D43,D59)</f>
        <v>115168</v>
      </c>
      <c r="E11" s="147">
        <f t="shared" si="0"/>
        <v>49303</v>
      </c>
      <c r="F11" s="147">
        <f t="shared" si="0"/>
        <v>65865</v>
      </c>
      <c r="G11" s="147">
        <f t="shared" si="0"/>
        <v>40310</v>
      </c>
      <c r="H11" s="147">
        <f t="shared" si="0"/>
        <v>25555</v>
      </c>
      <c r="I11" s="147">
        <f t="shared" si="0"/>
        <v>12755</v>
      </c>
      <c r="J11" s="147">
        <f t="shared" si="0"/>
        <v>13954</v>
      </c>
      <c r="K11" s="147">
        <f t="shared" si="0"/>
        <v>32361</v>
      </c>
      <c r="L11" s="147">
        <f t="shared" si="0"/>
        <v>25379</v>
      </c>
      <c r="M11" s="147">
        <f t="shared" si="0"/>
        <v>14450</v>
      </c>
      <c r="N11" s="147">
        <f t="shared" si="0"/>
        <v>7165</v>
      </c>
      <c r="O11" s="147">
        <f t="shared" si="0"/>
        <v>3859</v>
      </c>
      <c r="P11" s="147">
        <f t="shared" si="0"/>
        <v>4915</v>
      </c>
      <c r="Q11" s="147">
        <f t="shared" si="0"/>
        <v>167</v>
      </c>
      <c r="R11" s="148">
        <f t="shared" si="0"/>
        <v>163</v>
      </c>
    </row>
    <row r="12" spans="2:18" ht="6.75" customHeight="1">
      <c r="B12" s="149"/>
      <c r="C12" s="150"/>
      <c r="D12" s="151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</row>
    <row r="13" spans="2:18" s="154" customFormat="1" ht="9" customHeight="1">
      <c r="B13" s="149"/>
      <c r="C13" s="155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</row>
    <row r="14" spans="2:18" s="156" customFormat="1" ht="12" customHeight="1">
      <c r="B14" s="936" t="s">
        <v>538</v>
      </c>
      <c r="C14" s="930"/>
      <c r="D14" s="146">
        <f aca="true" t="shared" si="1" ref="D14:R14">SUM(D15:D29)</f>
        <v>28889</v>
      </c>
      <c r="E14" s="147">
        <f t="shared" si="1"/>
        <v>12744</v>
      </c>
      <c r="F14" s="147">
        <f t="shared" si="1"/>
        <v>16145</v>
      </c>
      <c r="G14" s="147">
        <f t="shared" si="1"/>
        <v>8804</v>
      </c>
      <c r="H14" s="147">
        <f t="shared" si="1"/>
        <v>7341</v>
      </c>
      <c r="I14" s="147">
        <f t="shared" si="1"/>
        <v>3169</v>
      </c>
      <c r="J14" s="147">
        <f t="shared" si="1"/>
        <v>2979</v>
      </c>
      <c r="K14" s="147">
        <f t="shared" si="1"/>
        <v>5316</v>
      </c>
      <c r="L14" s="147">
        <f t="shared" si="1"/>
        <v>4000</v>
      </c>
      <c r="M14" s="147">
        <f t="shared" si="1"/>
        <v>3438</v>
      </c>
      <c r="N14" s="147">
        <f t="shared" si="1"/>
        <v>3035</v>
      </c>
      <c r="O14" s="147">
        <f t="shared" si="1"/>
        <v>2436</v>
      </c>
      <c r="P14" s="147">
        <f t="shared" si="1"/>
        <v>4337</v>
      </c>
      <c r="Q14" s="147">
        <f t="shared" si="1"/>
        <v>76</v>
      </c>
      <c r="R14" s="148">
        <f t="shared" si="1"/>
        <v>103</v>
      </c>
    </row>
    <row r="15" spans="2:18" ht="12.75" customHeight="1">
      <c r="B15" s="157"/>
      <c r="C15" s="158" t="s">
        <v>539</v>
      </c>
      <c r="D15" s="142">
        <f aca="true" t="shared" si="2" ref="D15:D29">SUM(E15:F15)</f>
        <v>3462</v>
      </c>
      <c r="E15" s="143">
        <v>1693</v>
      </c>
      <c r="F15" s="143">
        <f aca="true" t="shared" si="3" ref="F15:F29">SUM(G15:H15)</f>
        <v>1769</v>
      </c>
      <c r="G15" s="143">
        <v>790</v>
      </c>
      <c r="H15" s="143">
        <v>979</v>
      </c>
      <c r="I15" s="143">
        <v>383</v>
      </c>
      <c r="J15" s="143">
        <v>344</v>
      </c>
      <c r="K15" s="143">
        <v>547</v>
      </c>
      <c r="L15" s="143">
        <v>451</v>
      </c>
      <c r="M15" s="143">
        <v>405</v>
      </c>
      <c r="N15" s="143">
        <v>385</v>
      </c>
      <c r="O15" s="143">
        <v>284</v>
      </c>
      <c r="P15" s="143">
        <v>619</v>
      </c>
      <c r="Q15" s="143">
        <v>17</v>
      </c>
      <c r="R15" s="159">
        <v>27</v>
      </c>
    </row>
    <row r="16" spans="2:18" ht="12" customHeight="1">
      <c r="B16" s="160"/>
      <c r="C16" s="158" t="s">
        <v>540</v>
      </c>
      <c r="D16" s="142">
        <f t="shared" si="2"/>
        <v>5780</v>
      </c>
      <c r="E16" s="143">
        <v>2718</v>
      </c>
      <c r="F16" s="143">
        <f t="shared" si="3"/>
        <v>3062</v>
      </c>
      <c r="G16" s="161">
        <v>1551</v>
      </c>
      <c r="H16" s="161">
        <v>1511</v>
      </c>
      <c r="I16" s="161">
        <v>652</v>
      </c>
      <c r="J16" s="161">
        <v>612</v>
      </c>
      <c r="K16" s="161">
        <v>991</v>
      </c>
      <c r="L16" s="161">
        <v>682</v>
      </c>
      <c r="M16" s="161">
        <v>573</v>
      </c>
      <c r="N16" s="161">
        <v>570</v>
      </c>
      <c r="O16" s="161">
        <v>518</v>
      </c>
      <c r="P16" s="161">
        <v>1127</v>
      </c>
      <c r="Q16" s="161">
        <v>16</v>
      </c>
      <c r="R16" s="162">
        <v>39</v>
      </c>
    </row>
    <row r="17" spans="2:18" ht="12" customHeight="1">
      <c r="B17" s="160"/>
      <c r="C17" s="158" t="s">
        <v>541</v>
      </c>
      <c r="D17" s="142">
        <f t="shared" si="2"/>
        <v>1049</v>
      </c>
      <c r="E17" s="143">
        <v>334</v>
      </c>
      <c r="F17" s="143">
        <f t="shared" si="3"/>
        <v>715</v>
      </c>
      <c r="G17" s="161">
        <v>460</v>
      </c>
      <c r="H17" s="161">
        <v>255</v>
      </c>
      <c r="I17" s="161">
        <v>109</v>
      </c>
      <c r="J17" s="161">
        <v>115</v>
      </c>
      <c r="K17" s="161">
        <v>316</v>
      </c>
      <c r="L17" s="161">
        <v>262</v>
      </c>
      <c r="M17" s="161">
        <v>169</v>
      </c>
      <c r="N17" s="161">
        <v>63</v>
      </c>
      <c r="O17" s="161">
        <v>11</v>
      </c>
      <c r="P17" s="161">
        <v>4</v>
      </c>
      <c r="Q17" s="161">
        <v>0</v>
      </c>
      <c r="R17" s="162">
        <v>0</v>
      </c>
    </row>
    <row r="18" spans="2:18" ht="12" customHeight="1">
      <c r="B18" s="160"/>
      <c r="C18" s="158" t="s">
        <v>542</v>
      </c>
      <c r="D18" s="142">
        <f t="shared" si="2"/>
        <v>1313</v>
      </c>
      <c r="E18" s="143">
        <v>753</v>
      </c>
      <c r="F18" s="143">
        <f t="shared" si="3"/>
        <v>560</v>
      </c>
      <c r="G18" s="161">
        <v>433</v>
      </c>
      <c r="H18" s="161">
        <v>127</v>
      </c>
      <c r="I18" s="161">
        <v>64</v>
      </c>
      <c r="J18" s="161">
        <v>94</v>
      </c>
      <c r="K18" s="161">
        <v>202</v>
      </c>
      <c r="L18" s="161">
        <v>277</v>
      </c>
      <c r="M18" s="161">
        <v>258</v>
      </c>
      <c r="N18" s="161">
        <v>243</v>
      </c>
      <c r="O18" s="161">
        <v>110</v>
      </c>
      <c r="P18" s="161">
        <v>60</v>
      </c>
      <c r="Q18" s="161">
        <v>5</v>
      </c>
      <c r="R18" s="162">
        <v>0</v>
      </c>
    </row>
    <row r="19" spans="2:18" ht="12" customHeight="1">
      <c r="B19" s="160"/>
      <c r="C19" s="158" t="s">
        <v>543</v>
      </c>
      <c r="D19" s="142">
        <f t="shared" si="2"/>
        <v>1791</v>
      </c>
      <c r="E19" s="143">
        <v>981</v>
      </c>
      <c r="F19" s="143">
        <f t="shared" si="3"/>
        <v>810</v>
      </c>
      <c r="G19" s="161">
        <v>457</v>
      </c>
      <c r="H19" s="161">
        <v>353</v>
      </c>
      <c r="I19" s="161">
        <v>172</v>
      </c>
      <c r="J19" s="161">
        <v>130</v>
      </c>
      <c r="K19" s="161">
        <v>277</v>
      </c>
      <c r="L19" s="161">
        <v>203</v>
      </c>
      <c r="M19" s="161">
        <v>236</v>
      </c>
      <c r="N19" s="161">
        <v>250</v>
      </c>
      <c r="O19" s="161">
        <v>237</v>
      </c>
      <c r="P19" s="161">
        <v>283</v>
      </c>
      <c r="Q19" s="161">
        <v>3</v>
      </c>
      <c r="R19" s="162">
        <v>0</v>
      </c>
    </row>
    <row r="20" spans="2:18" ht="12" customHeight="1">
      <c r="B20" s="160"/>
      <c r="C20" s="158" t="s">
        <v>544</v>
      </c>
      <c r="D20" s="142">
        <f t="shared" si="2"/>
        <v>1238</v>
      </c>
      <c r="E20" s="143">
        <v>680</v>
      </c>
      <c r="F20" s="143">
        <f t="shared" si="3"/>
        <v>558</v>
      </c>
      <c r="G20" s="161">
        <v>346</v>
      </c>
      <c r="H20" s="161">
        <v>212</v>
      </c>
      <c r="I20" s="161">
        <v>125</v>
      </c>
      <c r="J20" s="161">
        <v>109</v>
      </c>
      <c r="K20" s="161">
        <v>156</v>
      </c>
      <c r="L20" s="161">
        <v>109</v>
      </c>
      <c r="M20" s="161">
        <v>106</v>
      </c>
      <c r="N20" s="161">
        <v>120</v>
      </c>
      <c r="O20" s="161">
        <v>138</v>
      </c>
      <c r="P20" s="161">
        <v>364</v>
      </c>
      <c r="Q20" s="161">
        <v>8</v>
      </c>
      <c r="R20" s="162">
        <v>3</v>
      </c>
    </row>
    <row r="21" spans="2:18" ht="12" customHeight="1">
      <c r="B21" s="157"/>
      <c r="C21" s="158" t="s">
        <v>545</v>
      </c>
      <c r="D21" s="142">
        <f t="shared" si="2"/>
        <v>1857</v>
      </c>
      <c r="E21" s="143">
        <v>1062</v>
      </c>
      <c r="F21" s="143">
        <f t="shared" si="3"/>
        <v>795</v>
      </c>
      <c r="G21" s="143">
        <v>537</v>
      </c>
      <c r="H21" s="143">
        <v>258</v>
      </c>
      <c r="I21" s="143">
        <v>120</v>
      </c>
      <c r="J21" s="143">
        <v>141</v>
      </c>
      <c r="K21" s="143">
        <v>230</v>
      </c>
      <c r="L21" s="143">
        <v>189</v>
      </c>
      <c r="M21" s="143">
        <v>197</v>
      </c>
      <c r="N21" s="143">
        <v>195</v>
      </c>
      <c r="O21" s="143">
        <v>206</v>
      </c>
      <c r="P21" s="143">
        <v>568</v>
      </c>
      <c r="Q21" s="143">
        <v>8</v>
      </c>
      <c r="R21" s="159">
        <v>3</v>
      </c>
    </row>
    <row r="22" spans="2:18" ht="12" customHeight="1">
      <c r="B22" s="160"/>
      <c r="C22" s="158" t="s">
        <v>546</v>
      </c>
      <c r="D22" s="142">
        <f t="shared" si="2"/>
        <v>1205</v>
      </c>
      <c r="E22" s="143">
        <v>436</v>
      </c>
      <c r="F22" s="143">
        <f t="shared" si="3"/>
        <v>769</v>
      </c>
      <c r="G22" s="161">
        <v>448</v>
      </c>
      <c r="H22" s="161">
        <v>321</v>
      </c>
      <c r="I22" s="161">
        <v>140</v>
      </c>
      <c r="J22" s="161">
        <v>147</v>
      </c>
      <c r="K22" s="161">
        <v>242</v>
      </c>
      <c r="L22" s="161">
        <v>174</v>
      </c>
      <c r="M22" s="161">
        <v>141</v>
      </c>
      <c r="N22" s="161">
        <v>151</v>
      </c>
      <c r="O22" s="161">
        <v>100</v>
      </c>
      <c r="P22" s="161">
        <v>110</v>
      </c>
      <c r="Q22" s="161">
        <v>0</v>
      </c>
      <c r="R22" s="162">
        <v>0</v>
      </c>
    </row>
    <row r="23" spans="2:18" ht="12" customHeight="1">
      <c r="B23" s="160"/>
      <c r="C23" s="158" t="s">
        <v>547</v>
      </c>
      <c r="D23" s="142">
        <f t="shared" si="2"/>
        <v>2445</v>
      </c>
      <c r="E23" s="143">
        <v>1278</v>
      </c>
      <c r="F23" s="143">
        <f t="shared" si="3"/>
        <v>1167</v>
      </c>
      <c r="G23" s="161">
        <v>783</v>
      </c>
      <c r="H23" s="161">
        <v>384</v>
      </c>
      <c r="I23" s="161">
        <v>211</v>
      </c>
      <c r="J23" s="161">
        <v>212</v>
      </c>
      <c r="K23" s="161">
        <v>419</v>
      </c>
      <c r="L23" s="161">
        <v>272</v>
      </c>
      <c r="M23" s="161">
        <v>284</v>
      </c>
      <c r="N23" s="161">
        <v>305</v>
      </c>
      <c r="O23" s="161">
        <v>290</v>
      </c>
      <c r="P23" s="161">
        <v>451</v>
      </c>
      <c r="Q23" s="161">
        <v>1</v>
      </c>
      <c r="R23" s="162">
        <v>0</v>
      </c>
    </row>
    <row r="24" spans="2:18" ht="12" customHeight="1">
      <c r="B24" s="160"/>
      <c r="C24" s="158" t="s">
        <v>548</v>
      </c>
      <c r="D24" s="142">
        <f t="shared" si="2"/>
        <v>1463</v>
      </c>
      <c r="E24" s="143">
        <v>43</v>
      </c>
      <c r="F24" s="143">
        <f t="shared" si="3"/>
        <v>1420</v>
      </c>
      <c r="G24" s="161">
        <v>789</v>
      </c>
      <c r="H24" s="161">
        <v>631</v>
      </c>
      <c r="I24" s="161">
        <v>261</v>
      </c>
      <c r="J24" s="161">
        <v>264</v>
      </c>
      <c r="K24" s="161">
        <v>483</v>
      </c>
      <c r="L24" s="161">
        <v>296</v>
      </c>
      <c r="M24" s="161">
        <v>118</v>
      </c>
      <c r="N24" s="161">
        <v>27</v>
      </c>
      <c r="O24" s="161">
        <v>9</v>
      </c>
      <c r="P24" s="161">
        <v>3</v>
      </c>
      <c r="Q24" s="161">
        <v>0</v>
      </c>
      <c r="R24" s="162">
        <v>2</v>
      </c>
    </row>
    <row r="25" spans="2:18" s="154" customFormat="1" ht="12" customHeight="1">
      <c r="B25" s="160"/>
      <c r="C25" s="158" t="s">
        <v>549</v>
      </c>
      <c r="D25" s="142">
        <f t="shared" si="2"/>
        <v>907</v>
      </c>
      <c r="E25" s="143">
        <v>573</v>
      </c>
      <c r="F25" s="143">
        <f t="shared" si="3"/>
        <v>334</v>
      </c>
      <c r="G25" s="161">
        <v>212</v>
      </c>
      <c r="H25" s="161">
        <v>122</v>
      </c>
      <c r="I25" s="161">
        <v>54</v>
      </c>
      <c r="J25" s="161">
        <v>52</v>
      </c>
      <c r="K25" s="161">
        <v>128</v>
      </c>
      <c r="L25" s="161">
        <v>74</v>
      </c>
      <c r="M25" s="161">
        <v>90</v>
      </c>
      <c r="N25" s="161">
        <v>107</v>
      </c>
      <c r="O25" s="161">
        <v>110</v>
      </c>
      <c r="P25" s="161">
        <v>273</v>
      </c>
      <c r="Q25" s="161">
        <v>16</v>
      </c>
      <c r="R25" s="162">
        <v>3</v>
      </c>
    </row>
    <row r="26" spans="2:18" ht="12" customHeight="1">
      <c r="B26" s="157"/>
      <c r="C26" s="158" t="s">
        <v>550</v>
      </c>
      <c r="D26" s="142">
        <f t="shared" si="2"/>
        <v>871</v>
      </c>
      <c r="E26" s="143">
        <v>314</v>
      </c>
      <c r="F26" s="143">
        <f t="shared" si="3"/>
        <v>557</v>
      </c>
      <c r="G26" s="143">
        <v>263</v>
      </c>
      <c r="H26" s="143">
        <v>294</v>
      </c>
      <c r="I26" s="143">
        <v>114</v>
      </c>
      <c r="J26" s="143">
        <v>113</v>
      </c>
      <c r="K26" s="143">
        <v>172</v>
      </c>
      <c r="L26" s="143">
        <v>150</v>
      </c>
      <c r="M26" s="143">
        <v>117</v>
      </c>
      <c r="N26" s="143">
        <v>107</v>
      </c>
      <c r="O26" s="143">
        <v>63</v>
      </c>
      <c r="P26" s="143">
        <v>35</v>
      </c>
      <c r="Q26" s="143">
        <v>0</v>
      </c>
      <c r="R26" s="159">
        <v>0</v>
      </c>
    </row>
    <row r="27" spans="2:18" s="154" customFormat="1" ht="12" customHeight="1">
      <c r="B27" s="160"/>
      <c r="C27" s="158" t="s">
        <v>551</v>
      </c>
      <c r="D27" s="142">
        <f t="shared" si="2"/>
        <v>1304</v>
      </c>
      <c r="E27" s="143">
        <v>542</v>
      </c>
      <c r="F27" s="143">
        <f t="shared" si="3"/>
        <v>762</v>
      </c>
      <c r="G27" s="161">
        <v>374</v>
      </c>
      <c r="H27" s="161">
        <v>388</v>
      </c>
      <c r="I27" s="161">
        <v>172</v>
      </c>
      <c r="J27" s="161">
        <v>145</v>
      </c>
      <c r="K27" s="161">
        <v>279</v>
      </c>
      <c r="L27" s="161">
        <v>219</v>
      </c>
      <c r="M27" s="161">
        <v>175</v>
      </c>
      <c r="N27" s="161">
        <v>126</v>
      </c>
      <c r="O27" s="161">
        <v>83</v>
      </c>
      <c r="P27" s="161">
        <v>104</v>
      </c>
      <c r="Q27" s="161">
        <v>0</v>
      </c>
      <c r="R27" s="162">
        <v>1</v>
      </c>
    </row>
    <row r="28" spans="2:18" s="154" customFormat="1" ht="12" customHeight="1">
      <c r="B28" s="160"/>
      <c r="C28" s="158" t="s">
        <v>552</v>
      </c>
      <c r="D28" s="142">
        <f t="shared" si="2"/>
        <v>1227</v>
      </c>
      <c r="E28" s="143">
        <v>287</v>
      </c>
      <c r="F28" s="143">
        <f t="shared" si="3"/>
        <v>940</v>
      </c>
      <c r="G28" s="161">
        <v>441</v>
      </c>
      <c r="H28" s="161">
        <v>499</v>
      </c>
      <c r="I28" s="161">
        <v>194</v>
      </c>
      <c r="J28" s="161">
        <v>144</v>
      </c>
      <c r="K28" s="161">
        <v>270</v>
      </c>
      <c r="L28" s="161">
        <v>191</v>
      </c>
      <c r="M28" s="161">
        <v>150</v>
      </c>
      <c r="N28" s="161">
        <v>128</v>
      </c>
      <c r="O28" s="161">
        <v>69</v>
      </c>
      <c r="P28" s="161">
        <v>75</v>
      </c>
      <c r="Q28" s="161">
        <v>0</v>
      </c>
      <c r="R28" s="162">
        <v>6</v>
      </c>
    </row>
    <row r="29" spans="2:18" s="154" customFormat="1" ht="12" customHeight="1">
      <c r="B29" s="160"/>
      <c r="C29" s="158" t="s">
        <v>553</v>
      </c>
      <c r="D29" s="142">
        <f t="shared" si="2"/>
        <v>2977</v>
      </c>
      <c r="E29" s="143">
        <v>1050</v>
      </c>
      <c r="F29" s="143">
        <f t="shared" si="3"/>
        <v>1927</v>
      </c>
      <c r="G29" s="161">
        <v>920</v>
      </c>
      <c r="H29" s="161">
        <v>1007</v>
      </c>
      <c r="I29" s="161">
        <v>398</v>
      </c>
      <c r="J29" s="161">
        <v>357</v>
      </c>
      <c r="K29" s="161">
        <v>604</v>
      </c>
      <c r="L29" s="161">
        <v>451</v>
      </c>
      <c r="M29" s="161">
        <v>419</v>
      </c>
      <c r="N29" s="161">
        <v>258</v>
      </c>
      <c r="O29" s="161">
        <v>208</v>
      </c>
      <c r="P29" s="161">
        <v>261</v>
      </c>
      <c r="Q29" s="161">
        <v>2</v>
      </c>
      <c r="R29" s="162">
        <v>19</v>
      </c>
    </row>
    <row r="30" spans="2:18" s="154" customFormat="1" ht="12" customHeight="1">
      <c r="B30" s="160"/>
      <c r="C30" s="158"/>
      <c r="D30" s="151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/>
    </row>
    <row r="31" spans="2:18" s="156" customFormat="1" ht="12" customHeight="1">
      <c r="B31" s="936" t="s">
        <v>554</v>
      </c>
      <c r="C31" s="930"/>
      <c r="D31" s="163">
        <f aca="true" t="shared" si="4" ref="D31:R31">SUM(D32:D41)</f>
        <v>17231</v>
      </c>
      <c r="E31" s="164">
        <f t="shared" si="4"/>
        <v>7599</v>
      </c>
      <c r="F31" s="164">
        <f t="shared" si="4"/>
        <v>9632</v>
      </c>
      <c r="G31" s="164">
        <f t="shared" si="4"/>
        <v>6173</v>
      </c>
      <c r="H31" s="164">
        <f t="shared" si="4"/>
        <v>3459</v>
      </c>
      <c r="I31" s="164">
        <f t="shared" si="4"/>
        <v>1710</v>
      </c>
      <c r="J31" s="164">
        <f t="shared" si="4"/>
        <v>1797</v>
      </c>
      <c r="K31" s="164">
        <f t="shared" si="4"/>
        <v>4633</v>
      </c>
      <c r="L31" s="164">
        <f t="shared" si="4"/>
        <v>4175</v>
      </c>
      <c r="M31" s="164">
        <f t="shared" si="4"/>
        <v>2876</v>
      </c>
      <c r="N31" s="164">
        <f t="shared" si="4"/>
        <v>1259</v>
      </c>
      <c r="O31" s="164">
        <f t="shared" si="4"/>
        <v>456</v>
      </c>
      <c r="P31" s="164">
        <f t="shared" si="4"/>
        <v>233</v>
      </c>
      <c r="Q31" s="164">
        <f t="shared" si="4"/>
        <v>85</v>
      </c>
      <c r="R31" s="165">
        <f t="shared" si="4"/>
        <v>7</v>
      </c>
    </row>
    <row r="32" spans="2:18" s="154" customFormat="1" ht="12" customHeight="1">
      <c r="B32" s="160"/>
      <c r="C32" s="158" t="s">
        <v>555</v>
      </c>
      <c r="D32" s="142">
        <f aca="true" t="shared" si="5" ref="D32:D41">SUM(E32:F32)</f>
        <v>2858</v>
      </c>
      <c r="E32" s="143">
        <v>1519</v>
      </c>
      <c r="F32" s="143">
        <f aca="true" t="shared" si="6" ref="F32:F41">SUM(G32:H32)</f>
        <v>1339</v>
      </c>
      <c r="G32" s="152">
        <v>802</v>
      </c>
      <c r="H32" s="152">
        <v>537</v>
      </c>
      <c r="I32" s="152">
        <v>250</v>
      </c>
      <c r="J32" s="152">
        <v>256</v>
      </c>
      <c r="K32" s="152">
        <v>551</v>
      </c>
      <c r="L32" s="152">
        <v>542</v>
      </c>
      <c r="M32" s="152">
        <v>525</v>
      </c>
      <c r="N32" s="152">
        <v>369</v>
      </c>
      <c r="O32" s="152">
        <v>167</v>
      </c>
      <c r="P32" s="152">
        <v>119</v>
      </c>
      <c r="Q32" s="152">
        <v>79</v>
      </c>
      <c r="R32" s="153">
        <v>0</v>
      </c>
    </row>
    <row r="33" spans="2:18" s="154" customFormat="1" ht="12" customHeight="1">
      <c r="B33" s="149"/>
      <c r="C33" s="158" t="s">
        <v>556</v>
      </c>
      <c r="D33" s="142">
        <f t="shared" si="5"/>
        <v>3849</v>
      </c>
      <c r="E33" s="143">
        <v>2252</v>
      </c>
      <c r="F33" s="143">
        <f t="shared" si="6"/>
        <v>1597</v>
      </c>
      <c r="G33" s="152">
        <v>1195</v>
      </c>
      <c r="H33" s="152">
        <v>402</v>
      </c>
      <c r="I33" s="152">
        <v>194</v>
      </c>
      <c r="J33" s="152">
        <v>321</v>
      </c>
      <c r="K33" s="152">
        <v>1118</v>
      </c>
      <c r="L33" s="152">
        <v>1190</v>
      </c>
      <c r="M33" s="152">
        <v>732</v>
      </c>
      <c r="N33" s="152">
        <v>193</v>
      </c>
      <c r="O33" s="152">
        <v>68</v>
      </c>
      <c r="P33" s="152">
        <v>31</v>
      </c>
      <c r="Q33" s="152">
        <v>2</v>
      </c>
      <c r="R33" s="153">
        <v>0</v>
      </c>
    </row>
    <row r="34" spans="2:18" s="154" customFormat="1" ht="12" customHeight="1">
      <c r="B34" s="149"/>
      <c r="C34" s="158" t="s">
        <v>557</v>
      </c>
      <c r="D34" s="142">
        <f t="shared" si="5"/>
        <v>1684</v>
      </c>
      <c r="E34" s="143">
        <v>862</v>
      </c>
      <c r="F34" s="143">
        <f t="shared" si="6"/>
        <v>822</v>
      </c>
      <c r="G34" s="152">
        <v>508</v>
      </c>
      <c r="H34" s="152">
        <v>314</v>
      </c>
      <c r="I34" s="152">
        <v>165</v>
      </c>
      <c r="J34" s="152">
        <v>189</v>
      </c>
      <c r="K34" s="152">
        <v>511</v>
      </c>
      <c r="L34" s="152">
        <v>429</v>
      </c>
      <c r="M34" s="152">
        <v>284</v>
      </c>
      <c r="N34" s="152">
        <v>82</v>
      </c>
      <c r="O34" s="152">
        <v>17</v>
      </c>
      <c r="P34" s="152">
        <v>6</v>
      </c>
      <c r="Q34" s="152">
        <v>0</v>
      </c>
      <c r="R34" s="153">
        <v>1</v>
      </c>
    </row>
    <row r="35" spans="2:18" s="154" customFormat="1" ht="12" customHeight="1">
      <c r="B35" s="160"/>
      <c r="C35" s="158" t="s">
        <v>558</v>
      </c>
      <c r="D35" s="142">
        <f t="shared" si="5"/>
        <v>1180</v>
      </c>
      <c r="E35" s="143">
        <v>414</v>
      </c>
      <c r="F35" s="143">
        <f t="shared" si="6"/>
        <v>766</v>
      </c>
      <c r="G35" s="152">
        <v>464</v>
      </c>
      <c r="H35" s="152">
        <v>302</v>
      </c>
      <c r="I35" s="152">
        <v>113</v>
      </c>
      <c r="J35" s="152">
        <v>151</v>
      </c>
      <c r="K35" s="152">
        <v>357</v>
      </c>
      <c r="L35" s="152">
        <v>340</v>
      </c>
      <c r="M35" s="152">
        <v>165</v>
      </c>
      <c r="N35" s="152">
        <v>41</v>
      </c>
      <c r="O35" s="152">
        <v>7</v>
      </c>
      <c r="P35" s="152">
        <v>4</v>
      </c>
      <c r="Q35" s="152">
        <v>0</v>
      </c>
      <c r="R35" s="153">
        <v>2</v>
      </c>
    </row>
    <row r="36" spans="2:18" s="154" customFormat="1" ht="12" customHeight="1">
      <c r="B36" s="160"/>
      <c r="C36" s="158" t="s">
        <v>559</v>
      </c>
      <c r="D36" s="142">
        <f t="shared" si="5"/>
        <v>849</v>
      </c>
      <c r="E36" s="143">
        <v>347</v>
      </c>
      <c r="F36" s="143">
        <f t="shared" si="6"/>
        <v>502</v>
      </c>
      <c r="G36" s="152">
        <v>349</v>
      </c>
      <c r="H36" s="152">
        <v>153</v>
      </c>
      <c r="I36" s="152">
        <v>81</v>
      </c>
      <c r="J36" s="152">
        <v>102</v>
      </c>
      <c r="K36" s="152">
        <v>273</v>
      </c>
      <c r="L36" s="152">
        <v>227</v>
      </c>
      <c r="M36" s="152">
        <v>122</v>
      </c>
      <c r="N36" s="152">
        <v>35</v>
      </c>
      <c r="O36" s="152">
        <v>7</v>
      </c>
      <c r="P36" s="152">
        <v>2</v>
      </c>
      <c r="Q36" s="152">
        <v>0</v>
      </c>
      <c r="R36" s="153">
        <v>0</v>
      </c>
    </row>
    <row r="37" spans="2:18" s="154" customFormat="1" ht="12" customHeight="1">
      <c r="B37" s="149"/>
      <c r="C37" s="158" t="s">
        <v>560</v>
      </c>
      <c r="D37" s="142">
        <f t="shared" si="5"/>
        <v>1300</v>
      </c>
      <c r="E37" s="143">
        <v>422</v>
      </c>
      <c r="F37" s="143">
        <f t="shared" si="6"/>
        <v>878</v>
      </c>
      <c r="G37" s="152">
        <v>472</v>
      </c>
      <c r="H37" s="152">
        <v>406</v>
      </c>
      <c r="I37" s="152">
        <v>218</v>
      </c>
      <c r="J37" s="152">
        <v>166</v>
      </c>
      <c r="K37" s="152">
        <v>400</v>
      </c>
      <c r="L37" s="152">
        <v>274</v>
      </c>
      <c r="M37" s="152">
        <v>176</v>
      </c>
      <c r="N37" s="152">
        <v>45</v>
      </c>
      <c r="O37" s="152">
        <v>15</v>
      </c>
      <c r="P37" s="152">
        <v>6</v>
      </c>
      <c r="Q37" s="152">
        <v>0</v>
      </c>
      <c r="R37" s="153">
        <v>0</v>
      </c>
    </row>
    <row r="38" spans="2:18" s="154" customFormat="1" ht="12" customHeight="1">
      <c r="B38" s="149"/>
      <c r="C38" s="158" t="s">
        <v>561</v>
      </c>
      <c r="D38" s="142">
        <f t="shared" si="5"/>
        <v>1111</v>
      </c>
      <c r="E38" s="143">
        <v>389</v>
      </c>
      <c r="F38" s="143">
        <f t="shared" si="6"/>
        <v>722</v>
      </c>
      <c r="G38" s="152">
        <v>487</v>
      </c>
      <c r="H38" s="152">
        <v>235</v>
      </c>
      <c r="I38" s="152">
        <v>87</v>
      </c>
      <c r="J38" s="152">
        <v>100</v>
      </c>
      <c r="K38" s="152">
        <v>288</v>
      </c>
      <c r="L38" s="152">
        <v>228</v>
      </c>
      <c r="M38" s="152">
        <v>203</v>
      </c>
      <c r="N38" s="152">
        <v>135</v>
      </c>
      <c r="O38" s="152">
        <v>46</v>
      </c>
      <c r="P38" s="152">
        <v>22</v>
      </c>
      <c r="Q38" s="152">
        <v>2</v>
      </c>
      <c r="R38" s="153">
        <v>0</v>
      </c>
    </row>
    <row r="39" spans="2:18" s="132" customFormat="1" ht="12" customHeight="1">
      <c r="B39" s="149"/>
      <c r="C39" s="158" t="s">
        <v>562</v>
      </c>
      <c r="D39" s="142">
        <f t="shared" si="5"/>
        <v>1724</v>
      </c>
      <c r="E39" s="143">
        <v>446</v>
      </c>
      <c r="F39" s="143">
        <f t="shared" si="6"/>
        <v>1278</v>
      </c>
      <c r="G39" s="152">
        <v>671</v>
      </c>
      <c r="H39" s="152">
        <v>607</v>
      </c>
      <c r="I39" s="152">
        <v>377</v>
      </c>
      <c r="J39" s="152">
        <v>214</v>
      </c>
      <c r="K39" s="152">
        <v>447</v>
      </c>
      <c r="L39" s="152">
        <v>347</v>
      </c>
      <c r="M39" s="152">
        <v>215</v>
      </c>
      <c r="N39" s="152">
        <v>93</v>
      </c>
      <c r="O39" s="152">
        <v>16</v>
      </c>
      <c r="P39" s="152">
        <v>11</v>
      </c>
      <c r="Q39" s="152">
        <v>0</v>
      </c>
      <c r="R39" s="153">
        <v>4</v>
      </c>
    </row>
    <row r="40" spans="2:18" s="132" customFormat="1" ht="12" customHeight="1">
      <c r="B40" s="149"/>
      <c r="C40" s="158" t="s">
        <v>563</v>
      </c>
      <c r="D40" s="142">
        <f t="shared" si="5"/>
        <v>1036</v>
      </c>
      <c r="E40" s="143">
        <v>373</v>
      </c>
      <c r="F40" s="143">
        <f t="shared" si="6"/>
        <v>663</v>
      </c>
      <c r="G40" s="152">
        <v>533</v>
      </c>
      <c r="H40" s="152">
        <v>130</v>
      </c>
      <c r="I40" s="152">
        <v>51</v>
      </c>
      <c r="J40" s="152">
        <v>84</v>
      </c>
      <c r="K40" s="152">
        <v>245</v>
      </c>
      <c r="L40" s="152">
        <v>225</v>
      </c>
      <c r="M40" s="152">
        <v>185</v>
      </c>
      <c r="N40" s="152">
        <v>141</v>
      </c>
      <c r="O40" s="152">
        <v>82</v>
      </c>
      <c r="P40" s="152">
        <v>22</v>
      </c>
      <c r="Q40" s="152">
        <v>1</v>
      </c>
      <c r="R40" s="153">
        <v>0</v>
      </c>
    </row>
    <row r="41" spans="2:18" s="132" customFormat="1" ht="12" customHeight="1">
      <c r="B41" s="149"/>
      <c r="C41" s="158" t="s">
        <v>564</v>
      </c>
      <c r="D41" s="142">
        <f t="shared" si="5"/>
        <v>1640</v>
      </c>
      <c r="E41" s="143">
        <v>575</v>
      </c>
      <c r="F41" s="143">
        <f t="shared" si="6"/>
        <v>1065</v>
      </c>
      <c r="G41" s="152">
        <v>692</v>
      </c>
      <c r="H41" s="152">
        <v>373</v>
      </c>
      <c r="I41" s="152">
        <v>174</v>
      </c>
      <c r="J41" s="152">
        <v>214</v>
      </c>
      <c r="K41" s="152">
        <v>443</v>
      </c>
      <c r="L41" s="152">
        <v>373</v>
      </c>
      <c r="M41" s="152">
        <v>269</v>
      </c>
      <c r="N41" s="152">
        <v>125</v>
      </c>
      <c r="O41" s="152">
        <v>31</v>
      </c>
      <c r="P41" s="152">
        <v>10</v>
      </c>
      <c r="Q41" s="152">
        <v>1</v>
      </c>
      <c r="R41" s="153">
        <v>0</v>
      </c>
    </row>
    <row r="42" spans="2:18" s="132" customFormat="1" ht="12" customHeight="1">
      <c r="B42" s="149"/>
      <c r="C42" s="158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59"/>
    </row>
    <row r="43" spans="2:18" s="156" customFormat="1" ht="12" customHeight="1">
      <c r="B43" s="936" t="s">
        <v>565</v>
      </c>
      <c r="C43" s="930"/>
      <c r="D43" s="146">
        <f>SUM(D44:D57)</f>
        <v>42357</v>
      </c>
      <c r="E43" s="147">
        <f>SUM(E44:E57)</f>
        <v>17645</v>
      </c>
      <c r="F43" s="147">
        <f>SUM(F44:F57)</f>
        <v>24712</v>
      </c>
      <c r="G43" s="147">
        <f>SUM(G44:G57)</f>
        <v>15634</v>
      </c>
      <c r="H43" s="147">
        <v>9078</v>
      </c>
      <c r="I43" s="147">
        <f aca="true" t="shared" si="7" ref="I43:R43">SUM(I44:I57)</f>
        <v>4777</v>
      </c>
      <c r="J43" s="147">
        <f t="shared" si="7"/>
        <v>5717</v>
      </c>
      <c r="K43" s="147">
        <f t="shared" si="7"/>
        <v>14832</v>
      </c>
      <c r="L43" s="147">
        <f t="shared" si="7"/>
        <v>11533</v>
      </c>
      <c r="M43" s="147">
        <f t="shared" si="7"/>
        <v>4392</v>
      </c>
      <c r="N43" s="147">
        <f t="shared" si="7"/>
        <v>909</v>
      </c>
      <c r="O43" s="147">
        <f t="shared" si="7"/>
        <v>133</v>
      </c>
      <c r="P43" s="147">
        <f t="shared" si="7"/>
        <v>30</v>
      </c>
      <c r="Q43" s="147">
        <f t="shared" si="7"/>
        <v>2</v>
      </c>
      <c r="R43" s="148">
        <f t="shared" si="7"/>
        <v>32</v>
      </c>
    </row>
    <row r="44" spans="2:18" ht="12" customHeight="1">
      <c r="B44" s="149"/>
      <c r="C44" s="158" t="s">
        <v>566</v>
      </c>
      <c r="D44" s="142">
        <f aca="true" t="shared" si="8" ref="D44:D57">SUM(E44:F44)</f>
        <v>9726</v>
      </c>
      <c r="E44" s="143">
        <v>4221</v>
      </c>
      <c r="F44" s="143">
        <f>SUM(G44:H44)</f>
        <v>5505</v>
      </c>
      <c r="G44" s="152">
        <v>3538</v>
      </c>
      <c r="H44" s="152">
        <v>1967</v>
      </c>
      <c r="I44" s="152">
        <v>1084</v>
      </c>
      <c r="J44" s="152">
        <v>1258</v>
      </c>
      <c r="K44" s="152">
        <v>3299</v>
      </c>
      <c r="L44" s="152">
        <v>2803</v>
      </c>
      <c r="M44" s="152">
        <v>1059</v>
      </c>
      <c r="N44" s="152">
        <v>195</v>
      </c>
      <c r="O44" s="152">
        <v>18</v>
      </c>
      <c r="P44" s="152">
        <v>1</v>
      </c>
      <c r="Q44" s="152">
        <v>0</v>
      </c>
      <c r="R44" s="153">
        <v>9</v>
      </c>
    </row>
    <row r="45" spans="2:18" ht="12" customHeight="1">
      <c r="B45" s="149"/>
      <c r="C45" s="158" t="s">
        <v>567</v>
      </c>
      <c r="D45" s="142">
        <f t="shared" si="8"/>
        <v>4245</v>
      </c>
      <c r="E45" s="143">
        <v>1655</v>
      </c>
      <c r="F45" s="143">
        <f>SUM(G45:H45)</f>
        <v>2590</v>
      </c>
      <c r="G45" s="152">
        <v>1544</v>
      </c>
      <c r="H45" s="152">
        <v>1046</v>
      </c>
      <c r="I45" s="152">
        <v>501</v>
      </c>
      <c r="J45" s="152">
        <v>561</v>
      </c>
      <c r="K45" s="152">
        <v>1532</v>
      </c>
      <c r="L45" s="152">
        <v>1206</v>
      </c>
      <c r="M45" s="152">
        <v>386</v>
      </c>
      <c r="N45" s="152">
        <v>49</v>
      </c>
      <c r="O45" s="152">
        <v>8</v>
      </c>
      <c r="P45" s="152">
        <v>2</v>
      </c>
      <c r="Q45" s="152">
        <v>0</v>
      </c>
      <c r="R45" s="153">
        <v>0</v>
      </c>
    </row>
    <row r="46" spans="2:18" ht="11.25" customHeight="1">
      <c r="B46" s="149"/>
      <c r="C46" s="158" t="s">
        <v>568</v>
      </c>
      <c r="D46" s="142">
        <f t="shared" si="8"/>
        <v>3414</v>
      </c>
      <c r="E46" s="143">
        <v>1409</v>
      </c>
      <c r="F46" s="143">
        <f>SUM(G46:H46)</f>
        <v>2005</v>
      </c>
      <c r="G46" s="152">
        <v>1456</v>
      </c>
      <c r="H46" s="152">
        <v>549</v>
      </c>
      <c r="I46" s="152">
        <v>321</v>
      </c>
      <c r="J46" s="152">
        <v>492</v>
      </c>
      <c r="K46" s="152">
        <v>1293</v>
      </c>
      <c r="L46" s="152">
        <v>903</v>
      </c>
      <c r="M46" s="152">
        <v>335</v>
      </c>
      <c r="N46" s="152">
        <v>59</v>
      </c>
      <c r="O46" s="152">
        <v>5</v>
      </c>
      <c r="P46" s="152">
        <v>4</v>
      </c>
      <c r="Q46" s="152">
        <v>1</v>
      </c>
      <c r="R46" s="153">
        <v>1</v>
      </c>
    </row>
    <row r="47" spans="2:18" ht="12" customHeight="1">
      <c r="B47" s="149"/>
      <c r="C47" s="158" t="s">
        <v>569</v>
      </c>
      <c r="D47" s="142">
        <f t="shared" si="8"/>
        <v>4763</v>
      </c>
      <c r="E47" s="143">
        <v>2134</v>
      </c>
      <c r="F47" s="143">
        <f>SUM(G47:H47)</f>
        <v>2629</v>
      </c>
      <c r="G47" s="152">
        <v>1752</v>
      </c>
      <c r="H47" s="152">
        <v>877</v>
      </c>
      <c r="I47" s="152">
        <v>534</v>
      </c>
      <c r="J47" s="152">
        <v>624</v>
      </c>
      <c r="K47" s="152">
        <v>1631</v>
      </c>
      <c r="L47" s="152">
        <v>1255</v>
      </c>
      <c r="M47" s="152">
        <v>532</v>
      </c>
      <c r="N47" s="152">
        <v>145</v>
      </c>
      <c r="O47" s="152">
        <v>31</v>
      </c>
      <c r="P47" s="152">
        <v>9</v>
      </c>
      <c r="Q47" s="152">
        <v>1</v>
      </c>
      <c r="R47" s="153">
        <v>1</v>
      </c>
    </row>
    <row r="48" spans="2:18" ht="12" customHeight="1">
      <c r="B48" s="149"/>
      <c r="C48" s="158" t="s">
        <v>570</v>
      </c>
      <c r="D48" s="142">
        <f t="shared" si="8"/>
        <v>3124</v>
      </c>
      <c r="E48" s="143">
        <v>1659</v>
      </c>
      <c r="F48" s="143">
        <v>1465</v>
      </c>
      <c r="G48" s="152">
        <v>909</v>
      </c>
      <c r="H48" s="152">
        <v>566</v>
      </c>
      <c r="I48" s="152">
        <v>302</v>
      </c>
      <c r="J48" s="152">
        <v>338</v>
      </c>
      <c r="K48" s="152">
        <v>898</v>
      </c>
      <c r="L48" s="152">
        <v>943</v>
      </c>
      <c r="M48" s="152">
        <v>496</v>
      </c>
      <c r="N48" s="152">
        <v>123</v>
      </c>
      <c r="O48" s="152">
        <v>22</v>
      </c>
      <c r="P48" s="152">
        <v>1</v>
      </c>
      <c r="Q48" s="152">
        <v>0</v>
      </c>
      <c r="R48" s="153">
        <v>1</v>
      </c>
    </row>
    <row r="49" spans="2:18" ht="12.75" customHeight="1">
      <c r="B49" s="149"/>
      <c r="C49" s="158" t="s">
        <v>571</v>
      </c>
      <c r="D49" s="142">
        <f t="shared" si="8"/>
        <v>4147</v>
      </c>
      <c r="E49" s="143">
        <v>2231</v>
      </c>
      <c r="F49" s="143">
        <f aca="true" t="shared" si="9" ref="F49:F57">SUM(G49:H49)</f>
        <v>1916</v>
      </c>
      <c r="G49" s="152">
        <v>1148</v>
      </c>
      <c r="H49" s="152">
        <v>768</v>
      </c>
      <c r="I49" s="152">
        <v>463</v>
      </c>
      <c r="J49" s="152">
        <v>533</v>
      </c>
      <c r="K49" s="152">
        <v>1244</v>
      </c>
      <c r="L49" s="152">
        <v>1234</v>
      </c>
      <c r="M49" s="152">
        <v>531</v>
      </c>
      <c r="N49" s="152">
        <v>111</v>
      </c>
      <c r="O49" s="152">
        <v>20</v>
      </c>
      <c r="P49" s="152">
        <v>8</v>
      </c>
      <c r="Q49" s="152">
        <v>0</v>
      </c>
      <c r="R49" s="153">
        <v>3</v>
      </c>
    </row>
    <row r="50" spans="2:18" ht="12.75" customHeight="1">
      <c r="B50" s="149"/>
      <c r="C50" s="158" t="s">
        <v>572</v>
      </c>
      <c r="D50" s="142">
        <f t="shared" si="8"/>
        <v>1439</v>
      </c>
      <c r="E50" s="143">
        <v>720</v>
      </c>
      <c r="F50" s="143">
        <f t="shared" si="9"/>
        <v>719</v>
      </c>
      <c r="G50" s="152">
        <v>433</v>
      </c>
      <c r="H50" s="152">
        <v>286</v>
      </c>
      <c r="I50" s="152">
        <v>145</v>
      </c>
      <c r="J50" s="152">
        <v>187</v>
      </c>
      <c r="K50" s="152">
        <v>397</v>
      </c>
      <c r="L50" s="152">
        <v>377</v>
      </c>
      <c r="M50" s="152">
        <v>239</v>
      </c>
      <c r="N50" s="152">
        <v>75</v>
      </c>
      <c r="O50" s="152">
        <v>16</v>
      </c>
      <c r="P50" s="152">
        <v>1</v>
      </c>
      <c r="Q50" s="152">
        <v>0</v>
      </c>
      <c r="R50" s="153">
        <v>2</v>
      </c>
    </row>
    <row r="51" spans="2:18" ht="12" customHeight="1">
      <c r="B51" s="149"/>
      <c r="C51" s="158" t="s">
        <v>573</v>
      </c>
      <c r="D51" s="142">
        <f t="shared" si="8"/>
        <v>1470</v>
      </c>
      <c r="E51" s="143">
        <v>607</v>
      </c>
      <c r="F51" s="143">
        <f t="shared" si="9"/>
        <v>863</v>
      </c>
      <c r="G51" s="152">
        <v>559</v>
      </c>
      <c r="H51" s="152">
        <v>304</v>
      </c>
      <c r="I51" s="152">
        <v>172</v>
      </c>
      <c r="J51" s="152">
        <v>205</v>
      </c>
      <c r="K51" s="152">
        <v>562</v>
      </c>
      <c r="L51" s="152">
        <v>400</v>
      </c>
      <c r="M51" s="152">
        <v>108</v>
      </c>
      <c r="N51" s="152">
        <v>21</v>
      </c>
      <c r="O51" s="152">
        <v>0</v>
      </c>
      <c r="P51" s="152">
        <v>0</v>
      </c>
      <c r="Q51" s="152">
        <v>0</v>
      </c>
      <c r="R51" s="153">
        <v>2</v>
      </c>
    </row>
    <row r="52" spans="2:18" ht="12" customHeight="1">
      <c r="B52" s="149"/>
      <c r="C52" s="158" t="s">
        <v>574</v>
      </c>
      <c r="D52" s="142">
        <f t="shared" si="8"/>
        <v>1687</v>
      </c>
      <c r="E52" s="143">
        <v>744</v>
      </c>
      <c r="F52" s="143">
        <f t="shared" si="9"/>
        <v>943</v>
      </c>
      <c r="G52" s="152">
        <v>685</v>
      </c>
      <c r="H52" s="152">
        <v>258</v>
      </c>
      <c r="I52" s="152">
        <v>211</v>
      </c>
      <c r="J52" s="152">
        <v>271</v>
      </c>
      <c r="K52" s="152">
        <v>717</v>
      </c>
      <c r="L52" s="152">
        <v>407</v>
      </c>
      <c r="M52" s="152">
        <v>73</v>
      </c>
      <c r="N52" s="152">
        <v>8</v>
      </c>
      <c r="O52" s="152">
        <v>0</v>
      </c>
      <c r="P52" s="152">
        <v>0</v>
      </c>
      <c r="Q52" s="152">
        <v>0</v>
      </c>
      <c r="R52" s="153">
        <v>0</v>
      </c>
    </row>
    <row r="53" spans="2:18" ht="12" customHeight="1">
      <c r="B53" s="149"/>
      <c r="C53" s="158" t="s">
        <v>620</v>
      </c>
      <c r="D53" s="142">
        <f t="shared" si="8"/>
        <v>569</v>
      </c>
      <c r="E53" s="143">
        <v>204</v>
      </c>
      <c r="F53" s="143">
        <f t="shared" si="9"/>
        <v>365</v>
      </c>
      <c r="G53" s="152">
        <v>245</v>
      </c>
      <c r="H53" s="152">
        <v>120</v>
      </c>
      <c r="I53" s="152">
        <v>95</v>
      </c>
      <c r="J53" s="152">
        <v>77</v>
      </c>
      <c r="K53" s="152">
        <v>217</v>
      </c>
      <c r="L53" s="152">
        <v>135</v>
      </c>
      <c r="M53" s="152">
        <v>35</v>
      </c>
      <c r="N53" s="152">
        <v>9</v>
      </c>
      <c r="O53" s="152">
        <v>0</v>
      </c>
      <c r="P53" s="152">
        <v>0</v>
      </c>
      <c r="Q53" s="152">
        <v>0</v>
      </c>
      <c r="R53" s="153">
        <v>1</v>
      </c>
    </row>
    <row r="54" spans="2:18" ht="12" customHeight="1">
      <c r="B54" s="149"/>
      <c r="C54" s="158" t="s">
        <v>575</v>
      </c>
      <c r="D54" s="142">
        <f t="shared" si="8"/>
        <v>2239</v>
      </c>
      <c r="E54" s="143">
        <v>606</v>
      </c>
      <c r="F54" s="143">
        <f t="shared" si="9"/>
        <v>1633</v>
      </c>
      <c r="G54" s="152">
        <v>1301</v>
      </c>
      <c r="H54" s="152">
        <v>332</v>
      </c>
      <c r="I54" s="152">
        <v>247</v>
      </c>
      <c r="J54" s="152">
        <v>284</v>
      </c>
      <c r="K54" s="152">
        <v>917</v>
      </c>
      <c r="L54" s="152">
        <v>597</v>
      </c>
      <c r="M54" s="152">
        <v>159</v>
      </c>
      <c r="N54" s="152">
        <v>29</v>
      </c>
      <c r="O54" s="152">
        <v>4</v>
      </c>
      <c r="P54" s="152">
        <v>2</v>
      </c>
      <c r="Q54" s="152">
        <v>0</v>
      </c>
      <c r="R54" s="153">
        <v>0</v>
      </c>
    </row>
    <row r="55" spans="2:18" ht="12" customHeight="1">
      <c r="B55" s="149"/>
      <c r="C55" s="158" t="s">
        <v>1436</v>
      </c>
      <c r="D55" s="142">
        <f t="shared" si="8"/>
        <v>1185</v>
      </c>
      <c r="E55" s="143">
        <v>247</v>
      </c>
      <c r="F55" s="143">
        <f t="shared" si="9"/>
        <v>938</v>
      </c>
      <c r="G55" s="152">
        <v>533</v>
      </c>
      <c r="H55" s="152">
        <v>405</v>
      </c>
      <c r="I55" s="152">
        <v>112</v>
      </c>
      <c r="J55" s="152">
        <v>182</v>
      </c>
      <c r="K55" s="152">
        <v>512</v>
      </c>
      <c r="L55" s="152">
        <v>275</v>
      </c>
      <c r="M55" s="152">
        <v>91</v>
      </c>
      <c r="N55" s="152">
        <v>10</v>
      </c>
      <c r="O55" s="152">
        <v>3</v>
      </c>
      <c r="P55" s="152">
        <v>0</v>
      </c>
      <c r="Q55" s="152">
        <v>0</v>
      </c>
      <c r="R55" s="153">
        <v>0</v>
      </c>
    </row>
    <row r="56" spans="2:18" ht="12" customHeight="1">
      <c r="B56" s="149"/>
      <c r="C56" s="158" t="s">
        <v>576</v>
      </c>
      <c r="D56" s="142">
        <f t="shared" si="8"/>
        <v>1689</v>
      </c>
      <c r="E56" s="143">
        <v>158</v>
      </c>
      <c r="F56" s="143">
        <f t="shared" si="9"/>
        <v>1531</v>
      </c>
      <c r="G56" s="152">
        <v>717</v>
      </c>
      <c r="H56" s="152">
        <v>814</v>
      </c>
      <c r="I56" s="152">
        <v>295</v>
      </c>
      <c r="J56" s="152">
        <v>330</v>
      </c>
      <c r="K56" s="152">
        <v>763</v>
      </c>
      <c r="L56" s="152">
        <v>242</v>
      </c>
      <c r="M56" s="152">
        <v>50</v>
      </c>
      <c r="N56" s="152">
        <v>9</v>
      </c>
      <c r="O56" s="152">
        <v>0</v>
      </c>
      <c r="P56" s="152">
        <v>0</v>
      </c>
      <c r="Q56" s="152">
        <v>0</v>
      </c>
      <c r="R56" s="153">
        <v>0</v>
      </c>
    </row>
    <row r="57" spans="2:18" ht="12" customHeight="1">
      <c r="B57" s="149"/>
      <c r="C57" s="158" t="s">
        <v>577</v>
      </c>
      <c r="D57" s="142">
        <f t="shared" si="8"/>
        <v>2660</v>
      </c>
      <c r="E57" s="143">
        <v>1050</v>
      </c>
      <c r="F57" s="143">
        <f t="shared" si="9"/>
        <v>1610</v>
      </c>
      <c r="G57" s="152">
        <v>814</v>
      </c>
      <c r="H57" s="152">
        <v>796</v>
      </c>
      <c r="I57" s="152">
        <v>295</v>
      </c>
      <c r="J57" s="152">
        <v>375</v>
      </c>
      <c r="K57" s="152">
        <v>850</v>
      </c>
      <c r="L57" s="152">
        <v>756</v>
      </c>
      <c r="M57" s="152">
        <v>298</v>
      </c>
      <c r="N57" s="152">
        <v>66</v>
      </c>
      <c r="O57" s="152">
        <v>6</v>
      </c>
      <c r="P57" s="152">
        <v>2</v>
      </c>
      <c r="Q57" s="152">
        <v>0</v>
      </c>
      <c r="R57" s="153">
        <v>12</v>
      </c>
    </row>
    <row r="58" spans="2:18" ht="12" customHeight="1">
      <c r="B58" s="149"/>
      <c r="C58" s="158"/>
      <c r="D58" s="151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/>
    </row>
    <row r="59" spans="2:18" s="166" customFormat="1" ht="12" customHeight="1">
      <c r="B59" s="936" t="s">
        <v>578</v>
      </c>
      <c r="C59" s="930"/>
      <c r="D59" s="146">
        <f aca="true" t="shared" si="10" ref="D59:R59">SUM(D60:D70)</f>
        <v>26691</v>
      </c>
      <c r="E59" s="147">
        <f t="shared" si="10"/>
        <v>11315</v>
      </c>
      <c r="F59" s="147">
        <f t="shared" si="10"/>
        <v>15376</v>
      </c>
      <c r="G59" s="147">
        <f t="shared" si="10"/>
        <v>9699</v>
      </c>
      <c r="H59" s="147">
        <f t="shared" si="10"/>
        <v>5677</v>
      </c>
      <c r="I59" s="147">
        <f t="shared" si="10"/>
        <v>3099</v>
      </c>
      <c r="J59" s="147">
        <f t="shared" si="10"/>
        <v>3461</v>
      </c>
      <c r="K59" s="147">
        <f t="shared" si="10"/>
        <v>7580</v>
      </c>
      <c r="L59" s="147">
        <f t="shared" si="10"/>
        <v>5671</v>
      </c>
      <c r="M59" s="147">
        <f t="shared" si="10"/>
        <v>3744</v>
      </c>
      <c r="N59" s="147">
        <f t="shared" si="10"/>
        <v>1962</v>
      </c>
      <c r="O59" s="147">
        <f t="shared" si="10"/>
        <v>834</v>
      </c>
      <c r="P59" s="147">
        <f t="shared" si="10"/>
        <v>315</v>
      </c>
      <c r="Q59" s="147">
        <f t="shared" si="10"/>
        <v>4</v>
      </c>
      <c r="R59" s="148">
        <f t="shared" si="10"/>
        <v>21</v>
      </c>
    </row>
    <row r="60" spans="2:18" ht="12" customHeight="1">
      <c r="B60" s="149"/>
      <c r="C60" s="158" t="s">
        <v>579</v>
      </c>
      <c r="D60" s="142">
        <f aca="true" t="shared" si="11" ref="D60:D70">SUM(E60:F60)</f>
        <v>5104</v>
      </c>
      <c r="E60" s="143">
        <v>2002</v>
      </c>
      <c r="F60" s="143">
        <f aca="true" t="shared" si="12" ref="F60:F70">SUM(G60:H60)</f>
        <v>3102</v>
      </c>
      <c r="G60" s="152">
        <v>1864</v>
      </c>
      <c r="H60" s="152">
        <v>1238</v>
      </c>
      <c r="I60" s="152">
        <v>641</v>
      </c>
      <c r="J60" s="152">
        <v>658</v>
      </c>
      <c r="K60" s="152">
        <v>1349</v>
      </c>
      <c r="L60" s="152">
        <v>1036</v>
      </c>
      <c r="M60" s="152">
        <v>772</v>
      </c>
      <c r="N60" s="152">
        <v>419</v>
      </c>
      <c r="O60" s="152">
        <v>170</v>
      </c>
      <c r="P60" s="152">
        <v>52</v>
      </c>
      <c r="Q60" s="152">
        <v>0</v>
      </c>
      <c r="R60" s="153">
        <v>7</v>
      </c>
    </row>
    <row r="61" spans="2:18" ht="12" customHeight="1">
      <c r="B61" s="149"/>
      <c r="C61" s="158" t="s">
        <v>580</v>
      </c>
      <c r="D61" s="142">
        <f t="shared" si="11"/>
        <v>3667</v>
      </c>
      <c r="E61" s="143">
        <v>1354</v>
      </c>
      <c r="F61" s="143">
        <f t="shared" si="12"/>
        <v>2313</v>
      </c>
      <c r="G61" s="152">
        <v>1295</v>
      </c>
      <c r="H61" s="152">
        <v>1018</v>
      </c>
      <c r="I61" s="152">
        <v>473</v>
      </c>
      <c r="J61" s="152">
        <v>516</v>
      </c>
      <c r="K61" s="152">
        <v>1130</v>
      </c>
      <c r="L61" s="152">
        <v>821</v>
      </c>
      <c r="M61" s="152">
        <v>431</v>
      </c>
      <c r="N61" s="152">
        <v>200</v>
      </c>
      <c r="O61" s="152">
        <v>77</v>
      </c>
      <c r="P61" s="152">
        <v>16</v>
      </c>
      <c r="Q61" s="152">
        <v>1</v>
      </c>
      <c r="R61" s="153">
        <v>2</v>
      </c>
    </row>
    <row r="62" spans="2:18" ht="12" customHeight="1">
      <c r="B62" s="149"/>
      <c r="C62" s="158" t="s">
        <v>581</v>
      </c>
      <c r="D62" s="142">
        <f t="shared" si="11"/>
        <v>3702</v>
      </c>
      <c r="E62" s="143">
        <v>1944</v>
      </c>
      <c r="F62" s="143">
        <f t="shared" si="12"/>
        <v>1758</v>
      </c>
      <c r="G62" s="152">
        <v>1011</v>
      </c>
      <c r="H62" s="152">
        <v>747</v>
      </c>
      <c r="I62" s="152">
        <v>358</v>
      </c>
      <c r="J62" s="152">
        <v>442</v>
      </c>
      <c r="K62" s="152">
        <v>969</v>
      </c>
      <c r="L62" s="152">
        <v>784</v>
      </c>
      <c r="M62" s="152">
        <v>630</v>
      </c>
      <c r="N62" s="152">
        <v>341</v>
      </c>
      <c r="O62" s="152">
        <v>138</v>
      </c>
      <c r="P62" s="152">
        <v>38</v>
      </c>
      <c r="Q62" s="152">
        <v>1</v>
      </c>
      <c r="R62" s="153">
        <v>1</v>
      </c>
    </row>
    <row r="63" spans="2:18" ht="12" customHeight="1">
      <c r="B63" s="149"/>
      <c r="C63" s="158" t="s">
        <v>582</v>
      </c>
      <c r="D63" s="142">
        <f t="shared" si="11"/>
        <v>1188</v>
      </c>
      <c r="E63" s="143">
        <v>635</v>
      </c>
      <c r="F63" s="143">
        <f t="shared" si="12"/>
        <v>553</v>
      </c>
      <c r="G63" s="152">
        <v>363</v>
      </c>
      <c r="H63" s="152">
        <v>190</v>
      </c>
      <c r="I63" s="152">
        <v>131</v>
      </c>
      <c r="J63" s="152">
        <v>143</v>
      </c>
      <c r="K63" s="152">
        <v>318</v>
      </c>
      <c r="L63" s="152">
        <v>281</v>
      </c>
      <c r="M63" s="152">
        <v>167</v>
      </c>
      <c r="N63" s="152">
        <v>109</v>
      </c>
      <c r="O63" s="152">
        <v>33</v>
      </c>
      <c r="P63" s="152">
        <v>6</v>
      </c>
      <c r="Q63" s="152">
        <v>0</v>
      </c>
      <c r="R63" s="153">
        <v>0</v>
      </c>
    </row>
    <row r="64" spans="2:18" ht="12" customHeight="1">
      <c r="B64" s="149"/>
      <c r="C64" s="158" t="s">
        <v>583</v>
      </c>
      <c r="D64" s="142">
        <f t="shared" si="11"/>
        <v>1397</v>
      </c>
      <c r="E64" s="143">
        <v>405</v>
      </c>
      <c r="F64" s="143">
        <f t="shared" si="12"/>
        <v>992</v>
      </c>
      <c r="G64" s="152">
        <v>606</v>
      </c>
      <c r="H64" s="152">
        <v>386</v>
      </c>
      <c r="I64" s="152">
        <v>273</v>
      </c>
      <c r="J64" s="152">
        <v>258</v>
      </c>
      <c r="K64" s="152">
        <v>475</v>
      </c>
      <c r="L64" s="152">
        <v>223</v>
      </c>
      <c r="M64" s="152">
        <v>122</v>
      </c>
      <c r="N64" s="152">
        <v>31</v>
      </c>
      <c r="O64" s="152">
        <v>9</v>
      </c>
      <c r="P64" s="152">
        <v>1</v>
      </c>
      <c r="Q64" s="152">
        <v>0</v>
      </c>
      <c r="R64" s="153">
        <v>5</v>
      </c>
    </row>
    <row r="65" spans="2:18" ht="12" customHeight="1">
      <c r="B65" s="149"/>
      <c r="C65" s="158" t="s">
        <v>584</v>
      </c>
      <c r="D65" s="142">
        <f t="shared" si="11"/>
        <v>1164</v>
      </c>
      <c r="E65" s="143">
        <v>758</v>
      </c>
      <c r="F65" s="143">
        <f t="shared" si="12"/>
        <v>406</v>
      </c>
      <c r="G65" s="152">
        <v>261</v>
      </c>
      <c r="H65" s="152">
        <v>145</v>
      </c>
      <c r="I65" s="152">
        <v>102</v>
      </c>
      <c r="J65" s="152">
        <v>114</v>
      </c>
      <c r="K65" s="152">
        <v>305</v>
      </c>
      <c r="L65" s="152">
        <v>296</v>
      </c>
      <c r="M65" s="152">
        <v>218</v>
      </c>
      <c r="N65" s="152">
        <v>90</v>
      </c>
      <c r="O65" s="152">
        <v>25</v>
      </c>
      <c r="P65" s="152">
        <v>11</v>
      </c>
      <c r="Q65" s="152">
        <v>0</v>
      </c>
      <c r="R65" s="153">
        <v>3</v>
      </c>
    </row>
    <row r="66" spans="2:18" ht="12" customHeight="1">
      <c r="B66" s="149"/>
      <c r="C66" s="158" t="s">
        <v>585</v>
      </c>
      <c r="D66" s="142">
        <f t="shared" si="11"/>
        <v>3411</v>
      </c>
      <c r="E66" s="143">
        <v>1957</v>
      </c>
      <c r="F66" s="143">
        <f t="shared" si="12"/>
        <v>1454</v>
      </c>
      <c r="G66" s="152">
        <v>963</v>
      </c>
      <c r="H66" s="152">
        <v>491</v>
      </c>
      <c r="I66" s="152">
        <v>273</v>
      </c>
      <c r="J66" s="152">
        <v>309</v>
      </c>
      <c r="K66" s="152">
        <v>706</v>
      </c>
      <c r="L66" s="152">
        <v>636</v>
      </c>
      <c r="M66" s="152">
        <v>604</v>
      </c>
      <c r="N66" s="152">
        <v>438</v>
      </c>
      <c r="O66" s="152">
        <v>278</v>
      </c>
      <c r="P66" s="152">
        <v>162</v>
      </c>
      <c r="Q66" s="152">
        <v>2</v>
      </c>
      <c r="R66" s="153">
        <v>3</v>
      </c>
    </row>
    <row r="67" spans="2:18" ht="12" customHeight="1">
      <c r="B67" s="149"/>
      <c r="C67" s="158" t="s">
        <v>586</v>
      </c>
      <c r="D67" s="142">
        <f t="shared" si="11"/>
        <v>3429</v>
      </c>
      <c r="E67" s="143">
        <v>1023</v>
      </c>
      <c r="F67" s="143">
        <f t="shared" si="12"/>
        <v>2406</v>
      </c>
      <c r="G67" s="152">
        <v>1691</v>
      </c>
      <c r="H67" s="152">
        <v>715</v>
      </c>
      <c r="I67" s="152">
        <v>487</v>
      </c>
      <c r="J67" s="152">
        <v>602</v>
      </c>
      <c r="K67" s="152">
        <v>1326</v>
      </c>
      <c r="L67" s="152">
        <v>678</v>
      </c>
      <c r="M67" s="152">
        <v>250</v>
      </c>
      <c r="N67" s="152">
        <v>69</v>
      </c>
      <c r="O67" s="152">
        <v>17</v>
      </c>
      <c r="P67" s="152">
        <v>0</v>
      </c>
      <c r="Q67" s="152">
        <v>0</v>
      </c>
      <c r="R67" s="153">
        <v>0</v>
      </c>
    </row>
    <row r="68" spans="2:18" ht="12" customHeight="1">
      <c r="B68" s="149"/>
      <c r="C68" s="158" t="s">
        <v>587</v>
      </c>
      <c r="D68" s="142">
        <f t="shared" si="11"/>
        <v>2016</v>
      </c>
      <c r="E68" s="143">
        <v>916</v>
      </c>
      <c r="F68" s="143">
        <f t="shared" si="12"/>
        <v>1100</v>
      </c>
      <c r="G68" s="152">
        <v>710</v>
      </c>
      <c r="H68" s="152">
        <v>390</v>
      </c>
      <c r="I68" s="152">
        <v>222</v>
      </c>
      <c r="J68" s="152">
        <v>244</v>
      </c>
      <c r="K68" s="152">
        <v>490</v>
      </c>
      <c r="L68" s="152">
        <v>453</v>
      </c>
      <c r="M68" s="152">
        <v>304</v>
      </c>
      <c r="N68" s="152">
        <v>205</v>
      </c>
      <c r="O68" s="152">
        <v>73</v>
      </c>
      <c r="P68" s="152">
        <v>25</v>
      </c>
      <c r="Q68" s="152">
        <v>0</v>
      </c>
      <c r="R68" s="153">
        <v>0</v>
      </c>
    </row>
    <row r="69" spans="2:18" ht="12" customHeight="1">
      <c r="B69" s="149"/>
      <c r="C69" s="158" t="s">
        <v>621</v>
      </c>
      <c r="D69" s="142">
        <f t="shared" si="11"/>
        <v>369</v>
      </c>
      <c r="E69" s="143">
        <v>66</v>
      </c>
      <c r="F69" s="143">
        <f t="shared" si="12"/>
        <v>303</v>
      </c>
      <c r="G69" s="152">
        <v>233</v>
      </c>
      <c r="H69" s="152">
        <v>70</v>
      </c>
      <c r="I69" s="152">
        <v>24</v>
      </c>
      <c r="J69" s="152">
        <v>51</v>
      </c>
      <c r="K69" s="152">
        <v>126</v>
      </c>
      <c r="L69" s="152">
        <v>124</v>
      </c>
      <c r="M69" s="152">
        <v>42</v>
      </c>
      <c r="N69" s="152">
        <v>1</v>
      </c>
      <c r="O69" s="152">
        <v>1</v>
      </c>
      <c r="P69" s="152">
        <v>0</v>
      </c>
      <c r="Q69" s="152">
        <v>0</v>
      </c>
      <c r="R69" s="153">
        <v>0</v>
      </c>
    </row>
    <row r="70" spans="2:18" ht="12" customHeight="1">
      <c r="B70" s="167"/>
      <c r="C70" s="168" t="s">
        <v>588</v>
      </c>
      <c r="D70" s="169">
        <f t="shared" si="11"/>
        <v>1244</v>
      </c>
      <c r="E70" s="170">
        <v>255</v>
      </c>
      <c r="F70" s="170">
        <f t="shared" si="12"/>
        <v>989</v>
      </c>
      <c r="G70" s="171">
        <v>702</v>
      </c>
      <c r="H70" s="171">
        <v>287</v>
      </c>
      <c r="I70" s="171">
        <v>115</v>
      </c>
      <c r="J70" s="171">
        <v>124</v>
      </c>
      <c r="K70" s="171">
        <v>386</v>
      </c>
      <c r="L70" s="171">
        <v>339</v>
      </c>
      <c r="M70" s="171">
        <v>204</v>
      </c>
      <c r="N70" s="171">
        <v>59</v>
      </c>
      <c r="O70" s="171">
        <v>13</v>
      </c>
      <c r="P70" s="171">
        <v>4</v>
      </c>
      <c r="Q70" s="171">
        <v>0</v>
      </c>
      <c r="R70" s="172">
        <v>0</v>
      </c>
    </row>
    <row r="71" spans="3:4" ht="12" customHeight="1">
      <c r="C71" s="173" t="s">
        <v>622</v>
      </c>
      <c r="D71" s="174"/>
    </row>
    <row r="72" spans="3:4" ht="12" customHeight="1">
      <c r="C72" s="175"/>
      <c r="D72" s="174"/>
    </row>
    <row r="73" spans="3:4" ht="12" customHeight="1">
      <c r="C73" s="175"/>
      <c r="D73" s="174"/>
    </row>
    <row r="74" spans="3:4" ht="12" customHeight="1">
      <c r="C74" s="175"/>
      <c r="D74" s="174"/>
    </row>
    <row r="75" spans="3:4" ht="12" customHeight="1">
      <c r="C75" s="175"/>
      <c r="D75" s="174"/>
    </row>
    <row r="76" spans="3:4" ht="12" customHeight="1">
      <c r="C76" s="175"/>
      <c r="D76" s="174"/>
    </row>
    <row r="77" spans="3:4" ht="12" customHeight="1">
      <c r="C77" s="175"/>
      <c r="D77" s="174"/>
    </row>
    <row r="78" spans="3:4" ht="15" customHeight="1">
      <c r="C78" s="175"/>
      <c r="D78" s="176"/>
    </row>
    <row r="79" spans="3:4" ht="12">
      <c r="C79" s="175"/>
      <c r="D79" s="177"/>
    </row>
    <row r="80" spans="3:4" ht="12">
      <c r="C80" s="175"/>
      <c r="D80" s="178"/>
    </row>
    <row r="81" spans="3:4" ht="12">
      <c r="C81" s="175"/>
      <c r="D81" s="178"/>
    </row>
    <row r="82" spans="3:4" ht="12">
      <c r="C82" s="175"/>
      <c r="D82" s="178"/>
    </row>
    <row r="83" spans="3:4" ht="12">
      <c r="C83" s="175"/>
      <c r="D83" s="178"/>
    </row>
    <row r="84" spans="3:4" ht="12">
      <c r="C84" s="175"/>
      <c r="D84" s="178"/>
    </row>
    <row r="85" spans="3:4" ht="12">
      <c r="C85" s="175"/>
      <c r="D85" s="178"/>
    </row>
    <row r="86" spans="3:4" ht="12">
      <c r="C86" s="175"/>
      <c r="D86" s="178"/>
    </row>
    <row r="87" spans="3:4" ht="12">
      <c r="C87" s="175"/>
      <c r="D87" s="178"/>
    </row>
    <row r="88" spans="3:4" ht="12">
      <c r="C88" s="175"/>
      <c r="D88" s="178"/>
    </row>
    <row r="89" spans="3:4" ht="12">
      <c r="C89" s="175"/>
      <c r="D89" s="178"/>
    </row>
    <row r="90" spans="3:4" ht="12">
      <c r="C90" s="175"/>
      <c r="D90" s="178"/>
    </row>
    <row r="91" spans="3:4" ht="12">
      <c r="C91" s="175"/>
      <c r="D91" s="178"/>
    </row>
    <row r="92" spans="3:4" ht="12">
      <c r="C92" s="175"/>
      <c r="D92" s="178"/>
    </row>
    <row r="93" spans="3:4" ht="12">
      <c r="C93" s="175"/>
      <c r="D93" s="178"/>
    </row>
    <row r="94" spans="3:4" ht="12">
      <c r="C94" s="175"/>
      <c r="D94" s="178"/>
    </row>
    <row r="95" spans="3:4" ht="12">
      <c r="C95" s="175"/>
      <c r="D95" s="178"/>
    </row>
    <row r="96" spans="3:4" ht="12">
      <c r="C96" s="175"/>
      <c r="D96" s="178"/>
    </row>
    <row r="97" spans="3:4" ht="12">
      <c r="C97" s="175"/>
      <c r="D97" s="178"/>
    </row>
    <row r="98" spans="3:4" ht="12">
      <c r="C98" s="175"/>
      <c r="D98" s="178"/>
    </row>
    <row r="99" spans="3:4" ht="12">
      <c r="C99" s="175"/>
      <c r="D99" s="178"/>
    </row>
    <row r="100" spans="3:4" ht="12">
      <c r="C100" s="175"/>
      <c r="D100" s="178"/>
    </row>
    <row r="101" spans="3:4" ht="12">
      <c r="C101" s="175"/>
      <c r="D101" s="178"/>
    </row>
    <row r="102" spans="3:4" ht="12">
      <c r="C102" s="175"/>
      <c r="D102" s="178"/>
    </row>
    <row r="103" spans="3:4" ht="12">
      <c r="C103" s="175"/>
      <c r="D103" s="178"/>
    </row>
    <row r="104" spans="3:4" ht="12">
      <c r="C104" s="175"/>
      <c r="D104" s="178"/>
    </row>
    <row r="105" spans="3:4" ht="12">
      <c r="C105" s="175"/>
      <c r="D105" s="178"/>
    </row>
    <row r="106" spans="3:4" ht="12">
      <c r="C106" s="175"/>
      <c r="D106" s="178"/>
    </row>
    <row r="107" spans="3:4" ht="12">
      <c r="C107" s="175"/>
      <c r="D107" s="178"/>
    </row>
    <row r="108" spans="3:4" ht="12">
      <c r="C108" s="175"/>
      <c r="D108" s="178"/>
    </row>
    <row r="109" spans="3:4" ht="12">
      <c r="C109" s="175"/>
      <c r="D109" s="178"/>
    </row>
    <row r="110" spans="3:4" ht="12">
      <c r="C110" s="175"/>
      <c r="D110" s="178"/>
    </row>
    <row r="111" spans="3:4" ht="12">
      <c r="C111" s="175"/>
      <c r="D111" s="178"/>
    </row>
    <row r="112" spans="3:4" ht="12">
      <c r="C112" s="175"/>
      <c r="D112" s="178"/>
    </row>
    <row r="113" spans="3:4" ht="12">
      <c r="C113" s="175"/>
      <c r="D113" s="178"/>
    </row>
    <row r="114" spans="3:4" ht="12">
      <c r="C114" s="175"/>
      <c r="D114" s="178"/>
    </row>
    <row r="115" spans="3:4" ht="12">
      <c r="C115" s="175"/>
      <c r="D115" s="178"/>
    </row>
    <row r="116" spans="3:4" ht="12">
      <c r="C116" s="175"/>
      <c r="D116" s="178"/>
    </row>
    <row r="117" spans="3:4" ht="12">
      <c r="C117" s="175"/>
      <c r="D117" s="178"/>
    </row>
    <row r="118" spans="3:4" ht="12">
      <c r="C118" s="175"/>
      <c r="D118" s="178"/>
    </row>
    <row r="119" spans="3:4" ht="12">
      <c r="C119" s="175"/>
      <c r="D119" s="178"/>
    </row>
    <row r="120" spans="3:4" ht="12">
      <c r="C120" s="175"/>
      <c r="D120" s="178"/>
    </row>
    <row r="121" ht="12">
      <c r="D121" s="178"/>
    </row>
    <row r="122" ht="12">
      <c r="D122" s="178"/>
    </row>
    <row r="123" ht="12">
      <c r="D123" s="178"/>
    </row>
    <row r="124" ht="12">
      <c r="D124" s="178"/>
    </row>
    <row r="125" ht="12">
      <c r="D125" s="178"/>
    </row>
    <row r="126" ht="12">
      <c r="D126" s="178"/>
    </row>
    <row r="127" ht="12">
      <c r="D127" s="178"/>
    </row>
    <row r="128" ht="12">
      <c r="D128" s="178"/>
    </row>
    <row r="129" ht="12">
      <c r="D129" s="178"/>
    </row>
    <row r="130" ht="12">
      <c r="D130" s="178"/>
    </row>
    <row r="131" ht="12">
      <c r="D131" s="178"/>
    </row>
    <row r="132" ht="12">
      <c r="D132" s="178"/>
    </row>
    <row r="133" ht="12">
      <c r="D133" s="178"/>
    </row>
    <row r="134" ht="12">
      <c r="D134" s="178"/>
    </row>
    <row r="135" ht="12">
      <c r="D135" s="178"/>
    </row>
    <row r="136" ht="12">
      <c r="D136" s="178"/>
    </row>
    <row r="137" ht="12">
      <c r="D137" s="178"/>
    </row>
    <row r="138" ht="12">
      <c r="D138" s="178"/>
    </row>
    <row r="139" ht="12">
      <c r="D139" s="178"/>
    </row>
    <row r="140" ht="12">
      <c r="D140" s="178"/>
    </row>
    <row r="141" ht="12">
      <c r="D141" s="178"/>
    </row>
    <row r="142" ht="12">
      <c r="D142" s="178"/>
    </row>
    <row r="143" ht="12">
      <c r="D143" s="178"/>
    </row>
    <row r="144" ht="12">
      <c r="D144" s="178"/>
    </row>
    <row r="145" ht="12">
      <c r="D145" s="178"/>
    </row>
    <row r="146" ht="12">
      <c r="D146" s="178"/>
    </row>
    <row r="147" ht="12">
      <c r="D147" s="178"/>
    </row>
    <row r="148" ht="12">
      <c r="D148" s="178"/>
    </row>
    <row r="149" ht="12">
      <c r="D149" s="178"/>
    </row>
    <row r="150" ht="12">
      <c r="D150" s="178"/>
    </row>
    <row r="151" ht="12">
      <c r="D151" s="178"/>
    </row>
    <row r="152" ht="12">
      <c r="D152" s="178"/>
    </row>
    <row r="153" ht="12">
      <c r="D153" s="178"/>
    </row>
    <row r="154" ht="12">
      <c r="D154" s="178"/>
    </row>
    <row r="155" ht="12">
      <c r="D155" s="178"/>
    </row>
    <row r="156" ht="12">
      <c r="D156" s="178"/>
    </row>
    <row r="157" ht="12">
      <c r="D157" s="178"/>
    </row>
    <row r="158" ht="12">
      <c r="D158" s="178"/>
    </row>
    <row r="159" ht="12">
      <c r="D159" s="178"/>
    </row>
    <row r="160" ht="12">
      <c r="D160" s="178"/>
    </row>
    <row r="161" ht="12">
      <c r="D161" s="178"/>
    </row>
    <row r="162" ht="12">
      <c r="D162" s="178"/>
    </row>
    <row r="163" ht="12">
      <c r="D163" s="178"/>
    </row>
    <row r="164" ht="12">
      <c r="D164" s="178"/>
    </row>
    <row r="165" ht="12">
      <c r="D165" s="178"/>
    </row>
    <row r="166" ht="12">
      <c r="D166" s="178"/>
    </row>
    <row r="167" ht="12">
      <c r="D167" s="178"/>
    </row>
    <row r="168" ht="12">
      <c r="D168" s="178"/>
    </row>
    <row r="169" ht="12">
      <c r="D169" s="178"/>
    </row>
    <row r="170" ht="12">
      <c r="D170" s="178"/>
    </row>
    <row r="171" ht="12">
      <c r="D171" s="178"/>
    </row>
    <row r="172" ht="12">
      <c r="D172" s="178"/>
    </row>
    <row r="173" ht="12">
      <c r="D173" s="178"/>
    </row>
    <row r="174" ht="12">
      <c r="D174" s="178"/>
    </row>
    <row r="175" ht="12">
      <c r="D175" s="178"/>
    </row>
    <row r="176" ht="12">
      <c r="D176" s="178"/>
    </row>
    <row r="177" ht="12">
      <c r="D177" s="178"/>
    </row>
    <row r="178" ht="12">
      <c r="D178" s="178"/>
    </row>
    <row r="179" ht="12">
      <c r="D179" s="178"/>
    </row>
    <row r="180" ht="12">
      <c r="D180" s="178"/>
    </row>
    <row r="181" ht="12">
      <c r="D181" s="178"/>
    </row>
    <row r="182" ht="12">
      <c r="D182" s="178"/>
    </row>
    <row r="183" ht="12">
      <c r="D183" s="178"/>
    </row>
    <row r="184" ht="12">
      <c r="D184" s="178"/>
    </row>
    <row r="185" ht="12">
      <c r="D185" s="178"/>
    </row>
    <row r="186" ht="12">
      <c r="D186" s="178"/>
    </row>
    <row r="187" ht="12">
      <c r="D187" s="178"/>
    </row>
    <row r="188" ht="12">
      <c r="D188" s="178"/>
    </row>
    <row r="189" ht="12">
      <c r="D189" s="178"/>
    </row>
    <row r="190" ht="12">
      <c r="D190" s="178"/>
    </row>
    <row r="191" ht="12">
      <c r="D191" s="178"/>
    </row>
    <row r="192" ht="12">
      <c r="D192" s="178"/>
    </row>
    <row r="193" ht="12">
      <c r="D193" s="178"/>
    </row>
    <row r="194" ht="12">
      <c r="D194" s="178"/>
    </row>
    <row r="195" ht="12">
      <c r="D195" s="178"/>
    </row>
    <row r="196" ht="12">
      <c r="D196" s="178"/>
    </row>
    <row r="197" ht="12">
      <c r="D197" s="178"/>
    </row>
    <row r="198" ht="12">
      <c r="D198" s="178"/>
    </row>
    <row r="199" ht="12">
      <c r="D199" s="178"/>
    </row>
    <row r="200" ht="12">
      <c r="D200" s="178"/>
    </row>
    <row r="201" ht="12">
      <c r="D201" s="178"/>
    </row>
    <row r="202" ht="12">
      <c r="D202" s="178"/>
    </row>
    <row r="203" ht="12">
      <c r="D203" s="178"/>
    </row>
    <row r="204" ht="12">
      <c r="D204" s="178"/>
    </row>
    <row r="205" ht="12">
      <c r="D205" s="178"/>
    </row>
    <row r="206" ht="12">
      <c r="D206" s="178"/>
    </row>
    <row r="207" ht="12">
      <c r="D207" s="178"/>
    </row>
    <row r="208" ht="12">
      <c r="D208" s="178"/>
    </row>
    <row r="209" ht="12">
      <c r="D209" s="178"/>
    </row>
    <row r="210" ht="12">
      <c r="D210" s="178"/>
    </row>
    <row r="211" ht="12">
      <c r="D211" s="178"/>
    </row>
    <row r="212" ht="12">
      <c r="D212" s="178"/>
    </row>
    <row r="213" ht="12">
      <c r="D213" s="178"/>
    </row>
  </sheetData>
  <mergeCells count="14">
    <mergeCell ref="B10:C10"/>
    <mergeCell ref="B11:C11"/>
    <mergeCell ref="B9:C9"/>
    <mergeCell ref="R6:R7"/>
    <mergeCell ref="I5:R5"/>
    <mergeCell ref="B5:C7"/>
    <mergeCell ref="F6:H6"/>
    <mergeCell ref="D6:D7"/>
    <mergeCell ref="E6:E7"/>
    <mergeCell ref="D5:H5"/>
    <mergeCell ref="B59:C59"/>
    <mergeCell ref="B43:C43"/>
    <mergeCell ref="B31:C31"/>
    <mergeCell ref="B14:C14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11"/>
  <sheetViews>
    <sheetView workbookViewId="0" topLeftCell="A1">
      <selection activeCell="A1" sqref="A1"/>
    </sheetView>
  </sheetViews>
  <sheetFormatPr defaultColWidth="9.00390625" defaultRowHeight="13.5"/>
  <cols>
    <col min="1" max="1" width="2.625" style="179" customWidth="1"/>
    <col min="2" max="2" width="1.625" style="179" customWidth="1"/>
    <col min="3" max="3" width="10.625" style="181" customWidth="1"/>
    <col min="4" max="4" width="10.75390625" style="179" bestFit="1" customWidth="1"/>
    <col min="5" max="5" width="7.625" style="179" customWidth="1"/>
    <col min="6" max="6" width="10.75390625" style="179" bestFit="1" customWidth="1"/>
    <col min="7" max="8" width="7.625" style="179" customWidth="1"/>
    <col min="9" max="9" width="9.00390625" style="179" bestFit="1" customWidth="1"/>
    <col min="10" max="10" width="7.625" style="179" customWidth="1"/>
    <col min="11" max="11" width="9.00390625" style="179" bestFit="1" customWidth="1"/>
    <col min="12" max="12" width="7.125" style="183" customWidth="1"/>
    <col min="13" max="23" width="9.00390625" style="183" customWidth="1"/>
    <col min="24" max="16384" width="9.00390625" style="179" customWidth="1"/>
  </cols>
  <sheetData>
    <row r="2" spans="2:12" ht="14.25">
      <c r="B2" s="180" t="s">
        <v>672</v>
      </c>
      <c r="L2" s="182"/>
    </row>
    <row r="3" ht="12.75" thickBot="1">
      <c r="K3" s="179" t="s">
        <v>624</v>
      </c>
    </row>
    <row r="4" spans="2:23" ht="12.75" thickTop="1">
      <c r="B4" s="979" t="s">
        <v>1414</v>
      </c>
      <c r="C4" s="979"/>
      <c r="D4" s="975" t="s">
        <v>625</v>
      </c>
      <c r="E4" s="975"/>
      <c r="F4" s="975"/>
      <c r="G4" s="975" t="s">
        <v>626</v>
      </c>
      <c r="H4" s="975"/>
      <c r="I4" s="972" t="s">
        <v>627</v>
      </c>
      <c r="J4" s="973"/>
      <c r="K4" s="974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2:23" ht="12">
      <c r="B5" s="980"/>
      <c r="C5" s="980"/>
      <c r="D5" s="184" t="s">
        <v>628</v>
      </c>
      <c r="E5" s="185" t="s">
        <v>629</v>
      </c>
      <c r="F5" s="185" t="s">
        <v>604</v>
      </c>
      <c r="G5" s="185" t="s">
        <v>628</v>
      </c>
      <c r="H5" s="185" t="s">
        <v>630</v>
      </c>
      <c r="I5" s="184" t="s">
        <v>628</v>
      </c>
      <c r="J5" s="185" t="s">
        <v>629</v>
      </c>
      <c r="K5" s="185" t="s">
        <v>604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2:23" s="186" customFormat="1" ht="10.5">
      <c r="B6" s="187"/>
      <c r="C6" s="188"/>
      <c r="D6" s="189"/>
      <c r="E6" s="190"/>
      <c r="F6" s="190"/>
      <c r="G6" s="190"/>
      <c r="H6" s="190"/>
      <c r="I6" s="190"/>
      <c r="J6" s="190"/>
      <c r="K6" s="191"/>
      <c r="L6" s="192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2:23" s="186" customFormat="1" ht="12">
      <c r="B7" s="976" t="s">
        <v>631</v>
      </c>
      <c r="C7" s="977"/>
      <c r="D7" s="142">
        <v>981600</v>
      </c>
      <c r="E7" s="143">
        <v>4700</v>
      </c>
      <c r="F7" s="143">
        <f>SUM(D7:E7)</f>
        <v>986300</v>
      </c>
      <c r="G7" s="143">
        <v>432</v>
      </c>
      <c r="H7" s="143">
        <v>161</v>
      </c>
      <c r="I7" s="143">
        <v>423585</v>
      </c>
      <c r="J7" s="143">
        <v>765</v>
      </c>
      <c r="K7" s="159">
        <v>423585</v>
      </c>
      <c r="L7" s="192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</row>
    <row r="8" spans="2:23" s="186" customFormat="1" ht="12">
      <c r="B8" s="976" t="s">
        <v>632</v>
      </c>
      <c r="C8" s="977"/>
      <c r="D8" s="142">
        <v>986720</v>
      </c>
      <c r="E8" s="143">
        <v>4900</v>
      </c>
      <c r="F8" s="143">
        <f>SUM(D8:E8)</f>
        <v>991620</v>
      </c>
      <c r="G8" s="143">
        <v>452</v>
      </c>
      <c r="H8" s="143">
        <v>201</v>
      </c>
      <c r="I8" s="143">
        <v>446295</v>
      </c>
      <c r="J8" s="143">
        <v>990</v>
      </c>
      <c r="K8" s="159">
        <v>446295</v>
      </c>
      <c r="L8" s="192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</row>
    <row r="9" spans="2:12" ht="12" customHeight="1">
      <c r="B9" s="936" t="s">
        <v>633</v>
      </c>
      <c r="C9" s="978"/>
      <c r="D9" s="194">
        <v>991000</v>
      </c>
      <c r="E9" s="195">
        <v>6000</v>
      </c>
      <c r="F9" s="195">
        <f>SUM(D9:E9)</f>
        <v>997000</v>
      </c>
      <c r="G9" s="195">
        <v>434</v>
      </c>
      <c r="H9" s="195">
        <v>203</v>
      </c>
      <c r="I9" s="195">
        <v>430500</v>
      </c>
      <c r="J9" s="195">
        <v>1220</v>
      </c>
      <c r="K9" s="196">
        <f>SUM(I9:J9)</f>
        <v>431720</v>
      </c>
      <c r="L9" s="197"/>
    </row>
    <row r="10" spans="2:12" ht="6.75" customHeight="1">
      <c r="B10" s="198"/>
      <c r="C10" s="199"/>
      <c r="D10" s="200"/>
      <c r="E10" s="201"/>
      <c r="F10" s="202"/>
      <c r="G10" s="202"/>
      <c r="H10" s="202"/>
      <c r="I10" s="202"/>
      <c r="J10" s="202"/>
      <c r="K10" s="203"/>
      <c r="L10" s="202"/>
    </row>
    <row r="11" spans="2:23" s="204" customFormat="1" ht="9" customHeight="1">
      <c r="B11" s="198"/>
      <c r="C11" s="205"/>
      <c r="D11" s="200"/>
      <c r="E11" s="206"/>
      <c r="F11" s="202"/>
      <c r="G11" s="206"/>
      <c r="H11" s="206"/>
      <c r="I11" s="206"/>
      <c r="J11" s="206"/>
      <c r="K11" s="207"/>
      <c r="L11" s="206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</row>
    <row r="12" spans="2:23" s="209" customFormat="1" ht="12" customHeight="1">
      <c r="B12" s="936" t="s">
        <v>634</v>
      </c>
      <c r="C12" s="978"/>
      <c r="D12" s="194">
        <f>SUM(D13:D27)</f>
        <v>391900</v>
      </c>
      <c r="E12" s="195">
        <f>SUM(E13:E27)</f>
        <v>1094</v>
      </c>
      <c r="F12" s="195">
        <f>SUM(F13:F27)</f>
        <v>392994</v>
      </c>
      <c r="G12" s="210">
        <v>475</v>
      </c>
      <c r="H12" s="195">
        <v>208</v>
      </c>
      <c r="I12" s="195">
        <f>SUM(I13:I27)</f>
        <v>186008</v>
      </c>
      <c r="J12" s="195">
        <f>SUM(J13:J27)</f>
        <v>228</v>
      </c>
      <c r="K12" s="196">
        <f aca="true" t="shared" si="0" ref="K12:K27">SUM(I12:J12)</f>
        <v>186236</v>
      </c>
      <c r="L12" s="195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</row>
    <row r="13" spans="2:12" ht="12.75" customHeight="1">
      <c r="B13" s="212"/>
      <c r="C13" s="213" t="s">
        <v>1424</v>
      </c>
      <c r="D13" s="142">
        <v>52996</v>
      </c>
      <c r="E13" s="143">
        <v>0</v>
      </c>
      <c r="F13" s="143">
        <f aca="true" t="shared" si="1" ref="F13:F27">SUM(D13:E13)</f>
        <v>52996</v>
      </c>
      <c r="G13" s="143">
        <v>467</v>
      </c>
      <c r="H13" s="143">
        <v>202</v>
      </c>
      <c r="I13" s="143">
        <v>25222</v>
      </c>
      <c r="J13" s="143">
        <v>0</v>
      </c>
      <c r="K13" s="159">
        <f t="shared" si="0"/>
        <v>25222</v>
      </c>
      <c r="L13" s="214"/>
    </row>
    <row r="14" spans="2:12" ht="12" customHeight="1">
      <c r="B14" s="215"/>
      <c r="C14" s="213" t="s">
        <v>1425</v>
      </c>
      <c r="D14" s="142">
        <v>79220</v>
      </c>
      <c r="E14" s="206">
        <v>2</v>
      </c>
      <c r="F14" s="143">
        <f t="shared" si="1"/>
        <v>79222</v>
      </c>
      <c r="G14" s="206">
        <v>507</v>
      </c>
      <c r="H14" s="206">
        <v>207</v>
      </c>
      <c r="I14" s="206">
        <v>40175</v>
      </c>
      <c r="J14" s="216">
        <v>0</v>
      </c>
      <c r="K14" s="207">
        <f t="shared" si="0"/>
        <v>40175</v>
      </c>
      <c r="L14" s="214"/>
    </row>
    <row r="15" spans="2:12" ht="12" customHeight="1">
      <c r="B15" s="215"/>
      <c r="C15" s="213" t="s">
        <v>635</v>
      </c>
      <c r="D15" s="142">
        <v>9630</v>
      </c>
      <c r="E15" s="206">
        <v>5</v>
      </c>
      <c r="F15" s="143">
        <f t="shared" si="1"/>
        <v>9635</v>
      </c>
      <c r="G15" s="206">
        <v>328</v>
      </c>
      <c r="H15" s="206">
        <v>237</v>
      </c>
      <c r="I15" s="206">
        <v>3157</v>
      </c>
      <c r="J15" s="206">
        <v>1</v>
      </c>
      <c r="K15" s="207">
        <f t="shared" si="0"/>
        <v>3158</v>
      </c>
      <c r="L15" s="214"/>
    </row>
    <row r="16" spans="2:12" ht="12" customHeight="1">
      <c r="B16" s="215"/>
      <c r="C16" s="213" t="s">
        <v>636</v>
      </c>
      <c r="D16" s="142">
        <v>18565</v>
      </c>
      <c r="E16" s="206">
        <v>200</v>
      </c>
      <c r="F16" s="143">
        <f t="shared" si="1"/>
        <v>18765</v>
      </c>
      <c r="G16" s="206">
        <v>468</v>
      </c>
      <c r="H16" s="206">
        <v>207</v>
      </c>
      <c r="I16" s="206">
        <v>8697</v>
      </c>
      <c r="J16" s="206">
        <v>47</v>
      </c>
      <c r="K16" s="207">
        <f t="shared" si="0"/>
        <v>8744</v>
      </c>
      <c r="L16" s="214"/>
    </row>
    <row r="17" spans="2:12" ht="12" customHeight="1">
      <c r="B17" s="215"/>
      <c r="C17" s="213" t="s">
        <v>637</v>
      </c>
      <c r="D17" s="142">
        <v>24280</v>
      </c>
      <c r="E17" s="206">
        <v>645</v>
      </c>
      <c r="F17" s="143">
        <f t="shared" si="1"/>
        <v>24925</v>
      </c>
      <c r="G17" s="206">
        <v>454</v>
      </c>
      <c r="H17" s="206">
        <v>0</v>
      </c>
      <c r="I17" s="206">
        <v>11015</v>
      </c>
      <c r="J17" s="206">
        <v>134</v>
      </c>
      <c r="K17" s="207">
        <f t="shared" si="0"/>
        <v>11149</v>
      </c>
      <c r="L17" s="214"/>
    </row>
    <row r="18" spans="2:12" ht="12" customHeight="1">
      <c r="B18" s="215"/>
      <c r="C18" s="213" t="s">
        <v>638</v>
      </c>
      <c r="D18" s="142">
        <v>21586</v>
      </c>
      <c r="E18" s="206">
        <v>0</v>
      </c>
      <c r="F18" s="143">
        <f t="shared" si="1"/>
        <v>21586</v>
      </c>
      <c r="G18" s="206">
        <v>496</v>
      </c>
      <c r="H18" s="206">
        <v>214</v>
      </c>
      <c r="I18" s="206">
        <v>10707</v>
      </c>
      <c r="J18" s="206">
        <v>0</v>
      </c>
      <c r="K18" s="207">
        <f t="shared" si="0"/>
        <v>10707</v>
      </c>
      <c r="L18" s="214"/>
    </row>
    <row r="19" spans="2:12" ht="12" customHeight="1">
      <c r="B19" s="212"/>
      <c r="C19" s="213" t="s">
        <v>1463</v>
      </c>
      <c r="D19" s="142">
        <v>36750</v>
      </c>
      <c r="E19" s="143">
        <v>49</v>
      </c>
      <c r="F19" s="143">
        <f t="shared" si="1"/>
        <v>36799</v>
      </c>
      <c r="G19" s="143">
        <v>472</v>
      </c>
      <c r="H19" s="143">
        <v>164</v>
      </c>
      <c r="I19" s="143">
        <v>17345</v>
      </c>
      <c r="J19" s="143">
        <v>11</v>
      </c>
      <c r="K19" s="159">
        <f t="shared" si="0"/>
        <v>17356</v>
      </c>
      <c r="L19" s="217"/>
    </row>
    <row r="20" spans="2:12" ht="12" customHeight="1">
      <c r="B20" s="215"/>
      <c r="C20" s="213" t="s">
        <v>639</v>
      </c>
      <c r="D20" s="142">
        <v>16137</v>
      </c>
      <c r="E20" s="206">
        <v>8</v>
      </c>
      <c r="F20" s="143">
        <f t="shared" si="1"/>
        <v>16145</v>
      </c>
      <c r="G20" s="206">
        <v>433</v>
      </c>
      <c r="H20" s="206">
        <v>0</v>
      </c>
      <c r="I20" s="206">
        <v>6986</v>
      </c>
      <c r="J20" s="206">
        <v>1</v>
      </c>
      <c r="K20" s="207">
        <f t="shared" si="0"/>
        <v>6987</v>
      </c>
      <c r="L20" s="214"/>
    </row>
    <row r="21" spans="2:12" ht="12" customHeight="1">
      <c r="B21" s="215"/>
      <c r="C21" s="213" t="s">
        <v>640</v>
      </c>
      <c r="D21" s="142">
        <v>41127</v>
      </c>
      <c r="E21" s="206">
        <v>0</v>
      </c>
      <c r="F21" s="143">
        <f t="shared" si="1"/>
        <v>41127</v>
      </c>
      <c r="G21" s="206">
        <v>483</v>
      </c>
      <c r="H21" s="206">
        <v>0</v>
      </c>
      <c r="I21" s="206">
        <v>19869</v>
      </c>
      <c r="J21" s="206">
        <v>0</v>
      </c>
      <c r="K21" s="207">
        <f t="shared" si="0"/>
        <v>19869</v>
      </c>
      <c r="L21" s="214"/>
    </row>
    <row r="22" spans="2:12" ht="12" customHeight="1">
      <c r="B22" s="215"/>
      <c r="C22" s="213" t="s">
        <v>641</v>
      </c>
      <c r="D22" s="142">
        <v>8722</v>
      </c>
      <c r="E22" s="206">
        <v>0</v>
      </c>
      <c r="F22" s="143">
        <f t="shared" si="1"/>
        <v>8722</v>
      </c>
      <c r="G22" s="206">
        <v>276</v>
      </c>
      <c r="H22" s="206">
        <v>0</v>
      </c>
      <c r="I22" s="206">
        <v>2408</v>
      </c>
      <c r="J22" s="206">
        <v>0</v>
      </c>
      <c r="K22" s="207">
        <f t="shared" si="0"/>
        <v>2408</v>
      </c>
      <c r="L22" s="214"/>
    </row>
    <row r="23" spans="2:23" s="204" customFormat="1" ht="12" customHeight="1">
      <c r="B23" s="215"/>
      <c r="C23" s="213" t="s">
        <v>642</v>
      </c>
      <c r="D23" s="142">
        <v>16107</v>
      </c>
      <c r="E23" s="206">
        <v>0</v>
      </c>
      <c r="F23" s="143">
        <f t="shared" si="1"/>
        <v>16107</v>
      </c>
      <c r="G23" s="206">
        <v>494</v>
      </c>
      <c r="H23" s="206">
        <v>0</v>
      </c>
      <c r="I23" s="206">
        <v>7951</v>
      </c>
      <c r="J23" s="206">
        <v>0</v>
      </c>
      <c r="K23" s="207">
        <f t="shared" si="0"/>
        <v>7951</v>
      </c>
      <c r="L23" s="206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</row>
    <row r="24" spans="2:12" ht="12" customHeight="1">
      <c r="B24" s="212"/>
      <c r="C24" s="213" t="s">
        <v>643</v>
      </c>
      <c r="D24" s="142">
        <v>9740</v>
      </c>
      <c r="E24" s="218">
        <v>0</v>
      </c>
      <c r="F24" s="143">
        <f t="shared" si="1"/>
        <v>9740</v>
      </c>
      <c r="G24" s="218">
        <v>481</v>
      </c>
      <c r="H24" s="218">
        <v>0</v>
      </c>
      <c r="I24" s="218">
        <v>4688</v>
      </c>
      <c r="J24" s="218">
        <v>0</v>
      </c>
      <c r="K24" s="219">
        <f t="shared" si="0"/>
        <v>4688</v>
      </c>
      <c r="L24" s="217"/>
    </row>
    <row r="25" spans="2:23" s="204" customFormat="1" ht="12" customHeight="1">
      <c r="B25" s="215"/>
      <c r="C25" s="213" t="s">
        <v>644</v>
      </c>
      <c r="D25" s="142">
        <v>15780</v>
      </c>
      <c r="E25" s="206">
        <v>0</v>
      </c>
      <c r="F25" s="143">
        <f t="shared" si="1"/>
        <v>15780</v>
      </c>
      <c r="G25" s="206">
        <v>462</v>
      </c>
      <c r="H25" s="206">
        <v>0</v>
      </c>
      <c r="I25" s="206">
        <v>7297</v>
      </c>
      <c r="J25" s="218">
        <v>0</v>
      </c>
      <c r="K25" s="207">
        <f t="shared" si="0"/>
        <v>7297</v>
      </c>
      <c r="L25" s="206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</row>
    <row r="26" spans="2:23" s="204" customFormat="1" ht="12" customHeight="1">
      <c r="B26" s="215"/>
      <c r="C26" s="213" t="s">
        <v>645</v>
      </c>
      <c r="D26" s="142">
        <v>12580</v>
      </c>
      <c r="E26" s="206">
        <v>3</v>
      </c>
      <c r="F26" s="143">
        <f t="shared" si="1"/>
        <v>12583</v>
      </c>
      <c r="G26" s="206">
        <v>486</v>
      </c>
      <c r="H26" s="206">
        <v>200</v>
      </c>
      <c r="I26" s="206">
        <v>6118</v>
      </c>
      <c r="J26" s="206">
        <v>1</v>
      </c>
      <c r="K26" s="207">
        <f t="shared" si="0"/>
        <v>6119</v>
      </c>
      <c r="L26" s="206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</row>
    <row r="27" spans="2:23" s="204" customFormat="1" ht="12" customHeight="1">
      <c r="B27" s="215"/>
      <c r="C27" s="213" t="s">
        <v>646</v>
      </c>
      <c r="D27" s="142">
        <v>28680</v>
      </c>
      <c r="E27" s="206">
        <v>182</v>
      </c>
      <c r="F27" s="143">
        <f t="shared" si="1"/>
        <v>28862</v>
      </c>
      <c r="G27" s="206">
        <v>501</v>
      </c>
      <c r="H27" s="206">
        <v>179</v>
      </c>
      <c r="I27" s="206">
        <v>14373</v>
      </c>
      <c r="J27" s="206">
        <v>33</v>
      </c>
      <c r="K27" s="207">
        <f t="shared" si="0"/>
        <v>14406</v>
      </c>
      <c r="L27" s="206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</row>
    <row r="28" spans="2:23" s="204" customFormat="1" ht="12" customHeight="1">
      <c r="B28" s="215"/>
      <c r="C28" s="213"/>
      <c r="D28" s="200"/>
      <c r="E28" s="206"/>
      <c r="F28" s="202"/>
      <c r="G28" s="206"/>
      <c r="H28" s="206"/>
      <c r="I28" s="206"/>
      <c r="J28" s="206"/>
      <c r="K28" s="207"/>
      <c r="L28" s="206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</row>
    <row r="29" spans="2:23" s="209" customFormat="1" ht="12" customHeight="1">
      <c r="B29" s="936" t="s">
        <v>647</v>
      </c>
      <c r="C29" s="978"/>
      <c r="D29" s="220">
        <f>SUM(D30:D39)</f>
        <v>149511</v>
      </c>
      <c r="E29" s="221">
        <f>SUM(E30:E39)</f>
        <v>3390</v>
      </c>
      <c r="F29" s="221">
        <f>SUM(F30:F39)</f>
        <v>152901</v>
      </c>
      <c r="G29" s="221">
        <v>382</v>
      </c>
      <c r="H29" s="221">
        <v>214</v>
      </c>
      <c r="I29" s="221">
        <f>SUM(I30:I39)</f>
        <v>57125</v>
      </c>
      <c r="J29" s="221">
        <f>SUM(J30:J39)</f>
        <v>728</v>
      </c>
      <c r="K29" s="222">
        <f aca="true" t="shared" si="2" ref="K29:K39">SUM(I29:J29)</f>
        <v>57853</v>
      </c>
      <c r="L29" s="195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</row>
    <row r="30" spans="2:23" s="204" customFormat="1" ht="12" customHeight="1">
      <c r="B30" s="215"/>
      <c r="C30" s="213" t="s">
        <v>1518</v>
      </c>
      <c r="D30" s="142">
        <v>30564</v>
      </c>
      <c r="E30" s="206">
        <v>1413</v>
      </c>
      <c r="F30" s="202">
        <f aca="true" t="shared" si="3" ref="F30:F39">SUM(D30:E30)</f>
        <v>31977</v>
      </c>
      <c r="G30" s="206">
        <v>402</v>
      </c>
      <c r="H30" s="206">
        <v>232</v>
      </c>
      <c r="I30" s="206">
        <v>12292</v>
      </c>
      <c r="J30" s="206">
        <v>328</v>
      </c>
      <c r="K30" s="223">
        <f t="shared" si="2"/>
        <v>12620</v>
      </c>
      <c r="L30" s="206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</row>
    <row r="31" spans="2:23" s="204" customFormat="1" ht="12" customHeight="1">
      <c r="B31" s="198"/>
      <c r="C31" s="213" t="s">
        <v>648</v>
      </c>
      <c r="D31" s="142">
        <v>30261</v>
      </c>
      <c r="E31" s="206">
        <v>901</v>
      </c>
      <c r="F31" s="202">
        <f t="shared" si="3"/>
        <v>31162</v>
      </c>
      <c r="G31" s="206">
        <v>417</v>
      </c>
      <c r="H31" s="206">
        <v>224</v>
      </c>
      <c r="I31" s="206">
        <v>12612</v>
      </c>
      <c r="J31" s="206">
        <v>202</v>
      </c>
      <c r="K31" s="223">
        <f t="shared" si="2"/>
        <v>12814</v>
      </c>
      <c r="L31" s="206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</row>
    <row r="32" spans="2:23" s="204" customFormat="1" ht="12" customHeight="1">
      <c r="B32" s="198"/>
      <c r="C32" s="213" t="s">
        <v>649</v>
      </c>
      <c r="D32" s="142">
        <v>11550</v>
      </c>
      <c r="E32" s="206">
        <v>449</v>
      </c>
      <c r="F32" s="202">
        <f t="shared" si="3"/>
        <v>11999</v>
      </c>
      <c r="G32" s="206">
        <v>408</v>
      </c>
      <c r="H32" s="206">
        <v>219</v>
      </c>
      <c r="I32" s="206">
        <v>4707</v>
      </c>
      <c r="J32" s="206">
        <v>98</v>
      </c>
      <c r="K32" s="223">
        <f t="shared" si="2"/>
        <v>4805</v>
      </c>
      <c r="L32" s="206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</row>
    <row r="33" spans="2:23" s="204" customFormat="1" ht="12" customHeight="1">
      <c r="B33" s="215"/>
      <c r="C33" s="213" t="s">
        <v>1443</v>
      </c>
      <c r="D33" s="142">
        <v>9524</v>
      </c>
      <c r="E33" s="206">
        <v>53</v>
      </c>
      <c r="F33" s="202">
        <f t="shared" si="3"/>
        <v>9577</v>
      </c>
      <c r="G33" s="206">
        <v>406</v>
      </c>
      <c r="H33" s="206">
        <v>147</v>
      </c>
      <c r="I33" s="206">
        <v>3865</v>
      </c>
      <c r="J33" s="206">
        <v>8</v>
      </c>
      <c r="K33" s="223">
        <f t="shared" si="2"/>
        <v>3873</v>
      </c>
      <c r="L33" s="206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</row>
    <row r="34" spans="2:23" s="204" customFormat="1" ht="12" customHeight="1">
      <c r="B34" s="215"/>
      <c r="C34" s="213" t="s">
        <v>650</v>
      </c>
      <c r="D34" s="142">
        <v>7323</v>
      </c>
      <c r="E34" s="206">
        <v>65</v>
      </c>
      <c r="F34" s="202">
        <f t="shared" si="3"/>
        <v>7388</v>
      </c>
      <c r="G34" s="206">
        <v>350</v>
      </c>
      <c r="H34" s="206">
        <v>140</v>
      </c>
      <c r="I34" s="206">
        <v>2560</v>
      </c>
      <c r="J34" s="206">
        <v>9</v>
      </c>
      <c r="K34" s="223">
        <f t="shared" si="2"/>
        <v>2569</v>
      </c>
      <c r="L34" s="206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</row>
    <row r="35" spans="2:23" s="204" customFormat="1" ht="12" customHeight="1">
      <c r="B35" s="198"/>
      <c r="C35" s="213" t="s">
        <v>651</v>
      </c>
      <c r="D35" s="142">
        <v>11328</v>
      </c>
      <c r="E35" s="206">
        <v>25</v>
      </c>
      <c r="F35" s="202">
        <f t="shared" si="3"/>
        <v>11353</v>
      </c>
      <c r="G35" s="206">
        <v>319</v>
      </c>
      <c r="H35" s="206">
        <v>131</v>
      </c>
      <c r="I35" s="206">
        <v>3610</v>
      </c>
      <c r="J35" s="206">
        <v>3</v>
      </c>
      <c r="K35" s="223">
        <f t="shared" si="2"/>
        <v>3613</v>
      </c>
      <c r="L35" s="206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</row>
    <row r="36" spans="2:23" s="204" customFormat="1" ht="12" customHeight="1">
      <c r="B36" s="198"/>
      <c r="C36" s="213" t="s">
        <v>652</v>
      </c>
      <c r="D36" s="142">
        <v>11088</v>
      </c>
      <c r="E36" s="206">
        <v>117</v>
      </c>
      <c r="F36" s="202">
        <f t="shared" si="3"/>
        <v>11205</v>
      </c>
      <c r="G36" s="206">
        <v>332</v>
      </c>
      <c r="H36" s="206">
        <v>159</v>
      </c>
      <c r="I36" s="206">
        <v>3678</v>
      </c>
      <c r="J36" s="206">
        <v>19</v>
      </c>
      <c r="K36" s="223">
        <f t="shared" si="2"/>
        <v>3697</v>
      </c>
      <c r="L36" s="206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</row>
    <row r="37" spans="2:23" s="224" customFormat="1" ht="12" customHeight="1">
      <c r="B37" s="198"/>
      <c r="C37" s="213" t="s">
        <v>653</v>
      </c>
      <c r="D37" s="142">
        <v>12235</v>
      </c>
      <c r="E37" s="206">
        <v>129</v>
      </c>
      <c r="F37" s="202">
        <f t="shared" si="3"/>
        <v>12364</v>
      </c>
      <c r="G37" s="206">
        <v>358</v>
      </c>
      <c r="H37" s="206">
        <v>159</v>
      </c>
      <c r="I37" s="206">
        <v>4383</v>
      </c>
      <c r="J37" s="206">
        <v>21</v>
      </c>
      <c r="K37" s="223">
        <f t="shared" si="2"/>
        <v>4404</v>
      </c>
      <c r="L37" s="206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</row>
    <row r="38" spans="2:23" s="224" customFormat="1" ht="12" customHeight="1">
      <c r="B38" s="198"/>
      <c r="C38" s="213" t="s">
        <v>654</v>
      </c>
      <c r="D38" s="142">
        <v>12066</v>
      </c>
      <c r="E38" s="206">
        <v>136</v>
      </c>
      <c r="F38" s="202">
        <f t="shared" si="3"/>
        <v>12202</v>
      </c>
      <c r="G38" s="206">
        <v>380</v>
      </c>
      <c r="H38" s="206">
        <v>171</v>
      </c>
      <c r="I38" s="206">
        <v>4582</v>
      </c>
      <c r="J38" s="206">
        <v>23</v>
      </c>
      <c r="K38" s="223">
        <f t="shared" si="2"/>
        <v>4605</v>
      </c>
      <c r="L38" s="206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</row>
    <row r="39" spans="2:23" s="224" customFormat="1" ht="12" customHeight="1">
      <c r="B39" s="198"/>
      <c r="C39" s="213" t="s">
        <v>1449</v>
      </c>
      <c r="D39" s="142">
        <v>13572</v>
      </c>
      <c r="E39" s="143">
        <v>102</v>
      </c>
      <c r="F39" s="202">
        <f t="shared" si="3"/>
        <v>13674</v>
      </c>
      <c r="G39" s="143">
        <v>356</v>
      </c>
      <c r="H39" s="206">
        <v>164</v>
      </c>
      <c r="I39" s="143">
        <v>4836</v>
      </c>
      <c r="J39" s="143">
        <v>17</v>
      </c>
      <c r="K39" s="223">
        <f t="shared" si="2"/>
        <v>4853</v>
      </c>
      <c r="L39" s="217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2:23" s="224" customFormat="1" ht="12" customHeight="1">
      <c r="B40" s="198"/>
      <c r="C40" s="213"/>
      <c r="D40" s="142"/>
      <c r="E40" s="143"/>
      <c r="F40" s="143"/>
      <c r="G40" s="143"/>
      <c r="H40" s="143"/>
      <c r="I40" s="143"/>
      <c r="J40" s="143"/>
      <c r="K40" s="159"/>
      <c r="L40" s="217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</row>
    <row r="41" spans="2:23" s="209" customFormat="1" ht="12" customHeight="1">
      <c r="B41" s="936" t="s">
        <v>655</v>
      </c>
      <c r="C41" s="978"/>
      <c r="D41" s="194">
        <f>SUM(D42:D55)</f>
        <v>235889</v>
      </c>
      <c r="E41" s="195">
        <f>SUM(E42:E55)</f>
        <v>758</v>
      </c>
      <c r="F41" s="195">
        <f>SUM(F42:F55)</f>
        <v>236647</v>
      </c>
      <c r="G41" s="195">
        <v>427</v>
      </c>
      <c r="H41" s="195">
        <v>203</v>
      </c>
      <c r="I41" s="195">
        <f>SUM(I42:I55)</f>
        <v>100769</v>
      </c>
      <c r="J41" s="195">
        <f>SUM(J42:J55)</f>
        <v>154</v>
      </c>
      <c r="K41" s="196">
        <f aca="true" t="shared" si="4" ref="K41:K55">SUM(I41:J41)</f>
        <v>100923</v>
      </c>
      <c r="L41" s="195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</row>
    <row r="42" spans="2:11" ht="12" customHeight="1">
      <c r="B42" s="198"/>
      <c r="C42" s="213" t="s">
        <v>1422</v>
      </c>
      <c r="D42" s="142">
        <v>61772</v>
      </c>
      <c r="E42" s="206">
        <v>10</v>
      </c>
      <c r="F42" s="202">
        <f aca="true" t="shared" si="5" ref="F42:F55">SUM(D42:E42)</f>
        <v>61782</v>
      </c>
      <c r="G42" s="206">
        <v>453</v>
      </c>
      <c r="H42" s="206">
        <v>149</v>
      </c>
      <c r="I42" s="206">
        <v>28013</v>
      </c>
      <c r="J42" s="206">
        <v>1</v>
      </c>
      <c r="K42" s="207">
        <f t="shared" si="4"/>
        <v>28014</v>
      </c>
    </row>
    <row r="43" spans="2:12" ht="12" customHeight="1">
      <c r="B43" s="198"/>
      <c r="C43" s="213" t="s">
        <v>1427</v>
      </c>
      <c r="D43" s="142">
        <v>26499</v>
      </c>
      <c r="E43" s="206">
        <v>150</v>
      </c>
      <c r="F43" s="202">
        <f t="shared" si="5"/>
        <v>26649</v>
      </c>
      <c r="G43" s="206">
        <v>426</v>
      </c>
      <c r="H43" s="206">
        <v>189</v>
      </c>
      <c r="I43" s="206">
        <v>11287</v>
      </c>
      <c r="J43" s="206">
        <v>28</v>
      </c>
      <c r="K43" s="207">
        <f t="shared" si="4"/>
        <v>11315</v>
      </c>
      <c r="L43" s="214"/>
    </row>
    <row r="44" spans="2:12" ht="11.25" customHeight="1">
      <c r="B44" s="198"/>
      <c r="C44" s="213" t="s">
        <v>1519</v>
      </c>
      <c r="D44" s="142">
        <v>17528</v>
      </c>
      <c r="E44" s="206">
        <v>10</v>
      </c>
      <c r="F44" s="202">
        <f t="shared" si="5"/>
        <v>17538</v>
      </c>
      <c r="G44" s="206">
        <v>396</v>
      </c>
      <c r="H44" s="206">
        <v>181</v>
      </c>
      <c r="I44" s="206">
        <v>6941</v>
      </c>
      <c r="J44" s="206">
        <v>2</v>
      </c>
      <c r="K44" s="207">
        <f t="shared" si="4"/>
        <v>6943</v>
      </c>
      <c r="L44" s="214"/>
    </row>
    <row r="45" spans="2:12" ht="12" customHeight="1">
      <c r="B45" s="198"/>
      <c r="C45" s="213" t="s">
        <v>1520</v>
      </c>
      <c r="D45" s="142">
        <v>29010</v>
      </c>
      <c r="E45" s="206">
        <v>454</v>
      </c>
      <c r="F45" s="202">
        <f t="shared" si="5"/>
        <v>29464</v>
      </c>
      <c r="G45" s="206">
        <v>415</v>
      </c>
      <c r="H45" s="206">
        <v>215</v>
      </c>
      <c r="I45" s="206">
        <v>12026</v>
      </c>
      <c r="J45" s="206">
        <v>98</v>
      </c>
      <c r="K45" s="207">
        <f t="shared" si="4"/>
        <v>12124</v>
      </c>
      <c r="L45" s="214"/>
    </row>
    <row r="46" spans="2:12" ht="12" customHeight="1">
      <c r="B46" s="198"/>
      <c r="C46" s="213" t="s">
        <v>1431</v>
      </c>
      <c r="D46" s="142">
        <v>16170</v>
      </c>
      <c r="E46" s="206">
        <v>12</v>
      </c>
      <c r="F46" s="202">
        <f t="shared" si="5"/>
        <v>16182</v>
      </c>
      <c r="G46" s="206">
        <v>447</v>
      </c>
      <c r="H46" s="206">
        <v>212</v>
      </c>
      <c r="I46" s="206">
        <v>7232</v>
      </c>
      <c r="J46" s="206">
        <v>2</v>
      </c>
      <c r="K46" s="207">
        <f t="shared" si="4"/>
        <v>7234</v>
      </c>
      <c r="L46" s="214"/>
    </row>
    <row r="47" spans="2:12" ht="12.75" customHeight="1">
      <c r="B47" s="198"/>
      <c r="C47" s="213" t="s">
        <v>656</v>
      </c>
      <c r="D47" s="142">
        <v>16379</v>
      </c>
      <c r="E47" s="206">
        <v>56</v>
      </c>
      <c r="F47" s="202">
        <f t="shared" si="5"/>
        <v>16435</v>
      </c>
      <c r="G47" s="206">
        <v>432</v>
      </c>
      <c r="H47" s="206">
        <v>205</v>
      </c>
      <c r="I47" s="206">
        <v>7075</v>
      </c>
      <c r="J47" s="206">
        <v>11</v>
      </c>
      <c r="K47" s="207">
        <f t="shared" si="4"/>
        <v>7086</v>
      </c>
      <c r="L47" s="226"/>
    </row>
    <row r="48" spans="2:12" ht="12.75" customHeight="1">
      <c r="B48" s="198"/>
      <c r="C48" s="213" t="s">
        <v>1432</v>
      </c>
      <c r="D48" s="142">
        <v>6540</v>
      </c>
      <c r="E48" s="206">
        <v>3</v>
      </c>
      <c r="F48" s="202">
        <f t="shared" si="5"/>
        <v>6543</v>
      </c>
      <c r="G48" s="206">
        <v>457</v>
      </c>
      <c r="H48" s="206">
        <v>204</v>
      </c>
      <c r="I48" s="206">
        <v>2989</v>
      </c>
      <c r="J48" s="216">
        <v>1</v>
      </c>
      <c r="K48" s="207">
        <f t="shared" si="4"/>
        <v>2990</v>
      </c>
      <c r="L48" s="226"/>
    </row>
    <row r="49" spans="2:12" ht="12" customHeight="1">
      <c r="B49" s="198"/>
      <c r="C49" s="213" t="s">
        <v>657</v>
      </c>
      <c r="D49" s="142">
        <v>9130</v>
      </c>
      <c r="E49" s="206">
        <v>1</v>
      </c>
      <c r="F49" s="202">
        <f t="shared" si="5"/>
        <v>9131</v>
      </c>
      <c r="G49" s="206">
        <v>452</v>
      </c>
      <c r="H49" s="206">
        <v>192</v>
      </c>
      <c r="I49" s="206">
        <v>4125</v>
      </c>
      <c r="J49" s="216">
        <v>0</v>
      </c>
      <c r="K49" s="207">
        <f t="shared" si="4"/>
        <v>4125</v>
      </c>
      <c r="L49" s="214"/>
    </row>
    <row r="50" spans="2:12" ht="12" customHeight="1">
      <c r="B50" s="198"/>
      <c r="C50" s="213" t="s">
        <v>658</v>
      </c>
      <c r="D50" s="142">
        <v>8160</v>
      </c>
      <c r="E50" s="206">
        <v>12</v>
      </c>
      <c r="F50" s="202">
        <f t="shared" si="5"/>
        <v>8172</v>
      </c>
      <c r="G50" s="206">
        <v>418</v>
      </c>
      <c r="H50" s="206">
        <v>148</v>
      </c>
      <c r="I50" s="206">
        <v>3408</v>
      </c>
      <c r="J50" s="206">
        <v>2</v>
      </c>
      <c r="K50" s="207">
        <f t="shared" si="4"/>
        <v>3410</v>
      </c>
      <c r="L50" s="214"/>
    </row>
    <row r="51" spans="2:12" ht="12" customHeight="1">
      <c r="B51" s="198"/>
      <c r="C51" s="213" t="s">
        <v>659</v>
      </c>
      <c r="D51" s="142">
        <v>2382</v>
      </c>
      <c r="E51" s="206">
        <v>8</v>
      </c>
      <c r="F51" s="202">
        <f t="shared" si="5"/>
        <v>2390</v>
      </c>
      <c r="G51" s="206">
        <v>415</v>
      </c>
      <c r="H51" s="206">
        <v>190</v>
      </c>
      <c r="I51" s="206">
        <v>989</v>
      </c>
      <c r="J51" s="206">
        <v>2</v>
      </c>
      <c r="K51" s="207">
        <f t="shared" si="4"/>
        <v>991</v>
      </c>
      <c r="L51" s="214"/>
    </row>
    <row r="52" spans="2:12" ht="12" customHeight="1">
      <c r="B52" s="198"/>
      <c r="C52" s="213" t="s">
        <v>660</v>
      </c>
      <c r="D52" s="142">
        <v>9518</v>
      </c>
      <c r="E52" s="206">
        <v>30</v>
      </c>
      <c r="F52" s="202">
        <f t="shared" si="5"/>
        <v>9548</v>
      </c>
      <c r="G52" s="206">
        <v>378</v>
      </c>
      <c r="H52" s="206">
        <v>159</v>
      </c>
      <c r="I52" s="206">
        <v>3594</v>
      </c>
      <c r="J52" s="206">
        <v>5</v>
      </c>
      <c r="K52" s="207">
        <f t="shared" si="4"/>
        <v>3599</v>
      </c>
      <c r="L52" s="214"/>
    </row>
    <row r="53" spans="2:12" ht="12" customHeight="1">
      <c r="B53" s="198"/>
      <c r="C53" s="213" t="s">
        <v>661</v>
      </c>
      <c r="D53" s="142">
        <v>6674</v>
      </c>
      <c r="E53" s="206">
        <v>4</v>
      </c>
      <c r="F53" s="202">
        <f t="shared" si="5"/>
        <v>6678</v>
      </c>
      <c r="G53" s="206">
        <v>357</v>
      </c>
      <c r="H53" s="206">
        <v>168</v>
      </c>
      <c r="I53" s="206">
        <v>2380</v>
      </c>
      <c r="J53" s="206">
        <v>1</v>
      </c>
      <c r="K53" s="207">
        <f t="shared" si="4"/>
        <v>2381</v>
      </c>
      <c r="L53" s="214"/>
    </row>
    <row r="54" spans="2:12" ht="12" customHeight="1">
      <c r="B54" s="198"/>
      <c r="C54" s="213" t="s">
        <v>1438</v>
      </c>
      <c r="D54" s="142">
        <v>7426</v>
      </c>
      <c r="E54" s="206">
        <v>8</v>
      </c>
      <c r="F54" s="202">
        <f t="shared" si="5"/>
        <v>7434</v>
      </c>
      <c r="G54" s="206">
        <v>319</v>
      </c>
      <c r="H54" s="206">
        <v>166</v>
      </c>
      <c r="I54" s="206">
        <v>2371</v>
      </c>
      <c r="J54" s="206">
        <v>1</v>
      </c>
      <c r="K54" s="207">
        <f t="shared" si="4"/>
        <v>2372</v>
      </c>
      <c r="L54" s="214"/>
    </row>
    <row r="55" spans="2:12" ht="12" customHeight="1">
      <c r="B55" s="198"/>
      <c r="C55" s="213" t="s">
        <v>1439</v>
      </c>
      <c r="D55" s="142">
        <v>18701</v>
      </c>
      <c r="E55" s="206">
        <v>0</v>
      </c>
      <c r="F55" s="202">
        <f t="shared" si="5"/>
        <v>18701</v>
      </c>
      <c r="G55" s="206">
        <v>446</v>
      </c>
      <c r="H55" s="206">
        <v>0</v>
      </c>
      <c r="I55" s="206">
        <v>8339</v>
      </c>
      <c r="J55" s="206">
        <v>0</v>
      </c>
      <c r="K55" s="207">
        <f t="shared" si="4"/>
        <v>8339</v>
      </c>
      <c r="L55" s="214"/>
    </row>
    <row r="56" spans="2:12" ht="12" customHeight="1">
      <c r="B56" s="198"/>
      <c r="C56" s="213"/>
      <c r="D56" s="200"/>
      <c r="E56" s="206"/>
      <c r="F56" s="202"/>
      <c r="G56" s="206"/>
      <c r="H56" s="206"/>
      <c r="I56" s="206"/>
      <c r="J56" s="206"/>
      <c r="K56" s="207"/>
      <c r="L56" s="214"/>
    </row>
    <row r="57" spans="2:23" s="227" customFormat="1" ht="12" customHeight="1">
      <c r="B57" s="936" t="s">
        <v>662</v>
      </c>
      <c r="C57" s="978"/>
      <c r="D57" s="194">
        <f>SUM(D58:D68)</f>
        <v>213450</v>
      </c>
      <c r="E57" s="195">
        <f>SUM(E58:E68)</f>
        <v>758</v>
      </c>
      <c r="F57" s="195">
        <f>SUM(F58:F68)</f>
        <v>214208</v>
      </c>
      <c r="G57" s="195">
        <v>405</v>
      </c>
      <c r="H57" s="195">
        <v>142</v>
      </c>
      <c r="I57" s="195">
        <f>SUM(I58:I68)</f>
        <v>86552</v>
      </c>
      <c r="J57" s="195">
        <v>108</v>
      </c>
      <c r="K57" s="196">
        <f>SUM(I57:J57)</f>
        <v>86660</v>
      </c>
      <c r="L57" s="226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</row>
    <row r="58" spans="2:12" ht="12" customHeight="1">
      <c r="B58" s="198"/>
      <c r="C58" s="213" t="s">
        <v>1423</v>
      </c>
      <c r="D58" s="142">
        <v>43000</v>
      </c>
      <c r="E58" s="206">
        <v>515</v>
      </c>
      <c r="F58" s="202">
        <f aca="true" t="shared" si="6" ref="F58:F68">SUM(D58:E58)</f>
        <v>43515</v>
      </c>
      <c r="G58" s="206">
        <v>411</v>
      </c>
      <c r="H58" s="206">
        <v>132</v>
      </c>
      <c r="I58" s="206">
        <v>17690</v>
      </c>
      <c r="J58" s="206">
        <v>68</v>
      </c>
      <c r="K58" s="207">
        <v>17758</v>
      </c>
      <c r="L58" s="214"/>
    </row>
    <row r="59" spans="2:12" ht="12" customHeight="1">
      <c r="B59" s="198"/>
      <c r="C59" s="213" t="s">
        <v>1430</v>
      </c>
      <c r="D59" s="142">
        <v>27165</v>
      </c>
      <c r="E59" s="206">
        <v>88</v>
      </c>
      <c r="F59" s="202">
        <f t="shared" si="6"/>
        <v>27253</v>
      </c>
      <c r="G59" s="206">
        <v>395</v>
      </c>
      <c r="H59" s="206">
        <v>176</v>
      </c>
      <c r="I59" s="206">
        <v>11352</v>
      </c>
      <c r="J59" s="206">
        <v>15</v>
      </c>
      <c r="K59" s="207">
        <f aca="true" t="shared" si="7" ref="K59:K68">SUM(I59:J59)</f>
        <v>11367</v>
      </c>
      <c r="L59" s="214"/>
    </row>
    <row r="60" spans="2:12" ht="12" customHeight="1">
      <c r="B60" s="198"/>
      <c r="C60" s="213" t="s">
        <v>663</v>
      </c>
      <c r="D60" s="142">
        <v>31436</v>
      </c>
      <c r="E60" s="206">
        <v>8</v>
      </c>
      <c r="F60" s="202">
        <f t="shared" si="6"/>
        <v>31444</v>
      </c>
      <c r="G60" s="206">
        <v>409</v>
      </c>
      <c r="H60" s="206">
        <v>110</v>
      </c>
      <c r="I60" s="206">
        <v>12869</v>
      </c>
      <c r="J60" s="206">
        <v>1</v>
      </c>
      <c r="K60" s="207">
        <f t="shared" si="7"/>
        <v>12870</v>
      </c>
      <c r="L60" s="214"/>
    </row>
    <row r="61" spans="2:12" ht="12" customHeight="1">
      <c r="B61" s="198"/>
      <c r="C61" s="213" t="s">
        <v>664</v>
      </c>
      <c r="D61" s="142">
        <v>7721</v>
      </c>
      <c r="E61" s="206">
        <v>0</v>
      </c>
      <c r="F61" s="202">
        <f t="shared" si="6"/>
        <v>7721</v>
      </c>
      <c r="G61" s="206">
        <v>363</v>
      </c>
      <c r="H61" s="206">
        <v>0</v>
      </c>
      <c r="I61" s="206">
        <v>2802</v>
      </c>
      <c r="J61" s="206">
        <v>0</v>
      </c>
      <c r="K61" s="207">
        <f t="shared" si="7"/>
        <v>2802</v>
      </c>
      <c r="L61" s="214"/>
    </row>
    <row r="62" spans="2:12" ht="12" customHeight="1">
      <c r="B62" s="198"/>
      <c r="C62" s="213" t="s">
        <v>665</v>
      </c>
      <c r="D62" s="142">
        <v>5611</v>
      </c>
      <c r="E62" s="206">
        <v>1</v>
      </c>
      <c r="F62" s="202">
        <f t="shared" si="6"/>
        <v>5612</v>
      </c>
      <c r="G62" s="206">
        <v>376</v>
      </c>
      <c r="H62" s="206">
        <v>95</v>
      </c>
      <c r="I62" s="216">
        <v>2112</v>
      </c>
      <c r="J62" s="216">
        <v>0</v>
      </c>
      <c r="K62" s="207">
        <f t="shared" si="7"/>
        <v>2112</v>
      </c>
      <c r="L62" s="214"/>
    </row>
    <row r="63" spans="2:12" ht="12" customHeight="1">
      <c r="B63" s="198"/>
      <c r="C63" s="213" t="s">
        <v>1453</v>
      </c>
      <c r="D63" s="142">
        <v>9219</v>
      </c>
      <c r="E63" s="206">
        <v>4</v>
      </c>
      <c r="F63" s="202">
        <f t="shared" si="6"/>
        <v>9223</v>
      </c>
      <c r="G63" s="206">
        <v>442</v>
      </c>
      <c r="H63" s="206">
        <v>124</v>
      </c>
      <c r="I63" s="216">
        <v>4079</v>
      </c>
      <c r="J63" s="216">
        <v>0</v>
      </c>
      <c r="K63" s="207">
        <f t="shared" si="7"/>
        <v>4079</v>
      </c>
      <c r="L63" s="214"/>
    </row>
    <row r="64" spans="2:12" ht="12" customHeight="1">
      <c r="B64" s="198"/>
      <c r="C64" s="213" t="s">
        <v>666</v>
      </c>
      <c r="D64" s="142">
        <v>41413</v>
      </c>
      <c r="E64" s="206">
        <v>7</v>
      </c>
      <c r="F64" s="202">
        <f t="shared" si="6"/>
        <v>41420</v>
      </c>
      <c r="G64" s="206">
        <v>432</v>
      </c>
      <c r="H64" s="206">
        <v>107</v>
      </c>
      <c r="I64" s="206">
        <v>17900</v>
      </c>
      <c r="J64" s="206">
        <v>1</v>
      </c>
      <c r="K64" s="207">
        <f t="shared" si="7"/>
        <v>17901</v>
      </c>
      <c r="L64" s="217"/>
    </row>
    <row r="65" spans="2:12" ht="12" customHeight="1">
      <c r="B65" s="198"/>
      <c r="C65" s="213" t="s">
        <v>667</v>
      </c>
      <c r="D65" s="142">
        <v>13643</v>
      </c>
      <c r="E65" s="206">
        <v>124</v>
      </c>
      <c r="F65" s="202">
        <f t="shared" si="6"/>
        <v>13767</v>
      </c>
      <c r="G65" s="206">
        <v>395</v>
      </c>
      <c r="H65" s="206">
        <v>170</v>
      </c>
      <c r="I65" s="206">
        <v>5387</v>
      </c>
      <c r="J65" s="206">
        <v>21</v>
      </c>
      <c r="K65" s="207">
        <f t="shared" si="7"/>
        <v>5408</v>
      </c>
      <c r="L65" s="214"/>
    </row>
    <row r="66" spans="2:12" ht="12" customHeight="1">
      <c r="B66" s="198"/>
      <c r="C66" s="213" t="s">
        <v>1456</v>
      </c>
      <c r="D66" s="142">
        <v>20497</v>
      </c>
      <c r="E66" s="206">
        <v>6</v>
      </c>
      <c r="F66" s="202">
        <f t="shared" si="6"/>
        <v>20503</v>
      </c>
      <c r="G66" s="206">
        <v>423</v>
      </c>
      <c r="H66" s="206">
        <v>158</v>
      </c>
      <c r="I66" s="206">
        <v>8665</v>
      </c>
      <c r="J66" s="206">
        <v>1</v>
      </c>
      <c r="K66" s="207">
        <f t="shared" si="7"/>
        <v>8666</v>
      </c>
      <c r="L66" s="214"/>
    </row>
    <row r="67" spans="2:12" ht="12" customHeight="1">
      <c r="B67" s="198"/>
      <c r="C67" s="213" t="s">
        <v>668</v>
      </c>
      <c r="D67" s="142">
        <v>2690</v>
      </c>
      <c r="E67" s="206">
        <v>1</v>
      </c>
      <c r="F67" s="202">
        <f t="shared" si="6"/>
        <v>2691</v>
      </c>
      <c r="G67" s="206">
        <v>254</v>
      </c>
      <c r="H67" s="206">
        <v>120</v>
      </c>
      <c r="I67" s="216">
        <v>682</v>
      </c>
      <c r="J67" s="216">
        <v>0</v>
      </c>
      <c r="K67" s="207">
        <f t="shared" si="7"/>
        <v>682</v>
      </c>
      <c r="L67" s="214"/>
    </row>
    <row r="68" spans="2:12" ht="12" customHeight="1">
      <c r="B68" s="229"/>
      <c r="C68" s="230" t="s">
        <v>669</v>
      </c>
      <c r="D68" s="169">
        <v>11055</v>
      </c>
      <c r="E68" s="206">
        <v>4</v>
      </c>
      <c r="F68" s="202">
        <f t="shared" si="6"/>
        <v>11059</v>
      </c>
      <c r="G68" s="206">
        <v>273</v>
      </c>
      <c r="H68" s="231">
        <v>128</v>
      </c>
      <c r="I68" s="231">
        <v>3014</v>
      </c>
      <c r="J68" s="231">
        <v>1</v>
      </c>
      <c r="K68" s="232">
        <f t="shared" si="7"/>
        <v>3015</v>
      </c>
      <c r="L68" s="214"/>
    </row>
    <row r="69" spans="2:12" ht="12" customHeight="1">
      <c r="B69" s="179" t="s">
        <v>670</v>
      </c>
      <c r="C69" s="233"/>
      <c r="D69" s="234"/>
      <c r="E69" s="235"/>
      <c r="F69" s="236"/>
      <c r="G69" s="235"/>
      <c r="H69" s="235"/>
      <c r="I69" s="235"/>
      <c r="J69" s="235"/>
      <c r="K69" s="235"/>
      <c r="L69" s="214"/>
    </row>
    <row r="70" spans="2:12" ht="12" customHeight="1">
      <c r="B70" s="179" t="s">
        <v>671</v>
      </c>
      <c r="C70" s="237"/>
      <c r="D70" s="201"/>
      <c r="E70" s="206"/>
      <c r="F70" s="202"/>
      <c r="G70" s="206"/>
      <c r="H70" s="206"/>
      <c r="I70" s="206"/>
      <c r="J70" s="206"/>
      <c r="K70" s="206"/>
      <c r="L70" s="214"/>
    </row>
    <row r="71" spans="3:12" ht="12" customHeight="1">
      <c r="C71" s="237"/>
      <c r="D71" s="201"/>
      <c r="E71" s="206"/>
      <c r="F71" s="202"/>
      <c r="G71" s="206"/>
      <c r="H71" s="206"/>
      <c r="I71" s="206"/>
      <c r="J71" s="206"/>
      <c r="K71" s="206"/>
      <c r="L71" s="214"/>
    </row>
    <row r="72" spans="3:12" ht="12" customHeight="1">
      <c r="C72" s="237"/>
      <c r="D72" s="201"/>
      <c r="E72" s="206"/>
      <c r="F72" s="202"/>
      <c r="G72" s="206"/>
      <c r="H72" s="206"/>
      <c r="I72" s="206"/>
      <c r="J72" s="206"/>
      <c r="K72" s="206"/>
      <c r="L72" s="214"/>
    </row>
    <row r="73" spans="3:12" ht="12" customHeight="1">
      <c r="C73" s="237"/>
      <c r="D73" s="201"/>
      <c r="E73" s="206"/>
      <c r="F73" s="202"/>
      <c r="G73" s="206"/>
      <c r="H73" s="206"/>
      <c r="I73" s="206"/>
      <c r="J73" s="206"/>
      <c r="K73" s="206"/>
      <c r="L73" s="214"/>
    </row>
    <row r="74" spans="3:12" ht="12" customHeight="1">
      <c r="C74" s="237"/>
      <c r="D74" s="201"/>
      <c r="E74" s="206"/>
      <c r="F74" s="202"/>
      <c r="G74" s="206"/>
      <c r="H74" s="206"/>
      <c r="I74" s="206"/>
      <c r="J74" s="206"/>
      <c r="K74" s="206"/>
      <c r="L74" s="214"/>
    </row>
    <row r="75" spans="3:12" ht="12" customHeight="1">
      <c r="C75" s="237"/>
      <c r="D75" s="201"/>
      <c r="E75" s="206"/>
      <c r="F75" s="202"/>
      <c r="G75" s="206"/>
      <c r="H75" s="206"/>
      <c r="I75" s="206"/>
      <c r="J75" s="206"/>
      <c r="K75" s="206"/>
      <c r="L75" s="214"/>
    </row>
    <row r="76" spans="3:11" ht="15" customHeight="1">
      <c r="C76" s="237"/>
      <c r="D76" s="238"/>
      <c r="E76" s="238"/>
      <c r="F76" s="238"/>
      <c r="G76" s="238"/>
      <c r="H76" s="238"/>
      <c r="I76" s="238"/>
      <c r="J76" s="238"/>
      <c r="K76" s="238"/>
    </row>
    <row r="77" spans="3:9" ht="12">
      <c r="C77" s="237"/>
      <c r="D77" s="183"/>
      <c r="E77" s="239"/>
      <c r="F77" s="239"/>
      <c r="G77" s="239"/>
      <c r="H77" s="239"/>
      <c r="I77" s="239"/>
    </row>
    <row r="78" spans="3:11" ht="12">
      <c r="C78" s="237"/>
      <c r="D78" s="183"/>
      <c r="E78" s="183"/>
      <c r="F78" s="183"/>
      <c r="G78" s="183"/>
      <c r="H78" s="183"/>
      <c r="I78" s="183"/>
      <c r="J78" s="183"/>
      <c r="K78" s="183"/>
    </row>
    <row r="79" spans="3:11" ht="12">
      <c r="C79" s="237"/>
      <c r="E79" s="183"/>
      <c r="F79" s="183"/>
      <c r="G79" s="183"/>
      <c r="H79" s="183"/>
      <c r="I79" s="183"/>
      <c r="J79" s="183"/>
      <c r="K79" s="183"/>
    </row>
    <row r="80" spans="3:11" ht="12">
      <c r="C80" s="237"/>
      <c r="D80" s="183"/>
      <c r="E80" s="183"/>
      <c r="F80" s="183"/>
      <c r="G80" s="183"/>
      <c r="H80" s="183"/>
      <c r="I80" s="183"/>
      <c r="J80" s="183"/>
      <c r="K80" s="183"/>
    </row>
    <row r="81" spans="3:11" ht="12">
      <c r="C81" s="237"/>
      <c r="D81" s="183"/>
      <c r="E81" s="183"/>
      <c r="F81" s="183"/>
      <c r="G81" s="183"/>
      <c r="H81" s="183"/>
      <c r="I81" s="183"/>
      <c r="J81" s="183"/>
      <c r="K81" s="183"/>
    </row>
    <row r="82" spans="3:11" ht="12">
      <c r="C82" s="237"/>
      <c r="D82" s="183"/>
      <c r="E82" s="183"/>
      <c r="F82" s="183"/>
      <c r="G82" s="183"/>
      <c r="H82" s="183"/>
      <c r="I82" s="183"/>
      <c r="J82" s="183"/>
      <c r="K82" s="183"/>
    </row>
    <row r="83" spans="3:11" ht="12">
      <c r="C83" s="237"/>
      <c r="D83" s="183"/>
      <c r="E83" s="183"/>
      <c r="F83" s="183"/>
      <c r="G83" s="183"/>
      <c r="H83" s="183"/>
      <c r="I83" s="183"/>
      <c r="J83" s="183"/>
      <c r="K83" s="183"/>
    </row>
    <row r="84" spans="3:11" ht="12">
      <c r="C84" s="237"/>
      <c r="D84" s="183"/>
      <c r="E84" s="183"/>
      <c r="F84" s="183"/>
      <c r="G84" s="183"/>
      <c r="H84" s="183"/>
      <c r="I84" s="183"/>
      <c r="J84" s="183"/>
      <c r="K84" s="183"/>
    </row>
    <row r="85" spans="3:11" ht="12">
      <c r="C85" s="237"/>
      <c r="D85" s="183"/>
      <c r="E85" s="183"/>
      <c r="F85" s="183"/>
      <c r="G85" s="183"/>
      <c r="H85" s="183"/>
      <c r="I85" s="183"/>
      <c r="J85" s="183"/>
      <c r="K85" s="183"/>
    </row>
    <row r="86" spans="3:11" ht="12">
      <c r="C86" s="237"/>
      <c r="D86" s="183"/>
      <c r="E86" s="183"/>
      <c r="F86" s="183"/>
      <c r="G86" s="183"/>
      <c r="H86" s="183"/>
      <c r="I86" s="183"/>
      <c r="J86" s="183"/>
      <c r="K86" s="183"/>
    </row>
    <row r="87" spans="3:11" ht="12">
      <c r="C87" s="237"/>
      <c r="D87" s="183"/>
      <c r="E87" s="183"/>
      <c r="F87" s="183"/>
      <c r="G87" s="183"/>
      <c r="H87" s="183"/>
      <c r="I87" s="183"/>
      <c r="J87" s="183"/>
      <c r="K87" s="183"/>
    </row>
    <row r="88" spans="3:11" ht="12">
      <c r="C88" s="237"/>
      <c r="D88" s="183"/>
      <c r="E88" s="183"/>
      <c r="F88" s="183"/>
      <c r="G88" s="183"/>
      <c r="H88" s="183"/>
      <c r="I88" s="183"/>
      <c r="J88" s="183"/>
      <c r="K88" s="183"/>
    </row>
    <row r="89" spans="3:11" ht="12">
      <c r="C89" s="237"/>
      <c r="D89" s="183"/>
      <c r="E89" s="183"/>
      <c r="F89" s="183"/>
      <c r="G89" s="183"/>
      <c r="H89" s="183"/>
      <c r="I89" s="183"/>
      <c r="J89" s="183"/>
      <c r="K89" s="183"/>
    </row>
    <row r="90" spans="3:11" ht="12">
      <c r="C90" s="237"/>
      <c r="D90" s="183"/>
      <c r="E90" s="183"/>
      <c r="F90" s="183"/>
      <c r="G90" s="183"/>
      <c r="H90" s="183"/>
      <c r="I90" s="183"/>
      <c r="J90" s="183"/>
      <c r="K90" s="183"/>
    </row>
    <row r="91" spans="3:11" ht="12">
      <c r="C91" s="237"/>
      <c r="D91" s="183"/>
      <c r="E91" s="183"/>
      <c r="F91" s="183"/>
      <c r="G91" s="183"/>
      <c r="H91" s="183"/>
      <c r="I91" s="183"/>
      <c r="J91" s="183"/>
      <c r="K91" s="183"/>
    </row>
    <row r="92" spans="3:11" ht="12">
      <c r="C92" s="237"/>
      <c r="D92" s="183"/>
      <c r="E92" s="183"/>
      <c r="F92" s="183"/>
      <c r="G92" s="183"/>
      <c r="H92" s="183"/>
      <c r="I92" s="183"/>
      <c r="J92" s="183"/>
      <c r="K92" s="183"/>
    </row>
    <row r="93" spans="3:11" ht="12">
      <c r="C93" s="237"/>
      <c r="D93" s="183"/>
      <c r="E93" s="183"/>
      <c r="F93" s="183"/>
      <c r="G93" s="183"/>
      <c r="H93" s="183"/>
      <c r="I93" s="183"/>
      <c r="J93" s="183"/>
      <c r="K93" s="183"/>
    </row>
    <row r="94" spans="3:11" ht="12">
      <c r="C94" s="237"/>
      <c r="D94" s="183"/>
      <c r="E94" s="183"/>
      <c r="F94" s="183"/>
      <c r="G94" s="183"/>
      <c r="H94" s="183"/>
      <c r="I94" s="183"/>
      <c r="J94" s="183"/>
      <c r="K94" s="183"/>
    </row>
    <row r="95" spans="3:11" ht="12">
      <c r="C95" s="237"/>
      <c r="D95" s="183"/>
      <c r="E95" s="183"/>
      <c r="F95" s="183"/>
      <c r="G95" s="183"/>
      <c r="H95" s="183"/>
      <c r="I95" s="183"/>
      <c r="J95" s="183"/>
      <c r="K95" s="183"/>
    </row>
    <row r="96" spans="3:11" ht="12">
      <c r="C96" s="237"/>
      <c r="D96" s="183"/>
      <c r="E96" s="183"/>
      <c r="F96" s="183"/>
      <c r="G96" s="183"/>
      <c r="H96" s="183"/>
      <c r="I96" s="183"/>
      <c r="J96" s="183"/>
      <c r="K96" s="183"/>
    </row>
    <row r="97" spans="3:11" ht="12">
      <c r="C97" s="237"/>
      <c r="D97" s="183"/>
      <c r="E97" s="183"/>
      <c r="F97" s="183"/>
      <c r="G97" s="183"/>
      <c r="H97" s="183"/>
      <c r="I97" s="183"/>
      <c r="J97" s="183"/>
      <c r="K97" s="183"/>
    </row>
    <row r="98" spans="3:11" ht="12">
      <c r="C98" s="237"/>
      <c r="D98" s="183"/>
      <c r="E98" s="183"/>
      <c r="F98" s="183"/>
      <c r="G98" s="183"/>
      <c r="H98" s="183"/>
      <c r="I98" s="183"/>
      <c r="J98" s="183"/>
      <c r="K98" s="183"/>
    </row>
    <row r="99" spans="3:11" ht="12">
      <c r="C99" s="237"/>
      <c r="D99" s="183"/>
      <c r="E99" s="183"/>
      <c r="F99" s="183"/>
      <c r="G99" s="183"/>
      <c r="H99" s="183"/>
      <c r="I99" s="183"/>
      <c r="J99" s="183"/>
      <c r="K99" s="183"/>
    </row>
    <row r="100" spans="3:11" ht="12">
      <c r="C100" s="237"/>
      <c r="D100" s="183"/>
      <c r="E100" s="183"/>
      <c r="F100" s="183"/>
      <c r="G100" s="183"/>
      <c r="H100" s="183"/>
      <c r="I100" s="183"/>
      <c r="J100" s="183"/>
      <c r="K100" s="183"/>
    </row>
    <row r="101" spans="3:11" ht="12">
      <c r="C101" s="237"/>
      <c r="D101" s="183"/>
      <c r="E101" s="183"/>
      <c r="F101" s="183"/>
      <c r="G101" s="183"/>
      <c r="H101" s="183"/>
      <c r="I101" s="183"/>
      <c r="J101" s="183"/>
      <c r="K101" s="183"/>
    </row>
    <row r="102" spans="3:11" ht="12">
      <c r="C102" s="237"/>
      <c r="D102" s="183"/>
      <c r="E102" s="183"/>
      <c r="F102" s="183"/>
      <c r="G102" s="183"/>
      <c r="H102" s="183"/>
      <c r="I102" s="183"/>
      <c r="J102" s="183"/>
      <c r="K102" s="183"/>
    </row>
    <row r="103" spans="3:11" ht="12">
      <c r="C103" s="237"/>
      <c r="D103" s="183"/>
      <c r="E103" s="183"/>
      <c r="F103" s="183"/>
      <c r="G103" s="183"/>
      <c r="H103" s="183"/>
      <c r="I103" s="183"/>
      <c r="J103" s="183"/>
      <c r="K103" s="183"/>
    </row>
    <row r="104" spans="3:11" ht="12">
      <c r="C104" s="237"/>
      <c r="D104" s="183"/>
      <c r="E104" s="183"/>
      <c r="F104" s="183"/>
      <c r="G104" s="183"/>
      <c r="H104" s="183"/>
      <c r="I104" s="183"/>
      <c r="J104" s="183"/>
      <c r="K104" s="183"/>
    </row>
    <row r="105" spans="3:11" ht="12">
      <c r="C105" s="237"/>
      <c r="D105" s="183"/>
      <c r="E105" s="183"/>
      <c r="F105" s="183"/>
      <c r="G105" s="183"/>
      <c r="H105" s="183"/>
      <c r="I105" s="183"/>
      <c r="J105" s="183"/>
      <c r="K105" s="183"/>
    </row>
    <row r="106" spans="3:11" ht="12">
      <c r="C106" s="237"/>
      <c r="D106" s="183"/>
      <c r="E106" s="183"/>
      <c r="F106" s="183"/>
      <c r="G106" s="183"/>
      <c r="H106" s="183"/>
      <c r="I106" s="183"/>
      <c r="J106" s="183"/>
      <c r="K106" s="183"/>
    </row>
    <row r="107" spans="3:11" ht="12">
      <c r="C107" s="237"/>
      <c r="D107" s="183"/>
      <c r="E107" s="183"/>
      <c r="F107" s="183"/>
      <c r="G107" s="183"/>
      <c r="H107" s="183"/>
      <c r="I107" s="183"/>
      <c r="J107" s="183"/>
      <c r="K107" s="183"/>
    </row>
    <row r="108" spans="3:11" ht="12">
      <c r="C108" s="237"/>
      <c r="D108" s="183"/>
      <c r="E108" s="183"/>
      <c r="F108" s="183"/>
      <c r="G108" s="183"/>
      <c r="H108" s="183"/>
      <c r="I108" s="183"/>
      <c r="J108" s="183"/>
      <c r="K108" s="183"/>
    </row>
    <row r="109" spans="3:11" ht="12">
      <c r="C109" s="237"/>
      <c r="D109" s="183"/>
      <c r="E109" s="183"/>
      <c r="F109" s="183"/>
      <c r="G109" s="183"/>
      <c r="H109" s="183"/>
      <c r="I109" s="183"/>
      <c r="J109" s="183"/>
      <c r="K109" s="183"/>
    </row>
    <row r="110" spans="3:11" ht="12">
      <c r="C110" s="237"/>
      <c r="D110" s="183"/>
      <c r="E110" s="183"/>
      <c r="F110" s="183"/>
      <c r="G110" s="183"/>
      <c r="H110" s="183"/>
      <c r="I110" s="183"/>
      <c r="J110" s="183"/>
      <c r="K110" s="183"/>
    </row>
    <row r="111" spans="3:11" ht="12">
      <c r="C111" s="237"/>
      <c r="D111" s="183"/>
      <c r="E111" s="183"/>
      <c r="F111" s="183"/>
      <c r="G111" s="183"/>
      <c r="H111" s="183"/>
      <c r="I111" s="183"/>
      <c r="J111" s="183"/>
      <c r="K111" s="183"/>
    </row>
    <row r="112" spans="3:11" ht="12">
      <c r="C112" s="237"/>
      <c r="D112" s="183"/>
      <c r="E112" s="183"/>
      <c r="F112" s="183"/>
      <c r="G112" s="183"/>
      <c r="H112" s="183"/>
      <c r="I112" s="183"/>
      <c r="J112" s="183"/>
      <c r="K112" s="183"/>
    </row>
    <row r="113" spans="3:11" ht="12">
      <c r="C113" s="237"/>
      <c r="D113" s="183"/>
      <c r="E113" s="183"/>
      <c r="F113" s="183"/>
      <c r="G113" s="183"/>
      <c r="H113" s="183"/>
      <c r="I113" s="183"/>
      <c r="J113" s="183"/>
      <c r="K113" s="183"/>
    </row>
    <row r="114" spans="3:11" ht="12">
      <c r="C114" s="237"/>
      <c r="D114" s="183"/>
      <c r="E114" s="183"/>
      <c r="F114" s="183"/>
      <c r="G114" s="183"/>
      <c r="H114" s="183"/>
      <c r="I114" s="183"/>
      <c r="J114" s="183"/>
      <c r="K114" s="183"/>
    </row>
    <row r="115" spans="3:11" ht="12">
      <c r="C115" s="237"/>
      <c r="D115" s="183"/>
      <c r="E115" s="183"/>
      <c r="F115" s="183"/>
      <c r="G115" s="183"/>
      <c r="H115" s="183"/>
      <c r="I115" s="183"/>
      <c r="J115" s="183"/>
      <c r="K115" s="183"/>
    </row>
    <row r="116" spans="3:11" ht="12">
      <c r="C116" s="237"/>
      <c r="D116" s="183"/>
      <c r="E116" s="183"/>
      <c r="F116" s="183"/>
      <c r="G116" s="183"/>
      <c r="H116" s="183"/>
      <c r="I116" s="183"/>
      <c r="J116" s="183"/>
      <c r="K116" s="183"/>
    </row>
    <row r="117" spans="3:11" ht="12">
      <c r="C117" s="237"/>
      <c r="D117" s="183"/>
      <c r="E117" s="183"/>
      <c r="F117" s="183"/>
      <c r="G117" s="183"/>
      <c r="H117" s="183"/>
      <c r="I117" s="183"/>
      <c r="J117" s="183"/>
      <c r="K117" s="183"/>
    </row>
    <row r="118" spans="3:11" ht="12">
      <c r="C118" s="237"/>
      <c r="D118" s="183"/>
      <c r="E118" s="183"/>
      <c r="F118" s="183"/>
      <c r="G118" s="183"/>
      <c r="H118" s="183"/>
      <c r="I118" s="183"/>
      <c r="J118" s="183"/>
      <c r="K118" s="183"/>
    </row>
    <row r="119" spans="4:11" ht="12">
      <c r="D119" s="183"/>
      <c r="E119" s="183"/>
      <c r="F119" s="183"/>
      <c r="G119" s="183"/>
      <c r="H119" s="183"/>
      <c r="I119" s="183"/>
      <c r="J119" s="183"/>
      <c r="K119" s="183"/>
    </row>
    <row r="120" spans="4:11" ht="12">
      <c r="D120" s="183"/>
      <c r="E120" s="183"/>
      <c r="F120" s="183"/>
      <c r="G120" s="183"/>
      <c r="H120" s="183"/>
      <c r="I120" s="183"/>
      <c r="J120" s="183"/>
      <c r="K120" s="183"/>
    </row>
    <row r="121" spans="4:11" ht="12">
      <c r="D121" s="183"/>
      <c r="E121" s="183"/>
      <c r="F121" s="183"/>
      <c r="G121" s="183"/>
      <c r="H121" s="183"/>
      <c r="I121" s="183"/>
      <c r="J121" s="183"/>
      <c r="K121" s="183"/>
    </row>
    <row r="122" spans="4:11" ht="12">
      <c r="D122" s="183"/>
      <c r="E122" s="183"/>
      <c r="F122" s="183"/>
      <c r="G122" s="183"/>
      <c r="H122" s="183"/>
      <c r="I122" s="183"/>
      <c r="J122" s="183"/>
      <c r="K122" s="183"/>
    </row>
    <row r="123" spans="4:11" ht="12">
      <c r="D123" s="183"/>
      <c r="E123" s="183"/>
      <c r="F123" s="183"/>
      <c r="G123" s="183"/>
      <c r="H123" s="183"/>
      <c r="I123" s="183"/>
      <c r="J123" s="183"/>
      <c r="K123" s="183"/>
    </row>
    <row r="124" spans="4:11" ht="12">
      <c r="D124" s="183"/>
      <c r="E124" s="183"/>
      <c r="F124" s="183"/>
      <c r="G124" s="183"/>
      <c r="H124" s="183"/>
      <c r="I124" s="183"/>
      <c r="J124" s="183"/>
      <c r="K124" s="183"/>
    </row>
    <row r="125" spans="4:11" ht="12">
      <c r="D125" s="183"/>
      <c r="E125" s="183"/>
      <c r="F125" s="183"/>
      <c r="G125" s="183"/>
      <c r="H125" s="183"/>
      <c r="I125" s="183"/>
      <c r="J125" s="183"/>
      <c r="K125" s="183"/>
    </row>
    <row r="126" spans="4:11" ht="12">
      <c r="D126" s="183"/>
      <c r="E126" s="183"/>
      <c r="F126" s="183"/>
      <c r="G126" s="183"/>
      <c r="H126" s="183"/>
      <c r="I126" s="183"/>
      <c r="J126" s="183"/>
      <c r="K126" s="183"/>
    </row>
    <row r="127" spans="4:11" ht="12">
      <c r="D127" s="183"/>
      <c r="E127" s="183"/>
      <c r="F127" s="183"/>
      <c r="G127" s="183"/>
      <c r="H127" s="183"/>
      <c r="I127" s="183"/>
      <c r="J127" s="183"/>
      <c r="K127" s="183"/>
    </row>
    <row r="128" spans="4:11" ht="12">
      <c r="D128" s="183"/>
      <c r="E128" s="183"/>
      <c r="F128" s="183"/>
      <c r="G128" s="183"/>
      <c r="H128" s="183"/>
      <c r="I128" s="183"/>
      <c r="J128" s="183"/>
      <c r="K128" s="183"/>
    </row>
    <row r="129" spans="4:11" ht="12">
      <c r="D129" s="183"/>
      <c r="E129" s="183"/>
      <c r="F129" s="183"/>
      <c r="G129" s="183"/>
      <c r="H129" s="183"/>
      <c r="I129" s="183"/>
      <c r="J129" s="183"/>
      <c r="K129" s="183"/>
    </row>
    <row r="130" spans="4:11" ht="12">
      <c r="D130" s="183"/>
      <c r="E130" s="183"/>
      <c r="F130" s="183"/>
      <c r="G130" s="183"/>
      <c r="H130" s="183"/>
      <c r="I130" s="183"/>
      <c r="J130" s="183"/>
      <c r="K130" s="183"/>
    </row>
    <row r="131" spans="4:11" ht="12">
      <c r="D131" s="183"/>
      <c r="E131" s="183"/>
      <c r="F131" s="183"/>
      <c r="G131" s="183"/>
      <c r="H131" s="183"/>
      <c r="I131" s="183"/>
      <c r="J131" s="183"/>
      <c r="K131" s="183"/>
    </row>
    <row r="132" spans="4:11" ht="12">
      <c r="D132" s="183"/>
      <c r="E132" s="183"/>
      <c r="F132" s="183"/>
      <c r="G132" s="183"/>
      <c r="H132" s="183"/>
      <c r="I132" s="183"/>
      <c r="J132" s="183"/>
      <c r="K132" s="183"/>
    </row>
    <row r="133" spans="4:11" ht="12">
      <c r="D133" s="183"/>
      <c r="E133" s="183"/>
      <c r="F133" s="183"/>
      <c r="G133" s="183"/>
      <c r="H133" s="183"/>
      <c r="I133" s="183"/>
      <c r="J133" s="183"/>
      <c r="K133" s="183"/>
    </row>
    <row r="134" spans="4:11" ht="12">
      <c r="D134" s="183"/>
      <c r="E134" s="183"/>
      <c r="F134" s="183"/>
      <c r="G134" s="183"/>
      <c r="H134" s="183"/>
      <c r="I134" s="183"/>
      <c r="J134" s="183"/>
      <c r="K134" s="183"/>
    </row>
    <row r="135" spans="4:11" ht="12">
      <c r="D135" s="183"/>
      <c r="E135" s="183"/>
      <c r="F135" s="183"/>
      <c r="G135" s="183"/>
      <c r="H135" s="183"/>
      <c r="I135" s="183"/>
      <c r="J135" s="183"/>
      <c r="K135" s="183"/>
    </row>
    <row r="136" spans="4:11" ht="12">
      <c r="D136" s="183"/>
      <c r="E136" s="183"/>
      <c r="F136" s="183"/>
      <c r="G136" s="183"/>
      <c r="H136" s="183"/>
      <c r="I136" s="183"/>
      <c r="J136" s="183"/>
      <c r="K136" s="183"/>
    </row>
    <row r="137" spans="4:11" ht="12">
      <c r="D137" s="183"/>
      <c r="E137" s="183"/>
      <c r="F137" s="183"/>
      <c r="G137" s="183"/>
      <c r="H137" s="183"/>
      <c r="I137" s="183"/>
      <c r="J137" s="183"/>
      <c r="K137" s="183"/>
    </row>
    <row r="138" spans="4:11" ht="12">
      <c r="D138" s="183"/>
      <c r="E138" s="183"/>
      <c r="F138" s="183"/>
      <c r="G138" s="183"/>
      <c r="H138" s="183"/>
      <c r="I138" s="183"/>
      <c r="J138" s="183"/>
      <c r="K138" s="183"/>
    </row>
    <row r="139" spans="4:11" ht="12">
      <c r="D139" s="183"/>
      <c r="E139" s="183"/>
      <c r="F139" s="183"/>
      <c r="G139" s="183"/>
      <c r="H139" s="183"/>
      <c r="I139" s="183"/>
      <c r="J139" s="183"/>
      <c r="K139" s="183"/>
    </row>
    <row r="140" spans="4:11" ht="12">
      <c r="D140" s="183"/>
      <c r="E140" s="183"/>
      <c r="F140" s="183"/>
      <c r="G140" s="183"/>
      <c r="H140" s="183"/>
      <c r="I140" s="183"/>
      <c r="J140" s="183"/>
      <c r="K140" s="183"/>
    </row>
    <row r="141" spans="4:11" ht="12">
      <c r="D141" s="183"/>
      <c r="E141" s="183"/>
      <c r="F141" s="183"/>
      <c r="G141" s="183"/>
      <c r="H141" s="183"/>
      <c r="I141" s="183"/>
      <c r="J141" s="183"/>
      <c r="K141" s="183"/>
    </row>
    <row r="142" spans="4:11" ht="12">
      <c r="D142" s="183"/>
      <c r="E142" s="183"/>
      <c r="F142" s="183"/>
      <c r="G142" s="183"/>
      <c r="H142" s="183"/>
      <c r="I142" s="183"/>
      <c r="J142" s="183"/>
      <c r="K142" s="183"/>
    </row>
    <row r="143" spans="4:11" ht="12">
      <c r="D143" s="183"/>
      <c r="E143" s="183"/>
      <c r="F143" s="183"/>
      <c r="G143" s="183"/>
      <c r="H143" s="183"/>
      <c r="I143" s="183"/>
      <c r="J143" s="183"/>
      <c r="K143" s="183"/>
    </row>
    <row r="144" spans="4:11" ht="12">
      <c r="D144" s="183"/>
      <c r="E144" s="183"/>
      <c r="F144" s="183"/>
      <c r="G144" s="183"/>
      <c r="H144" s="183"/>
      <c r="I144" s="183"/>
      <c r="J144" s="183"/>
      <c r="K144" s="183"/>
    </row>
    <row r="145" spans="4:11" ht="12">
      <c r="D145" s="183"/>
      <c r="E145" s="183"/>
      <c r="F145" s="183"/>
      <c r="G145" s="183"/>
      <c r="H145" s="183"/>
      <c r="I145" s="183"/>
      <c r="J145" s="183"/>
      <c r="K145" s="183"/>
    </row>
    <row r="146" spans="4:11" ht="12">
      <c r="D146" s="183"/>
      <c r="E146" s="183"/>
      <c r="F146" s="183"/>
      <c r="G146" s="183"/>
      <c r="H146" s="183"/>
      <c r="I146" s="183"/>
      <c r="J146" s="183"/>
      <c r="K146" s="183"/>
    </row>
    <row r="147" spans="4:11" ht="12">
      <c r="D147" s="183"/>
      <c r="E147" s="183"/>
      <c r="F147" s="183"/>
      <c r="G147" s="183"/>
      <c r="H147" s="183"/>
      <c r="I147" s="183"/>
      <c r="J147" s="183"/>
      <c r="K147" s="183"/>
    </row>
    <row r="148" spans="4:11" ht="12">
      <c r="D148" s="183"/>
      <c r="E148" s="183"/>
      <c r="F148" s="183"/>
      <c r="G148" s="183"/>
      <c r="H148" s="183"/>
      <c r="I148" s="183"/>
      <c r="J148" s="183"/>
      <c r="K148" s="183"/>
    </row>
    <row r="149" spans="4:11" ht="12">
      <c r="D149" s="183"/>
      <c r="E149" s="183"/>
      <c r="F149" s="183"/>
      <c r="G149" s="183"/>
      <c r="H149" s="183"/>
      <c r="I149" s="183"/>
      <c r="J149" s="183"/>
      <c r="K149" s="183"/>
    </row>
    <row r="150" spans="4:11" ht="12">
      <c r="D150" s="183"/>
      <c r="E150" s="183"/>
      <c r="F150" s="183"/>
      <c r="G150" s="183"/>
      <c r="H150" s="183"/>
      <c r="I150" s="183"/>
      <c r="J150" s="183"/>
      <c r="K150" s="183"/>
    </row>
    <row r="151" spans="4:11" ht="12">
      <c r="D151" s="183"/>
      <c r="E151" s="183"/>
      <c r="F151" s="183"/>
      <c r="G151" s="183"/>
      <c r="H151" s="183"/>
      <c r="I151" s="183"/>
      <c r="J151" s="183"/>
      <c r="K151" s="183"/>
    </row>
    <row r="152" spans="4:11" ht="12">
      <c r="D152" s="183"/>
      <c r="E152" s="183"/>
      <c r="F152" s="183"/>
      <c r="G152" s="183"/>
      <c r="H152" s="183"/>
      <c r="I152" s="183"/>
      <c r="J152" s="183"/>
      <c r="K152" s="183"/>
    </row>
    <row r="153" spans="4:11" ht="12">
      <c r="D153" s="183"/>
      <c r="E153" s="183"/>
      <c r="F153" s="183"/>
      <c r="G153" s="183"/>
      <c r="H153" s="183"/>
      <c r="I153" s="183"/>
      <c r="J153" s="183"/>
      <c r="K153" s="183"/>
    </row>
    <row r="154" spans="4:11" ht="12">
      <c r="D154" s="183"/>
      <c r="E154" s="183"/>
      <c r="F154" s="183"/>
      <c r="G154" s="183"/>
      <c r="H154" s="183"/>
      <c r="I154" s="183"/>
      <c r="J154" s="183"/>
      <c r="K154" s="183"/>
    </row>
    <row r="155" spans="4:11" ht="12">
      <c r="D155" s="183"/>
      <c r="E155" s="183"/>
      <c r="F155" s="183"/>
      <c r="G155" s="183"/>
      <c r="H155" s="183"/>
      <c r="I155" s="183"/>
      <c r="J155" s="183"/>
      <c r="K155" s="183"/>
    </row>
    <row r="156" spans="4:11" ht="12">
      <c r="D156" s="183"/>
      <c r="E156" s="183"/>
      <c r="F156" s="183"/>
      <c r="G156" s="183"/>
      <c r="H156" s="183"/>
      <c r="I156" s="183"/>
      <c r="J156" s="183"/>
      <c r="K156" s="183"/>
    </row>
    <row r="157" spans="4:11" ht="12">
      <c r="D157" s="183"/>
      <c r="E157" s="183"/>
      <c r="F157" s="183"/>
      <c r="G157" s="183"/>
      <c r="H157" s="183"/>
      <c r="I157" s="183"/>
      <c r="J157" s="183"/>
      <c r="K157" s="183"/>
    </row>
    <row r="158" spans="4:11" ht="12">
      <c r="D158" s="183"/>
      <c r="E158" s="183"/>
      <c r="F158" s="183"/>
      <c r="G158" s="183"/>
      <c r="H158" s="183"/>
      <c r="I158" s="183"/>
      <c r="J158" s="183"/>
      <c r="K158" s="183"/>
    </row>
    <row r="159" spans="4:11" ht="12">
      <c r="D159" s="183"/>
      <c r="E159" s="183"/>
      <c r="F159" s="183"/>
      <c r="G159" s="183"/>
      <c r="H159" s="183"/>
      <c r="I159" s="183"/>
      <c r="J159" s="183"/>
      <c r="K159" s="183"/>
    </row>
    <row r="160" spans="4:11" ht="12">
      <c r="D160" s="183"/>
      <c r="E160" s="183"/>
      <c r="F160" s="183"/>
      <c r="G160" s="183"/>
      <c r="H160" s="183"/>
      <c r="I160" s="183"/>
      <c r="J160" s="183"/>
      <c r="K160" s="183"/>
    </row>
    <row r="161" spans="4:11" ht="12">
      <c r="D161" s="183"/>
      <c r="E161" s="183"/>
      <c r="F161" s="183"/>
      <c r="G161" s="183"/>
      <c r="H161" s="183"/>
      <c r="I161" s="183"/>
      <c r="J161" s="183"/>
      <c r="K161" s="183"/>
    </row>
    <row r="162" spans="4:11" ht="12">
      <c r="D162" s="183"/>
      <c r="E162" s="183"/>
      <c r="F162" s="183"/>
      <c r="G162" s="183"/>
      <c r="H162" s="183"/>
      <c r="I162" s="183"/>
      <c r="J162" s="183"/>
      <c r="K162" s="183"/>
    </row>
    <row r="163" spans="4:11" ht="12">
      <c r="D163" s="183"/>
      <c r="E163" s="183"/>
      <c r="F163" s="183"/>
      <c r="G163" s="183"/>
      <c r="H163" s="183"/>
      <c r="I163" s="183"/>
      <c r="J163" s="183"/>
      <c r="K163" s="183"/>
    </row>
    <row r="164" spans="4:11" ht="12">
      <c r="D164" s="183"/>
      <c r="E164" s="183"/>
      <c r="F164" s="183"/>
      <c r="G164" s="183"/>
      <c r="H164" s="183"/>
      <c r="I164" s="183"/>
      <c r="J164" s="183"/>
      <c r="K164" s="183"/>
    </row>
    <row r="165" spans="4:11" ht="12">
      <c r="D165" s="183"/>
      <c r="E165" s="183"/>
      <c r="F165" s="183"/>
      <c r="G165" s="183"/>
      <c r="H165" s="183"/>
      <c r="I165" s="183"/>
      <c r="J165" s="183"/>
      <c r="K165" s="183"/>
    </row>
    <row r="166" spans="4:11" ht="12">
      <c r="D166" s="183"/>
      <c r="E166" s="183"/>
      <c r="F166" s="183"/>
      <c r="G166" s="183"/>
      <c r="H166" s="183"/>
      <c r="I166" s="183"/>
      <c r="J166" s="183"/>
      <c r="K166" s="183"/>
    </row>
    <row r="167" spans="4:11" ht="12">
      <c r="D167" s="183"/>
      <c r="E167" s="183"/>
      <c r="F167" s="183"/>
      <c r="G167" s="183"/>
      <c r="H167" s="183"/>
      <c r="I167" s="183"/>
      <c r="J167" s="183"/>
      <c r="K167" s="183"/>
    </row>
    <row r="168" spans="4:11" ht="12">
      <c r="D168" s="183"/>
      <c r="E168" s="183"/>
      <c r="F168" s="183"/>
      <c r="G168" s="183"/>
      <c r="H168" s="183"/>
      <c r="I168" s="183"/>
      <c r="J168" s="183"/>
      <c r="K168" s="183"/>
    </row>
    <row r="169" spans="4:11" ht="12">
      <c r="D169" s="183"/>
      <c r="E169" s="183"/>
      <c r="F169" s="183"/>
      <c r="G169" s="183"/>
      <c r="H169" s="183"/>
      <c r="I169" s="183"/>
      <c r="J169" s="183"/>
      <c r="K169" s="183"/>
    </row>
    <row r="170" spans="4:11" ht="12">
      <c r="D170" s="183"/>
      <c r="E170" s="183"/>
      <c r="F170" s="183"/>
      <c r="G170" s="183"/>
      <c r="H170" s="183"/>
      <c r="I170" s="183"/>
      <c r="J170" s="183"/>
      <c r="K170" s="183"/>
    </row>
    <row r="171" spans="4:11" ht="12">
      <c r="D171" s="183"/>
      <c r="E171" s="183"/>
      <c r="F171" s="183"/>
      <c r="G171" s="183"/>
      <c r="H171" s="183"/>
      <c r="I171" s="183"/>
      <c r="J171" s="183"/>
      <c r="K171" s="183"/>
    </row>
    <row r="172" spans="4:11" ht="12">
      <c r="D172" s="183"/>
      <c r="E172" s="183"/>
      <c r="F172" s="183"/>
      <c r="G172" s="183"/>
      <c r="H172" s="183"/>
      <c r="I172" s="183"/>
      <c r="J172" s="183"/>
      <c r="K172" s="183"/>
    </row>
    <row r="173" spans="4:11" ht="12">
      <c r="D173" s="183"/>
      <c r="E173" s="183"/>
      <c r="F173" s="183"/>
      <c r="G173" s="183"/>
      <c r="H173" s="183"/>
      <c r="I173" s="183"/>
      <c r="J173" s="183"/>
      <c r="K173" s="183"/>
    </row>
    <row r="174" spans="4:11" ht="12">
      <c r="D174" s="183"/>
      <c r="E174" s="183"/>
      <c r="F174" s="183"/>
      <c r="G174" s="183"/>
      <c r="H174" s="183"/>
      <c r="I174" s="183"/>
      <c r="J174" s="183"/>
      <c r="K174" s="183"/>
    </row>
    <row r="175" spans="4:11" ht="12">
      <c r="D175" s="183"/>
      <c r="E175" s="183"/>
      <c r="F175" s="183"/>
      <c r="G175" s="183"/>
      <c r="H175" s="183"/>
      <c r="I175" s="183"/>
      <c r="J175" s="183"/>
      <c r="K175" s="183"/>
    </row>
    <row r="176" spans="4:11" ht="12">
      <c r="D176" s="183"/>
      <c r="E176" s="183"/>
      <c r="F176" s="183"/>
      <c r="G176" s="183"/>
      <c r="H176" s="183"/>
      <c r="I176" s="183"/>
      <c r="J176" s="183"/>
      <c r="K176" s="183"/>
    </row>
    <row r="177" spans="4:11" ht="12">
      <c r="D177" s="183"/>
      <c r="E177" s="183"/>
      <c r="F177" s="183"/>
      <c r="G177" s="183"/>
      <c r="H177" s="183"/>
      <c r="I177" s="183"/>
      <c r="J177" s="183"/>
      <c r="K177" s="183"/>
    </row>
    <row r="178" spans="4:11" ht="12">
      <c r="D178" s="183"/>
      <c r="E178" s="183"/>
      <c r="F178" s="183"/>
      <c r="G178" s="183"/>
      <c r="H178" s="183"/>
      <c r="I178" s="183"/>
      <c r="J178" s="183"/>
      <c r="K178" s="183"/>
    </row>
    <row r="179" spans="4:11" ht="12">
      <c r="D179" s="183"/>
      <c r="E179" s="183"/>
      <c r="F179" s="183"/>
      <c r="G179" s="183"/>
      <c r="H179" s="183"/>
      <c r="I179" s="183"/>
      <c r="J179" s="183"/>
      <c r="K179" s="183"/>
    </row>
    <row r="180" spans="4:11" ht="12">
      <c r="D180" s="183"/>
      <c r="E180" s="183"/>
      <c r="F180" s="183"/>
      <c r="G180" s="183"/>
      <c r="H180" s="183"/>
      <c r="I180" s="183"/>
      <c r="J180" s="183"/>
      <c r="K180" s="183"/>
    </row>
    <row r="181" spans="4:11" ht="12">
      <c r="D181" s="183"/>
      <c r="E181" s="183"/>
      <c r="F181" s="183"/>
      <c r="G181" s="183"/>
      <c r="H181" s="183"/>
      <c r="I181" s="183"/>
      <c r="J181" s="183"/>
      <c r="K181" s="183"/>
    </row>
    <row r="182" spans="4:11" ht="12">
      <c r="D182" s="183"/>
      <c r="E182" s="183"/>
      <c r="F182" s="183"/>
      <c r="G182" s="183"/>
      <c r="H182" s="183"/>
      <c r="I182" s="183"/>
      <c r="J182" s="183"/>
      <c r="K182" s="183"/>
    </row>
    <row r="183" spans="4:11" ht="12">
      <c r="D183" s="183"/>
      <c r="E183" s="183"/>
      <c r="F183" s="183"/>
      <c r="G183" s="183"/>
      <c r="H183" s="183"/>
      <c r="I183" s="183"/>
      <c r="J183" s="183"/>
      <c r="K183" s="183"/>
    </row>
    <row r="184" spans="4:11" ht="12">
      <c r="D184" s="183"/>
      <c r="E184" s="183"/>
      <c r="F184" s="183"/>
      <c r="G184" s="183"/>
      <c r="H184" s="183"/>
      <c r="I184" s="183"/>
      <c r="J184" s="183"/>
      <c r="K184" s="183"/>
    </row>
    <row r="185" spans="4:11" ht="12">
      <c r="D185" s="183"/>
      <c r="E185" s="183"/>
      <c r="F185" s="183"/>
      <c r="G185" s="183"/>
      <c r="H185" s="183"/>
      <c r="I185" s="183"/>
      <c r="J185" s="183"/>
      <c r="K185" s="183"/>
    </row>
    <row r="186" spans="4:11" ht="12">
      <c r="D186" s="183"/>
      <c r="E186" s="183"/>
      <c r="F186" s="183"/>
      <c r="G186" s="183"/>
      <c r="H186" s="183"/>
      <c r="I186" s="183"/>
      <c r="J186" s="183"/>
      <c r="K186" s="183"/>
    </row>
    <row r="187" spans="4:11" ht="12">
      <c r="D187" s="183"/>
      <c r="E187" s="183"/>
      <c r="F187" s="183"/>
      <c r="G187" s="183"/>
      <c r="H187" s="183"/>
      <c r="I187" s="183"/>
      <c r="J187" s="183"/>
      <c r="K187" s="183"/>
    </row>
    <row r="188" spans="4:11" ht="12">
      <c r="D188" s="183"/>
      <c r="E188" s="183"/>
      <c r="F188" s="183"/>
      <c r="G188" s="183"/>
      <c r="H188" s="183"/>
      <c r="I188" s="183"/>
      <c r="J188" s="183"/>
      <c r="K188" s="183"/>
    </row>
    <row r="189" spans="4:11" ht="12">
      <c r="D189" s="183"/>
      <c r="E189" s="183"/>
      <c r="F189" s="183"/>
      <c r="G189" s="183"/>
      <c r="H189" s="183"/>
      <c r="I189" s="183"/>
      <c r="J189" s="183"/>
      <c r="K189" s="183"/>
    </row>
    <row r="190" spans="4:11" ht="12">
      <c r="D190" s="183"/>
      <c r="E190" s="183"/>
      <c r="F190" s="183"/>
      <c r="G190" s="183"/>
      <c r="H190" s="183"/>
      <c r="I190" s="183"/>
      <c r="J190" s="183"/>
      <c r="K190" s="183"/>
    </row>
    <row r="191" spans="4:11" ht="12">
      <c r="D191" s="183"/>
      <c r="E191" s="183"/>
      <c r="F191" s="183"/>
      <c r="G191" s="183"/>
      <c r="H191" s="183"/>
      <c r="I191" s="183"/>
      <c r="J191" s="183"/>
      <c r="K191" s="183"/>
    </row>
    <row r="192" spans="4:11" ht="12">
      <c r="D192" s="183"/>
      <c r="E192" s="183"/>
      <c r="F192" s="183"/>
      <c r="G192" s="183"/>
      <c r="H192" s="183"/>
      <c r="I192" s="183"/>
      <c r="J192" s="183"/>
      <c r="K192" s="183"/>
    </row>
    <row r="193" spans="4:11" ht="12">
      <c r="D193" s="183"/>
      <c r="E193" s="183"/>
      <c r="F193" s="183"/>
      <c r="G193" s="183"/>
      <c r="H193" s="183"/>
      <c r="I193" s="183"/>
      <c r="J193" s="183"/>
      <c r="K193" s="183"/>
    </row>
    <row r="194" spans="4:11" ht="12">
      <c r="D194" s="183"/>
      <c r="E194" s="183"/>
      <c r="F194" s="183"/>
      <c r="G194" s="183"/>
      <c r="H194" s="183"/>
      <c r="I194" s="183"/>
      <c r="J194" s="183"/>
      <c r="K194" s="183"/>
    </row>
    <row r="195" spans="4:11" ht="12">
      <c r="D195" s="183"/>
      <c r="E195" s="183"/>
      <c r="F195" s="183"/>
      <c r="G195" s="183"/>
      <c r="H195" s="183"/>
      <c r="I195" s="183"/>
      <c r="J195" s="183"/>
      <c r="K195" s="183"/>
    </row>
    <row r="196" spans="4:11" ht="12">
      <c r="D196" s="183"/>
      <c r="E196" s="183"/>
      <c r="F196" s="183"/>
      <c r="G196" s="183"/>
      <c r="H196" s="183"/>
      <c r="I196" s="183"/>
      <c r="J196" s="183"/>
      <c r="K196" s="183"/>
    </row>
    <row r="197" spans="4:11" ht="12">
      <c r="D197" s="183"/>
      <c r="E197" s="183"/>
      <c r="F197" s="183"/>
      <c r="G197" s="183"/>
      <c r="H197" s="183"/>
      <c r="I197" s="183"/>
      <c r="J197" s="183"/>
      <c r="K197" s="183"/>
    </row>
    <row r="198" spans="4:11" ht="12">
      <c r="D198" s="183"/>
      <c r="E198" s="183"/>
      <c r="F198" s="183"/>
      <c r="G198" s="183"/>
      <c r="H198" s="183"/>
      <c r="I198" s="183"/>
      <c r="J198" s="183"/>
      <c r="K198" s="183"/>
    </row>
    <row r="199" spans="4:11" ht="12">
      <c r="D199" s="183"/>
      <c r="E199" s="183"/>
      <c r="F199" s="183"/>
      <c r="G199" s="183"/>
      <c r="H199" s="183"/>
      <c r="I199" s="183"/>
      <c r="J199" s="183"/>
      <c r="K199" s="183"/>
    </row>
    <row r="200" spans="4:11" ht="12">
      <c r="D200" s="183"/>
      <c r="E200" s="183"/>
      <c r="F200" s="183"/>
      <c r="G200" s="183"/>
      <c r="H200" s="183"/>
      <c r="I200" s="183"/>
      <c r="J200" s="183"/>
      <c r="K200" s="183"/>
    </row>
    <row r="201" spans="4:11" ht="12">
      <c r="D201" s="183"/>
      <c r="E201" s="183"/>
      <c r="F201" s="183"/>
      <c r="G201" s="183"/>
      <c r="H201" s="183"/>
      <c r="I201" s="183"/>
      <c r="J201" s="183"/>
      <c r="K201" s="183"/>
    </row>
    <row r="202" spans="4:11" ht="12">
      <c r="D202" s="183"/>
      <c r="E202" s="183"/>
      <c r="F202" s="183"/>
      <c r="G202" s="183"/>
      <c r="H202" s="183"/>
      <c r="I202" s="183"/>
      <c r="J202" s="183"/>
      <c r="K202" s="183"/>
    </row>
    <row r="203" spans="4:11" ht="12">
      <c r="D203" s="183"/>
      <c r="E203" s="183"/>
      <c r="F203" s="183"/>
      <c r="G203" s="183"/>
      <c r="H203" s="183"/>
      <c r="I203" s="183"/>
      <c r="J203" s="183"/>
      <c r="K203" s="183"/>
    </row>
    <row r="204" spans="4:11" ht="12">
      <c r="D204" s="183"/>
      <c r="E204" s="183"/>
      <c r="F204" s="183"/>
      <c r="G204" s="183"/>
      <c r="H204" s="183"/>
      <c r="I204" s="183"/>
      <c r="J204" s="183"/>
      <c r="K204" s="183"/>
    </row>
    <row r="205" spans="4:11" ht="12">
      <c r="D205" s="183"/>
      <c r="E205" s="183"/>
      <c r="F205" s="183"/>
      <c r="G205" s="183"/>
      <c r="H205" s="183"/>
      <c r="I205" s="183"/>
      <c r="J205" s="183"/>
      <c r="K205" s="183"/>
    </row>
    <row r="206" spans="4:11" ht="12">
      <c r="D206" s="183"/>
      <c r="E206" s="183"/>
      <c r="F206" s="183"/>
      <c r="G206" s="183"/>
      <c r="H206" s="183"/>
      <c r="I206" s="183"/>
      <c r="J206" s="183"/>
      <c r="K206" s="183"/>
    </row>
    <row r="207" spans="4:11" ht="12">
      <c r="D207" s="183"/>
      <c r="E207" s="183"/>
      <c r="F207" s="183"/>
      <c r="G207" s="183"/>
      <c r="H207" s="183"/>
      <c r="I207" s="183"/>
      <c r="J207" s="183"/>
      <c r="K207" s="183"/>
    </row>
    <row r="208" spans="4:11" ht="12">
      <c r="D208" s="183"/>
      <c r="E208" s="183"/>
      <c r="F208" s="183"/>
      <c r="G208" s="183"/>
      <c r="H208" s="183"/>
      <c r="I208" s="183"/>
      <c r="J208" s="183"/>
      <c r="K208" s="183"/>
    </row>
    <row r="209" spans="4:11" ht="12">
      <c r="D209" s="183"/>
      <c r="E209" s="183"/>
      <c r="F209" s="183"/>
      <c r="G209" s="183"/>
      <c r="H209" s="183"/>
      <c r="I209" s="183"/>
      <c r="J209" s="183"/>
      <c r="K209" s="183"/>
    </row>
    <row r="210" spans="4:11" ht="12">
      <c r="D210" s="183"/>
      <c r="E210" s="183"/>
      <c r="F210" s="183"/>
      <c r="G210" s="183"/>
      <c r="H210" s="183"/>
      <c r="I210" s="183"/>
      <c r="J210" s="183"/>
      <c r="K210" s="183"/>
    </row>
    <row r="211" spans="4:11" ht="12">
      <c r="D211" s="183"/>
      <c r="E211" s="183"/>
      <c r="F211" s="183"/>
      <c r="G211" s="183"/>
      <c r="H211" s="183"/>
      <c r="I211" s="183"/>
      <c r="J211" s="183"/>
      <c r="K211" s="183"/>
    </row>
  </sheetData>
  <mergeCells count="11">
    <mergeCell ref="B9:C9"/>
    <mergeCell ref="B4:C5"/>
    <mergeCell ref="D4:F4"/>
    <mergeCell ref="B57:C57"/>
    <mergeCell ref="B41:C41"/>
    <mergeCell ref="B29:C29"/>
    <mergeCell ref="B12:C12"/>
    <mergeCell ref="I4:K4"/>
    <mergeCell ref="G4:H4"/>
    <mergeCell ref="B7:C7"/>
    <mergeCell ref="B8:C8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74"/>
  <sheetViews>
    <sheetView workbookViewId="0" topLeftCell="A1">
      <selection activeCell="A1" sqref="A1"/>
    </sheetView>
  </sheetViews>
  <sheetFormatPr defaultColWidth="9.00390625" defaultRowHeight="13.5"/>
  <cols>
    <col min="1" max="1" width="2.625" style="100" customWidth="1"/>
    <col min="2" max="2" width="11.625" style="100" customWidth="1"/>
    <col min="3" max="16384" width="9.00390625" style="100" customWidth="1"/>
  </cols>
  <sheetData>
    <row r="1" ht="15" customHeight="1"/>
    <row r="2" ht="15" customHeight="1">
      <c r="B2" s="240" t="s">
        <v>706</v>
      </c>
    </row>
    <row r="3" ht="15" customHeight="1">
      <c r="B3" s="240"/>
    </row>
    <row r="4" spans="2:14" ht="15" customHeight="1" thickBot="1">
      <c r="B4" s="100" t="s">
        <v>673</v>
      </c>
      <c r="N4" s="102" t="s">
        <v>674</v>
      </c>
    </row>
    <row r="5" spans="2:14" ht="18" customHeight="1" thickTop="1">
      <c r="B5" s="981" t="s">
        <v>1414</v>
      </c>
      <c r="C5" s="988" t="s">
        <v>675</v>
      </c>
      <c r="D5" s="988"/>
      <c r="E5" s="988"/>
      <c r="F5" s="988"/>
      <c r="G5" s="988"/>
      <c r="H5" s="988"/>
      <c r="I5" s="988"/>
      <c r="J5" s="988"/>
      <c r="K5" s="988"/>
      <c r="L5" s="992" t="s">
        <v>676</v>
      </c>
      <c r="M5" s="993"/>
      <c r="N5" s="994"/>
    </row>
    <row r="6" spans="2:14" ht="18" customHeight="1">
      <c r="B6" s="982"/>
      <c r="C6" s="987" t="s">
        <v>677</v>
      </c>
      <c r="D6" s="987"/>
      <c r="E6" s="987"/>
      <c r="F6" s="987"/>
      <c r="G6" s="987"/>
      <c r="H6" s="987"/>
      <c r="I6" s="987"/>
      <c r="J6" s="987" t="s">
        <v>678</v>
      </c>
      <c r="K6" s="987" t="s">
        <v>679</v>
      </c>
      <c r="L6" s="242" t="s">
        <v>680</v>
      </c>
      <c r="M6" s="242" t="s">
        <v>681</v>
      </c>
      <c r="N6" s="242" t="s">
        <v>682</v>
      </c>
    </row>
    <row r="7" spans="2:14" ht="19.5" customHeight="1">
      <c r="B7" s="982"/>
      <c r="C7" s="987" t="s">
        <v>683</v>
      </c>
      <c r="D7" s="987"/>
      <c r="E7" s="987"/>
      <c r="F7" s="987"/>
      <c r="G7" s="984" t="s">
        <v>684</v>
      </c>
      <c r="H7" s="985" t="s">
        <v>685</v>
      </c>
      <c r="I7" s="984" t="s">
        <v>604</v>
      </c>
      <c r="J7" s="987"/>
      <c r="K7" s="987"/>
      <c r="L7" s="989" t="s">
        <v>686</v>
      </c>
      <c r="M7" s="989" t="s">
        <v>687</v>
      </c>
      <c r="N7" s="989" t="s">
        <v>688</v>
      </c>
    </row>
    <row r="8" spans="2:14" ht="30" customHeight="1">
      <c r="B8" s="983"/>
      <c r="C8" s="243" t="s">
        <v>689</v>
      </c>
      <c r="D8" s="243" t="s">
        <v>690</v>
      </c>
      <c r="E8" s="244" t="s">
        <v>691</v>
      </c>
      <c r="F8" s="241" t="s">
        <v>692</v>
      </c>
      <c r="G8" s="984"/>
      <c r="H8" s="986"/>
      <c r="I8" s="984"/>
      <c r="J8" s="987"/>
      <c r="K8" s="987"/>
      <c r="L8" s="990"/>
      <c r="M8" s="991"/>
      <c r="N8" s="991"/>
    </row>
    <row r="9" spans="2:14" ht="13.5" customHeight="1">
      <c r="B9" s="246"/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9"/>
    </row>
    <row r="10" spans="2:14" s="108" customFormat="1" ht="11.25">
      <c r="B10" s="77" t="s">
        <v>1415</v>
      </c>
      <c r="C10" s="250">
        <v>114183</v>
      </c>
      <c r="D10" s="251">
        <f>SUM(D12:D71)</f>
        <v>504571</v>
      </c>
      <c r="E10" s="251">
        <f>SUM(E12:E71)</f>
        <v>11242</v>
      </c>
      <c r="F10" s="251">
        <v>629996</v>
      </c>
      <c r="G10" s="251">
        <f>SUM(G12:G71)</f>
        <v>93</v>
      </c>
      <c r="H10" s="251">
        <v>8148</v>
      </c>
      <c r="I10" s="251">
        <f>SUM(I12:I71)</f>
        <v>638237</v>
      </c>
      <c r="J10" s="251">
        <f>SUM(J12:J71)</f>
        <v>28443</v>
      </c>
      <c r="K10" s="251">
        <f>SUM(K12:K71)</f>
        <v>666680</v>
      </c>
      <c r="L10" s="251">
        <v>344925</v>
      </c>
      <c r="M10" s="251">
        <f>SUM(M12:M71)</f>
        <v>55063</v>
      </c>
      <c r="N10" s="252">
        <f>SUM(N12:N71)</f>
        <v>266692</v>
      </c>
    </row>
    <row r="11" spans="2:14" s="253" customFormat="1" ht="11.25">
      <c r="B11" s="77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2:14" ht="12">
      <c r="B12" s="35" t="s">
        <v>566</v>
      </c>
      <c r="C12" s="257">
        <v>3838</v>
      </c>
      <c r="D12" s="39">
        <v>16846</v>
      </c>
      <c r="E12" s="39">
        <v>795</v>
      </c>
      <c r="F12" s="39">
        <f>SUM(C12:E12)</f>
        <v>21479</v>
      </c>
      <c r="G12" s="39">
        <v>0</v>
      </c>
      <c r="H12" s="39">
        <v>286</v>
      </c>
      <c r="I12" s="39">
        <f>SUM(F12:H12)</f>
        <v>21765</v>
      </c>
      <c r="J12" s="39">
        <v>368</v>
      </c>
      <c r="K12" s="39">
        <f>SUM(I12:J12)</f>
        <v>22133</v>
      </c>
      <c r="L12" s="39">
        <v>8557</v>
      </c>
      <c r="M12" s="39">
        <v>1064</v>
      </c>
      <c r="N12" s="63">
        <v>12512</v>
      </c>
    </row>
    <row r="13" spans="2:14" ht="12">
      <c r="B13" s="35" t="s">
        <v>579</v>
      </c>
      <c r="C13" s="257">
        <v>9460</v>
      </c>
      <c r="D13" s="39">
        <v>30708</v>
      </c>
      <c r="E13" s="39">
        <v>1742</v>
      </c>
      <c r="F13" s="39">
        <f>SUM(C13:E13)</f>
        <v>41910</v>
      </c>
      <c r="G13" s="39">
        <v>0</v>
      </c>
      <c r="H13" s="39">
        <v>201</v>
      </c>
      <c r="I13" s="39">
        <f>SUM(F13:H13)</f>
        <v>42111</v>
      </c>
      <c r="J13" s="39">
        <v>942</v>
      </c>
      <c r="K13" s="39">
        <f>SUM(I13:J13)</f>
        <v>43053</v>
      </c>
      <c r="L13" s="39">
        <v>5576</v>
      </c>
      <c r="M13" s="39">
        <v>5333</v>
      </c>
      <c r="N13" s="63">
        <v>32144</v>
      </c>
    </row>
    <row r="14" spans="2:14" ht="12">
      <c r="B14" s="35" t="s">
        <v>539</v>
      </c>
      <c r="C14" s="257">
        <v>3939</v>
      </c>
      <c r="D14" s="39">
        <v>5308</v>
      </c>
      <c r="E14" s="39">
        <v>70</v>
      </c>
      <c r="F14" s="39">
        <f>SUM(C14:E14)</f>
        <v>9317</v>
      </c>
      <c r="G14" s="39">
        <v>19</v>
      </c>
      <c r="H14" s="39">
        <v>98</v>
      </c>
      <c r="I14" s="39">
        <f>SUM(F14:H14)</f>
        <v>9434</v>
      </c>
      <c r="J14" s="39">
        <v>1214</v>
      </c>
      <c r="K14" s="39">
        <f>SUM(I14:J14)</f>
        <v>10648</v>
      </c>
      <c r="L14" s="39">
        <v>745</v>
      </c>
      <c r="M14" s="39">
        <v>1659</v>
      </c>
      <c r="N14" s="63">
        <v>8244</v>
      </c>
    </row>
    <row r="15" spans="2:14" ht="12">
      <c r="B15" s="35" t="s">
        <v>1425</v>
      </c>
      <c r="C15" s="257">
        <v>1750</v>
      </c>
      <c r="D15" s="39">
        <v>422</v>
      </c>
      <c r="E15" s="39">
        <v>1</v>
      </c>
      <c r="F15" s="39">
        <f>SUM(C15:E15)</f>
        <v>2173</v>
      </c>
      <c r="G15" s="39">
        <v>3</v>
      </c>
      <c r="H15" s="39">
        <v>185</v>
      </c>
      <c r="I15" s="39">
        <f>SUM(F15:H15)</f>
        <v>2361</v>
      </c>
      <c r="J15" s="39">
        <v>291</v>
      </c>
      <c r="K15" s="39">
        <f>SUM(I15:J15)</f>
        <v>2652</v>
      </c>
      <c r="L15" s="39">
        <v>756</v>
      </c>
      <c r="M15" s="39">
        <v>270</v>
      </c>
      <c r="N15" s="63">
        <v>1626</v>
      </c>
    </row>
    <row r="16" spans="2:14" ht="12">
      <c r="B16" s="35" t="s">
        <v>555</v>
      </c>
      <c r="C16" s="257">
        <v>2845</v>
      </c>
      <c r="D16" s="39">
        <v>9023</v>
      </c>
      <c r="E16" s="39">
        <v>66</v>
      </c>
      <c r="F16" s="39">
        <f>SUM(C16:E16)</f>
        <v>11934</v>
      </c>
      <c r="G16" s="39">
        <v>0</v>
      </c>
      <c r="H16" s="39">
        <v>296</v>
      </c>
      <c r="I16" s="39">
        <f>SUM(F16:H16)</f>
        <v>12230</v>
      </c>
      <c r="J16" s="39">
        <v>165</v>
      </c>
      <c r="K16" s="39">
        <f>SUM(I16:J16)</f>
        <v>12395</v>
      </c>
      <c r="L16" s="39">
        <v>8331</v>
      </c>
      <c r="M16" s="39">
        <v>32</v>
      </c>
      <c r="N16" s="63">
        <v>4032</v>
      </c>
    </row>
    <row r="17" spans="2:14" ht="12">
      <c r="B17" s="35"/>
      <c r="C17" s="25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3"/>
    </row>
    <row r="18" spans="2:14" ht="12">
      <c r="B18" s="35" t="s">
        <v>567</v>
      </c>
      <c r="C18" s="257">
        <v>1496</v>
      </c>
      <c r="D18" s="39">
        <v>6413</v>
      </c>
      <c r="E18" s="39">
        <v>194</v>
      </c>
      <c r="F18" s="39">
        <f aca="true" t="shared" si="0" ref="F18:F23">SUM(C18:E18)</f>
        <v>8103</v>
      </c>
      <c r="G18" s="39">
        <v>0</v>
      </c>
      <c r="H18" s="39">
        <v>174</v>
      </c>
      <c r="I18" s="39">
        <f>SUM(F18:H18)</f>
        <v>8277</v>
      </c>
      <c r="J18" s="39">
        <v>189</v>
      </c>
      <c r="K18" s="39">
        <f aca="true" t="shared" si="1" ref="K18:K23">SUM(I18:J18)</f>
        <v>8466</v>
      </c>
      <c r="L18" s="39">
        <v>3452</v>
      </c>
      <c r="M18" s="39">
        <v>2568</v>
      </c>
      <c r="N18" s="63">
        <v>2446</v>
      </c>
    </row>
    <row r="19" spans="2:14" ht="12">
      <c r="B19" s="35" t="s">
        <v>568</v>
      </c>
      <c r="C19" s="257">
        <v>3235</v>
      </c>
      <c r="D19" s="39">
        <v>11662</v>
      </c>
      <c r="E19" s="39">
        <v>577</v>
      </c>
      <c r="F19" s="39">
        <f t="shared" si="0"/>
        <v>15474</v>
      </c>
      <c r="G19" s="39">
        <v>0</v>
      </c>
      <c r="H19" s="39">
        <v>414</v>
      </c>
      <c r="I19" s="39">
        <f>SUM(F19:H19)</f>
        <v>15888</v>
      </c>
      <c r="J19" s="39">
        <v>242</v>
      </c>
      <c r="K19" s="39">
        <f t="shared" si="1"/>
        <v>16130</v>
      </c>
      <c r="L19" s="39">
        <v>5115</v>
      </c>
      <c r="M19" s="39">
        <v>231</v>
      </c>
      <c r="N19" s="63">
        <v>10784</v>
      </c>
    </row>
    <row r="20" spans="2:14" ht="12">
      <c r="B20" s="35" t="s">
        <v>569</v>
      </c>
      <c r="C20" s="257">
        <v>2057</v>
      </c>
      <c r="D20" s="39">
        <v>8052</v>
      </c>
      <c r="E20" s="39">
        <v>34</v>
      </c>
      <c r="F20" s="39">
        <f t="shared" si="0"/>
        <v>10143</v>
      </c>
      <c r="G20" s="39">
        <v>0</v>
      </c>
      <c r="H20" s="39">
        <v>113</v>
      </c>
      <c r="I20" s="39">
        <f>SUM(F20:H20)</f>
        <v>10256</v>
      </c>
      <c r="J20" s="39">
        <v>322</v>
      </c>
      <c r="K20" s="39">
        <f t="shared" si="1"/>
        <v>10578</v>
      </c>
      <c r="L20" s="39">
        <v>4809</v>
      </c>
      <c r="M20" s="39">
        <v>293</v>
      </c>
      <c r="N20" s="63">
        <v>5476</v>
      </c>
    </row>
    <row r="21" spans="2:14" ht="12">
      <c r="B21" s="35" t="s">
        <v>1430</v>
      </c>
      <c r="C21" s="257">
        <v>2774</v>
      </c>
      <c r="D21" s="39">
        <v>13497</v>
      </c>
      <c r="E21" s="39">
        <v>328</v>
      </c>
      <c r="F21" s="39">
        <f t="shared" si="0"/>
        <v>16599</v>
      </c>
      <c r="G21" s="39">
        <v>0</v>
      </c>
      <c r="H21" s="39">
        <v>77</v>
      </c>
      <c r="I21" s="39">
        <f>SUM(F21:H21)</f>
        <v>16676</v>
      </c>
      <c r="J21" s="39">
        <v>125</v>
      </c>
      <c r="K21" s="39">
        <f t="shared" si="1"/>
        <v>16801</v>
      </c>
      <c r="L21" s="39">
        <v>2099</v>
      </c>
      <c r="M21" s="39">
        <v>6392</v>
      </c>
      <c r="N21" s="63">
        <v>8310</v>
      </c>
    </row>
    <row r="22" spans="2:14" ht="12">
      <c r="B22" s="35" t="s">
        <v>570</v>
      </c>
      <c r="C22" s="257">
        <v>713</v>
      </c>
      <c r="D22" s="39">
        <v>2482</v>
      </c>
      <c r="E22" s="258">
        <v>0</v>
      </c>
      <c r="F22" s="39">
        <f t="shared" si="0"/>
        <v>3195</v>
      </c>
      <c r="G22" s="39">
        <v>0</v>
      </c>
      <c r="H22" s="39">
        <v>1</v>
      </c>
      <c r="I22" s="39">
        <f>SUM(F22:H22)</f>
        <v>3196</v>
      </c>
      <c r="J22" s="39">
        <v>194</v>
      </c>
      <c r="K22" s="39">
        <f t="shared" si="1"/>
        <v>3390</v>
      </c>
      <c r="L22" s="39">
        <v>146</v>
      </c>
      <c r="M22" s="39">
        <v>733</v>
      </c>
      <c r="N22" s="63">
        <v>2511</v>
      </c>
    </row>
    <row r="23" spans="2:14" ht="12">
      <c r="B23" s="35" t="s">
        <v>571</v>
      </c>
      <c r="C23" s="257">
        <v>1758</v>
      </c>
      <c r="D23" s="39">
        <v>10738</v>
      </c>
      <c r="E23" s="39">
        <v>48</v>
      </c>
      <c r="F23" s="39">
        <f t="shared" si="0"/>
        <v>12544</v>
      </c>
      <c r="G23" s="39">
        <v>0</v>
      </c>
      <c r="H23" s="39">
        <v>58</v>
      </c>
      <c r="I23" s="39">
        <v>12629</v>
      </c>
      <c r="J23" s="39">
        <v>419</v>
      </c>
      <c r="K23" s="39">
        <f t="shared" si="1"/>
        <v>13048</v>
      </c>
      <c r="L23" s="39">
        <v>2834</v>
      </c>
      <c r="M23" s="39">
        <v>2093</v>
      </c>
      <c r="N23" s="63">
        <v>8121</v>
      </c>
    </row>
    <row r="24" spans="2:14" ht="12">
      <c r="B24" s="35"/>
      <c r="C24" s="25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3"/>
    </row>
    <row r="25" spans="2:14" ht="12">
      <c r="B25" s="35" t="s">
        <v>693</v>
      </c>
      <c r="C25" s="257">
        <v>189</v>
      </c>
      <c r="D25" s="39">
        <v>546</v>
      </c>
      <c r="E25" s="258">
        <v>0</v>
      </c>
      <c r="F25" s="39">
        <f>SUM(C25:E25)</f>
        <v>735</v>
      </c>
      <c r="G25" s="39">
        <v>0</v>
      </c>
      <c r="H25" s="39">
        <v>0</v>
      </c>
      <c r="I25" s="39">
        <f>SUM(F25:H25)</f>
        <v>735</v>
      </c>
      <c r="J25" s="39">
        <v>50</v>
      </c>
      <c r="K25" s="39">
        <f>SUM(I25:J25)</f>
        <v>785</v>
      </c>
      <c r="L25" s="258">
        <v>0</v>
      </c>
      <c r="M25" s="39">
        <v>137</v>
      </c>
      <c r="N25" s="63">
        <v>648</v>
      </c>
    </row>
    <row r="26" spans="2:14" ht="12">
      <c r="B26" s="35" t="s">
        <v>1433</v>
      </c>
      <c r="C26" s="257">
        <v>318</v>
      </c>
      <c r="D26" s="39">
        <v>394</v>
      </c>
      <c r="E26" s="39">
        <v>299</v>
      </c>
      <c r="F26" s="39">
        <f>SUM(C26:E26)</f>
        <v>1011</v>
      </c>
      <c r="G26" s="39">
        <v>0</v>
      </c>
      <c r="H26" s="39">
        <v>6</v>
      </c>
      <c r="I26" s="39">
        <f>SUM(F26:H26)</f>
        <v>1017</v>
      </c>
      <c r="J26" s="39">
        <v>27</v>
      </c>
      <c r="K26" s="39">
        <f>SUM(I26:J26)</f>
        <v>1044</v>
      </c>
      <c r="L26" s="39">
        <v>3</v>
      </c>
      <c r="M26" s="39">
        <v>1</v>
      </c>
      <c r="N26" s="63">
        <v>1040</v>
      </c>
    </row>
    <row r="27" spans="2:14" s="253" customFormat="1" ht="12">
      <c r="B27" s="35" t="s">
        <v>574</v>
      </c>
      <c r="C27" s="257">
        <v>1015</v>
      </c>
      <c r="D27" s="39">
        <v>1860</v>
      </c>
      <c r="E27" s="39">
        <v>193</v>
      </c>
      <c r="F27" s="39">
        <f>SUM(C27:E27)</f>
        <v>3068</v>
      </c>
      <c r="G27" s="39">
        <v>0</v>
      </c>
      <c r="H27" s="39">
        <v>43</v>
      </c>
      <c r="I27" s="39">
        <f>SUM(F27:H27)</f>
        <v>3111</v>
      </c>
      <c r="J27" s="39">
        <v>164</v>
      </c>
      <c r="K27" s="39">
        <f>SUM(I27:J27)</f>
        <v>3275</v>
      </c>
      <c r="L27" s="39">
        <v>296</v>
      </c>
      <c r="M27" s="39">
        <v>299</v>
      </c>
      <c r="N27" s="63">
        <v>2680</v>
      </c>
    </row>
    <row r="28" spans="2:14" ht="12">
      <c r="B28" s="35"/>
      <c r="C28" s="257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63"/>
    </row>
    <row r="29" spans="2:14" ht="12">
      <c r="B29" s="35" t="s">
        <v>620</v>
      </c>
      <c r="C29" s="257">
        <v>240</v>
      </c>
      <c r="D29" s="39">
        <v>446</v>
      </c>
      <c r="E29" s="39">
        <v>68</v>
      </c>
      <c r="F29" s="39">
        <f>SUM(C29:E29)</f>
        <v>754</v>
      </c>
      <c r="G29" s="39">
        <v>0</v>
      </c>
      <c r="H29" s="39">
        <v>0</v>
      </c>
      <c r="I29" s="39">
        <f>SUM(F29:H29)</f>
        <v>754</v>
      </c>
      <c r="J29" s="39">
        <v>59</v>
      </c>
      <c r="K29" s="39">
        <f>SUM(I29:J29)</f>
        <v>813</v>
      </c>
      <c r="L29" s="258">
        <v>0</v>
      </c>
      <c r="M29" s="39">
        <v>11</v>
      </c>
      <c r="N29" s="63">
        <v>802</v>
      </c>
    </row>
    <row r="30" spans="2:14" ht="12">
      <c r="B30" s="35" t="s">
        <v>575</v>
      </c>
      <c r="C30" s="257">
        <v>2214</v>
      </c>
      <c r="D30" s="39">
        <v>12864</v>
      </c>
      <c r="E30" s="39">
        <v>368</v>
      </c>
      <c r="F30" s="39">
        <f>SUM(C30:E30)</f>
        <v>15446</v>
      </c>
      <c r="G30" s="39">
        <v>0</v>
      </c>
      <c r="H30" s="39">
        <v>357</v>
      </c>
      <c r="I30" s="39">
        <f>SUM(F30:H30)</f>
        <v>15803</v>
      </c>
      <c r="J30" s="39">
        <v>293</v>
      </c>
      <c r="K30" s="39">
        <f>SUM(I30:J30)</f>
        <v>16096</v>
      </c>
      <c r="L30" s="39">
        <v>9446</v>
      </c>
      <c r="M30" s="39">
        <v>1398</v>
      </c>
      <c r="N30" s="63">
        <v>5232</v>
      </c>
    </row>
    <row r="31" spans="2:14" ht="12">
      <c r="B31" s="35" t="s">
        <v>694</v>
      </c>
      <c r="C31" s="257">
        <v>2556</v>
      </c>
      <c r="D31" s="39">
        <v>7262</v>
      </c>
      <c r="E31" s="39">
        <v>31</v>
      </c>
      <c r="F31" s="39">
        <f>SUM(C31:E31)</f>
        <v>9849</v>
      </c>
      <c r="G31" s="39">
        <v>0</v>
      </c>
      <c r="H31" s="39">
        <v>259</v>
      </c>
      <c r="I31" s="39">
        <f>SUM(F31:H31)</f>
        <v>10108</v>
      </c>
      <c r="J31" s="39">
        <v>442</v>
      </c>
      <c r="K31" s="39">
        <f>SUM(I31:J31)</f>
        <v>10550</v>
      </c>
      <c r="L31" s="39">
        <v>4491</v>
      </c>
      <c r="M31" s="39">
        <v>556</v>
      </c>
      <c r="N31" s="63">
        <v>5503</v>
      </c>
    </row>
    <row r="32" spans="2:14" ht="12">
      <c r="B32" s="35" t="s">
        <v>695</v>
      </c>
      <c r="C32" s="257">
        <v>7245</v>
      </c>
      <c r="D32" s="39">
        <v>25690</v>
      </c>
      <c r="E32" s="39">
        <v>0</v>
      </c>
      <c r="F32" s="39">
        <f>SUM(C32:E32)</f>
        <v>32935</v>
      </c>
      <c r="G32" s="39">
        <v>0</v>
      </c>
      <c r="H32" s="39">
        <v>310</v>
      </c>
      <c r="I32" s="39">
        <f>SUM(F32:H32)</f>
        <v>33245</v>
      </c>
      <c r="J32" s="39">
        <v>155</v>
      </c>
      <c r="K32" s="39">
        <f>SUM(I32:J32)</f>
        <v>33400</v>
      </c>
      <c r="L32" s="39">
        <v>20224</v>
      </c>
      <c r="M32" s="39">
        <v>1018</v>
      </c>
      <c r="N32" s="63">
        <v>12158</v>
      </c>
    </row>
    <row r="33" spans="2:14" ht="12">
      <c r="B33" s="35" t="s">
        <v>696</v>
      </c>
      <c r="C33" s="257">
        <v>651</v>
      </c>
      <c r="D33" s="39">
        <v>622</v>
      </c>
      <c r="E33" s="39">
        <v>196</v>
      </c>
      <c r="F33" s="39">
        <f>SUM(C33:E33)</f>
        <v>1469</v>
      </c>
      <c r="G33" s="39">
        <v>0</v>
      </c>
      <c r="H33" s="39">
        <v>35</v>
      </c>
      <c r="I33" s="39">
        <f>SUM(F33:H33)</f>
        <v>1504</v>
      </c>
      <c r="J33" s="39">
        <v>1</v>
      </c>
      <c r="K33" s="39">
        <f>SUM(I33:J33)</f>
        <v>1505</v>
      </c>
      <c r="L33" s="39">
        <v>0</v>
      </c>
      <c r="M33" s="39">
        <v>157</v>
      </c>
      <c r="N33" s="63">
        <v>1348</v>
      </c>
    </row>
    <row r="34" spans="2:14" ht="12">
      <c r="B34" s="35"/>
      <c r="C34" s="25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63"/>
    </row>
    <row r="35" spans="2:14" ht="12">
      <c r="B35" s="35" t="s">
        <v>557</v>
      </c>
      <c r="C35" s="257">
        <v>782</v>
      </c>
      <c r="D35" s="39">
        <v>2333</v>
      </c>
      <c r="E35" s="39">
        <v>21</v>
      </c>
      <c r="F35" s="39">
        <f>SUM(C35:E35)</f>
        <v>3136</v>
      </c>
      <c r="G35" s="39">
        <v>0</v>
      </c>
      <c r="H35" s="39">
        <v>24</v>
      </c>
      <c r="I35" s="39">
        <f>SUM(F35:H35)</f>
        <v>3160</v>
      </c>
      <c r="J35" s="39">
        <v>30</v>
      </c>
      <c r="K35" s="39">
        <f>SUM(I35:J35)</f>
        <v>3190</v>
      </c>
      <c r="L35" s="39">
        <v>1329</v>
      </c>
      <c r="M35" s="39">
        <v>32</v>
      </c>
      <c r="N35" s="63">
        <v>1829</v>
      </c>
    </row>
    <row r="36" spans="2:14" ht="12">
      <c r="B36" s="35" t="s">
        <v>697</v>
      </c>
      <c r="C36" s="257">
        <v>4432</v>
      </c>
      <c r="D36" s="39">
        <v>21057</v>
      </c>
      <c r="E36" s="39">
        <v>8</v>
      </c>
      <c r="F36" s="39">
        <f>SUM(C36:E36)</f>
        <v>25497</v>
      </c>
      <c r="G36" s="39">
        <v>0</v>
      </c>
      <c r="H36" s="39">
        <v>191</v>
      </c>
      <c r="I36" s="39">
        <f>SUM(F36:H36)</f>
        <v>25688</v>
      </c>
      <c r="J36" s="39">
        <v>1312</v>
      </c>
      <c r="K36" s="39">
        <f>SUM(I36:J36)</f>
        <v>27000</v>
      </c>
      <c r="L36" s="39">
        <v>16294</v>
      </c>
      <c r="M36" s="39">
        <v>2566</v>
      </c>
      <c r="N36" s="63">
        <v>8140</v>
      </c>
    </row>
    <row r="37" spans="2:14" ht="12">
      <c r="B37" s="35"/>
      <c r="C37" s="25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63"/>
    </row>
    <row r="38" spans="2:14" ht="12">
      <c r="B38" s="35" t="s">
        <v>558</v>
      </c>
      <c r="C38" s="257">
        <v>1608</v>
      </c>
      <c r="D38" s="39">
        <v>5272</v>
      </c>
      <c r="E38" s="39">
        <v>424</v>
      </c>
      <c r="F38" s="39">
        <f aca="true" t="shared" si="2" ref="F38:F44">SUM(C38:E38)</f>
        <v>7304</v>
      </c>
      <c r="G38" s="39">
        <v>0</v>
      </c>
      <c r="H38" s="39">
        <v>157</v>
      </c>
      <c r="I38" s="39">
        <f aca="true" t="shared" si="3" ref="I38:I44">SUM(F38:H38)</f>
        <v>7461</v>
      </c>
      <c r="J38" s="39">
        <v>304</v>
      </c>
      <c r="K38" s="39">
        <f aca="true" t="shared" si="4" ref="K38:K44">SUM(I38:J38)</f>
        <v>7765</v>
      </c>
      <c r="L38" s="39">
        <v>5177</v>
      </c>
      <c r="M38" s="39">
        <v>95</v>
      </c>
      <c r="N38" s="63">
        <v>2493</v>
      </c>
    </row>
    <row r="39" spans="2:14" ht="12">
      <c r="B39" s="35" t="s">
        <v>559</v>
      </c>
      <c r="C39" s="257">
        <v>1197</v>
      </c>
      <c r="D39" s="39">
        <v>15503</v>
      </c>
      <c r="E39" s="39">
        <v>17</v>
      </c>
      <c r="F39" s="39">
        <f t="shared" si="2"/>
        <v>16717</v>
      </c>
      <c r="G39" s="39">
        <v>0</v>
      </c>
      <c r="H39" s="39">
        <v>230</v>
      </c>
      <c r="I39" s="39">
        <f t="shared" si="3"/>
        <v>16947</v>
      </c>
      <c r="J39" s="39">
        <v>468</v>
      </c>
      <c r="K39" s="39">
        <f t="shared" si="4"/>
        <v>17415</v>
      </c>
      <c r="L39" s="39">
        <v>15301</v>
      </c>
      <c r="M39" s="39">
        <v>12</v>
      </c>
      <c r="N39" s="63">
        <v>2102</v>
      </c>
    </row>
    <row r="40" spans="2:14" ht="12">
      <c r="B40" s="35" t="s">
        <v>560</v>
      </c>
      <c r="C40" s="257">
        <v>4171</v>
      </c>
      <c r="D40" s="39">
        <v>16253</v>
      </c>
      <c r="E40" s="39">
        <v>465</v>
      </c>
      <c r="F40" s="39">
        <f t="shared" si="2"/>
        <v>20889</v>
      </c>
      <c r="G40" s="39">
        <v>0</v>
      </c>
      <c r="H40" s="39">
        <v>147</v>
      </c>
      <c r="I40" s="39">
        <f t="shared" si="3"/>
        <v>21036</v>
      </c>
      <c r="J40" s="39">
        <v>573</v>
      </c>
      <c r="K40" s="39">
        <f t="shared" si="4"/>
        <v>21609</v>
      </c>
      <c r="L40" s="39">
        <v>18230</v>
      </c>
      <c r="M40" s="39">
        <v>325</v>
      </c>
      <c r="N40" s="63">
        <v>3054</v>
      </c>
    </row>
    <row r="41" spans="2:14" ht="12">
      <c r="B41" s="35" t="s">
        <v>561</v>
      </c>
      <c r="C41" s="257">
        <v>2775</v>
      </c>
      <c r="D41" s="39">
        <v>5037</v>
      </c>
      <c r="E41" s="39">
        <v>10</v>
      </c>
      <c r="F41" s="39">
        <f t="shared" si="2"/>
        <v>7822</v>
      </c>
      <c r="G41" s="39">
        <v>0</v>
      </c>
      <c r="H41" s="39">
        <v>135</v>
      </c>
      <c r="I41" s="39">
        <f t="shared" si="3"/>
        <v>7957</v>
      </c>
      <c r="J41" s="39">
        <v>515</v>
      </c>
      <c r="K41" s="39">
        <f t="shared" si="4"/>
        <v>8472</v>
      </c>
      <c r="L41" s="39">
        <v>5509</v>
      </c>
      <c r="M41" s="39">
        <v>33</v>
      </c>
      <c r="N41" s="63">
        <v>2930</v>
      </c>
    </row>
    <row r="42" spans="2:14" ht="12">
      <c r="B42" s="35" t="s">
        <v>562</v>
      </c>
      <c r="C42" s="257">
        <v>7248</v>
      </c>
      <c r="D42" s="39">
        <v>22582</v>
      </c>
      <c r="E42" s="39">
        <v>511</v>
      </c>
      <c r="F42" s="39">
        <f t="shared" si="2"/>
        <v>30341</v>
      </c>
      <c r="G42" s="39">
        <v>0</v>
      </c>
      <c r="H42" s="39">
        <v>526</v>
      </c>
      <c r="I42" s="39">
        <f t="shared" si="3"/>
        <v>30867</v>
      </c>
      <c r="J42" s="39">
        <v>1965</v>
      </c>
      <c r="K42" s="39">
        <f t="shared" si="4"/>
        <v>32832</v>
      </c>
      <c r="L42" s="39">
        <v>25956</v>
      </c>
      <c r="M42" s="39">
        <v>513</v>
      </c>
      <c r="N42" s="63">
        <v>6363</v>
      </c>
    </row>
    <row r="43" spans="2:14" ht="12">
      <c r="B43" s="35" t="s">
        <v>563</v>
      </c>
      <c r="C43" s="257">
        <v>2700</v>
      </c>
      <c r="D43" s="39">
        <v>8061</v>
      </c>
      <c r="E43" s="39">
        <v>316</v>
      </c>
      <c r="F43" s="39">
        <f t="shared" si="2"/>
        <v>11077</v>
      </c>
      <c r="G43" s="39">
        <v>0</v>
      </c>
      <c r="H43" s="39">
        <v>99</v>
      </c>
      <c r="I43" s="39">
        <f t="shared" si="3"/>
        <v>11176</v>
      </c>
      <c r="J43" s="39">
        <v>1148</v>
      </c>
      <c r="K43" s="39">
        <f t="shared" si="4"/>
        <v>12324</v>
      </c>
      <c r="L43" s="39">
        <v>6999</v>
      </c>
      <c r="M43" s="39">
        <v>0</v>
      </c>
      <c r="N43" s="63">
        <v>5325</v>
      </c>
    </row>
    <row r="44" spans="2:14" ht="12">
      <c r="B44" s="35" t="s">
        <v>564</v>
      </c>
      <c r="C44" s="257">
        <v>4505</v>
      </c>
      <c r="D44" s="39">
        <v>19229</v>
      </c>
      <c r="E44" s="39">
        <v>505</v>
      </c>
      <c r="F44" s="39">
        <f t="shared" si="2"/>
        <v>24239</v>
      </c>
      <c r="G44" s="39">
        <v>0</v>
      </c>
      <c r="H44" s="39">
        <v>438</v>
      </c>
      <c r="I44" s="39">
        <f t="shared" si="3"/>
        <v>24677</v>
      </c>
      <c r="J44" s="39">
        <v>2765</v>
      </c>
      <c r="K44" s="39">
        <f t="shared" si="4"/>
        <v>27442</v>
      </c>
      <c r="L44" s="39">
        <v>22289</v>
      </c>
      <c r="M44" s="39">
        <v>4</v>
      </c>
      <c r="N44" s="63">
        <v>5149</v>
      </c>
    </row>
    <row r="45" spans="2:14" ht="12">
      <c r="B45" s="35"/>
      <c r="C45" s="257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63"/>
    </row>
    <row r="46" spans="2:14" ht="12">
      <c r="B46" s="35" t="s">
        <v>581</v>
      </c>
      <c r="C46" s="257">
        <v>2981</v>
      </c>
      <c r="D46" s="39">
        <v>6855</v>
      </c>
      <c r="E46" s="39">
        <v>146</v>
      </c>
      <c r="F46" s="39">
        <f>SUM(C46:E46)</f>
        <v>9982</v>
      </c>
      <c r="G46" s="39">
        <v>0</v>
      </c>
      <c r="H46" s="39">
        <v>93</v>
      </c>
      <c r="I46" s="39">
        <f>SUM(F46:H46)</f>
        <v>10075</v>
      </c>
      <c r="J46" s="39">
        <v>493</v>
      </c>
      <c r="K46" s="39">
        <f>SUM(I46:J46)</f>
        <v>10568</v>
      </c>
      <c r="L46" s="39">
        <v>893</v>
      </c>
      <c r="M46" s="39">
        <v>4285</v>
      </c>
      <c r="N46" s="63">
        <v>5390</v>
      </c>
    </row>
    <row r="47" spans="2:14" ht="12">
      <c r="B47" s="35" t="s">
        <v>1451</v>
      </c>
      <c r="C47" s="257">
        <v>856</v>
      </c>
      <c r="D47" s="39">
        <v>1331</v>
      </c>
      <c r="E47" s="39">
        <v>19</v>
      </c>
      <c r="F47" s="39">
        <f>SUM(C47:E47)</f>
        <v>2206</v>
      </c>
      <c r="G47" s="39">
        <v>0</v>
      </c>
      <c r="H47" s="39">
        <v>22</v>
      </c>
      <c r="I47" s="39">
        <f>SUM(F47:H47)</f>
        <v>2228</v>
      </c>
      <c r="J47" s="39">
        <v>19</v>
      </c>
      <c r="K47" s="39">
        <f>SUM(I47:J47)</f>
        <v>2247</v>
      </c>
      <c r="L47" s="39">
        <v>145</v>
      </c>
      <c r="M47" s="39">
        <v>535</v>
      </c>
      <c r="N47" s="63">
        <v>1567</v>
      </c>
    </row>
    <row r="48" spans="2:14" ht="12">
      <c r="B48" s="35" t="s">
        <v>1452</v>
      </c>
      <c r="C48" s="257">
        <v>1222</v>
      </c>
      <c r="D48" s="39">
        <v>5500</v>
      </c>
      <c r="E48" s="39">
        <v>27</v>
      </c>
      <c r="F48" s="39">
        <f>SUM(C48:E48)</f>
        <v>6749</v>
      </c>
      <c r="G48" s="39">
        <v>0</v>
      </c>
      <c r="H48" s="39">
        <v>63</v>
      </c>
      <c r="I48" s="39">
        <f>SUM(F48:H48)</f>
        <v>6812</v>
      </c>
      <c r="J48" s="39">
        <v>111</v>
      </c>
      <c r="K48" s="39">
        <f>SUM(I48:J48)</f>
        <v>6923</v>
      </c>
      <c r="L48" s="39">
        <v>268</v>
      </c>
      <c r="M48" s="39">
        <v>2057</v>
      </c>
      <c r="N48" s="63">
        <v>4598</v>
      </c>
    </row>
    <row r="49" spans="2:14" ht="12">
      <c r="B49" s="35" t="s">
        <v>1453</v>
      </c>
      <c r="C49" s="257">
        <v>101</v>
      </c>
      <c r="D49" s="39">
        <v>618</v>
      </c>
      <c r="E49" s="39">
        <v>11</v>
      </c>
      <c r="F49" s="39">
        <f>SUM(C49:E49)</f>
        <v>730</v>
      </c>
      <c r="G49" s="39">
        <v>0</v>
      </c>
      <c r="H49" s="39">
        <v>4</v>
      </c>
      <c r="I49" s="39">
        <f>SUM(F49:H49)</f>
        <v>734</v>
      </c>
      <c r="J49" s="39">
        <v>65</v>
      </c>
      <c r="K49" s="39">
        <f>SUM(I49:J49)</f>
        <v>799</v>
      </c>
      <c r="L49" s="39">
        <v>3</v>
      </c>
      <c r="M49" s="39">
        <v>0</v>
      </c>
      <c r="N49" s="63">
        <v>796</v>
      </c>
    </row>
    <row r="50" spans="2:14" ht="12">
      <c r="B50" s="35" t="s">
        <v>666</v>
      </c>
      <c r="C50" s="257">
        <v>2009</v>
      </c>
      <c r="D50" s="39">
        <v>6019</v>
      </c>
      <c r="E50" s="39">
        <v>103</v>
      </c>
      <c r="F50" s="39">
        <f>SUM(C50:E50)</f>
        <v>8131</v>
      </c>
      <c r="G50" s="39">
        <v>0</v>
      </c>
      <c r="H50" s="39">
        <v>25</v>
      </c>
      <c r="I50" s="39">
        <f>SUM(F50:H50)</f>
        <v>8156</v>
      </c>
      <c r="J50" s="39">
        <v>389</v>
      </c>
      <c r="K50" s="39">
        <f>SUM(I50:J50)</f>
        <v>8545</v>
      </c>
      <c r="L50" s="39">
        <v>336</v>
      </c>
      <c r="M50" s="39">
        <v>234</v>
      </c>
      <c r="N50" s="63">
        <v>7975</v>
      </c>
    </row>
    <row r="51" spans="2:14" ht="12">
      <c r="B51" s="35"/>
      <c r="C51" s="25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63"/>
    </row>
    <row r="52" spans="2:14" ht="12">
      <c r="B52" s="35" t="s">
        <v>667</v>
      </c>
      <c r="C52" s="257">
        <v>2613</v>
      </c>
      <c r="D52" s="39">
        <v>7373</v>
      </c>
      <c r="E52" s="39">
        <v>22</v>
      </c>
      <c r="F52" s="39">
        <f>SUM(C52:E52)</f>
        <v>10008</v>
      </c>
      <c r="G52" s="39">
        <v>0</v>
      </c>
      <c r="H52" s="39">
        <v>105</v>
      </c>
      <c r="I52" s="39">
        <f>SUM(F52:H52)</f>
        <v>10113</v>
      </c>
      <c r="J52" s="39">
        <v>359</v>
      </c>
      <c r="K52" s="39">
        <f>SUM(I52:J52)</f>
        <v>10472</v>
      </c>
      <c r="L52" s="39">
        <v>249</v>
      </c>
      <c r="M52" s="39">
        <v>4440</v>
      </c>
      <c r="N52" s="63">
        <v>5783</v>
      </c>
    </row>
    <row r="53" spans="2:14" ht="12">
      <c r="B53" s="35" t="s">
        <v>1456</v>
      </c>
      <c r="C53" s="257">
        <v>2593</v>
      </c>
      <c r="D53" s="39">
        <v>22753</v>
      </c>
      <c r="E53" s="39">
        <v>1189</v>
      </c>
      <c r="F53" s="39">
        <f>SUM(C53:E53)</f>
        <v>26535</v>
      </c>
      <c r="G53" s="39">
        <v>0</v>
      </c>
      <c r="H53" s="39">
        <v>261</v>
      </c>
      <c r="I53" s="39">
        <f>SUM(F53:H53)</f>
        <v>26796</v>
      </c>
      <c r="J53" s="39">
        <v>1253</v>
      </c>
      <c r="K53" s="39">
        <f>SUM(I53:J53)</f>
        <v>28049</v>
      </c>
      <c r="L53" s="39">
        <v>6302</v>
      </c>
      <c r="M53" s="39">
        <v>9344</v>
      </c>
      <c r="N53" s="63">
        <v>12403</v>
      </c>
    </row>
    <row r="54" spans="2:14" ht="12">
      <c r="B54" s="35" t="s">
        <v>1457</v>
      </c>
      <c r="C54" s="257">
        <v>351</v>
      </c>
      <c r="D54" s="39">
        <v>15978</v>
      </c>
      <c r="E54" s="39">
        <v>659</v>
      </c>
      <c r="F54" s="39">
        <f>SUM(C54:E54)</f>
        <v>16988</v>
      </c>
      <c r="G54" s="39">
        <v>0</v>
      </c>
      <c r="H54" s="39">
        <v>180</v>
      </c>
      <c r="I54" s="39">
        <f>SUM(F54:H54)</f>
        <v>17168</v>
      </c>
      <c r="J54" s="39">
        <v>551</v>
      </c>
      <c r="K54" s="39">
        <f>SUM(I54:J54)</f>
        <v>17719</v>
      </c>
      <c r="L54" s="39">
        <v>11388</v>
      </c>
      <c r="M54" s="39">
        <v>1476</v>
      </c>
      <c r="N54" s="63">
        <v>4855</v>
      </c>
    </row>
    <row r="55" spans="2:14" ht="12">
      <c r="B55" s="35" t="s">
        <v>698</v>
      </c>
      <c r="C55" s="257">
        <v>795</v>
      </c>
      <c r="D55" s="39">
        <v>47284</v>
      </c>
      <c r="E55" s="39">
        <v>1219</v>
      </c>
      <c r="F55" s="39">
        <f>SUM(C55:E55)</f>
        <v>49298</v>
      </c>
      <c r="G55" s="39">
        <v>0</v>
      </c>
      <c r="H55" s="39">
        <v>336</v>
      </c>
      <c r="I55" s="39">
        <f>SUM(F55:H55)</f>
        <v>49634</v>
      </c>
      <c r="J55" s="39">
        <v>871</v>
      </c>
      <c r="K55" s="39">
        <f>SUM(I55:J55)</f>
        <v>50505</v>
      </c>
      <c r="L55" s="39">
        <v>38143</v>
      </c>
      <c r="M55" s="39">
        <v>788</v>
      </c>
      <c r="N55" s="63">
        <v>11574</v>
      </c>
    </row>
    <row r="56" spans="2:14" ht="12">
      <c r="B56" s="35"/>
      <c r="C56" s="257"/>
      <c r="D56" s="39"/>
      <c r="E56" s="39"/>
      <c r="F56" s="39"/>
      <c r="G56" s="39">
        <v>0</v>
      </c>
      <c r="H56" s="39"/>
      <c r="I56" s="39"/>
      <c r="J56" s="39"/>
      <c r="K56" s="39"/>
      <c r="L56" s="39"/>
      <c r="M56" s="39"/>
      <c r="N56" s="63"/>
    </row>
    <row r="57" spans="2:14" ht="12">
      <c r="B57" s="35" t="s">
        <v>1459</v>
      </c>
      <c r="C57" s="257">
        <v>3860</v>
      </c>
      <c r="D57" s="39">
        <v>50538</v>
      </c>
      <c r="E57" s="39">
        <v>18</v>
      </c>
      <c r="F57" s="39">
        <f>SUM(C57:E57)</f>
        <v>54416</v>
      </c>
      <c r="G57" s="39">
        <v>0</v>
      </c>
      <c r="H57" s="39">
        <v>382</v>
      </c>
      <c r="I57" s="39">
        <f>SUM(F57:H57)</f>
        <v>54798</v>
      </c>
      <c r="J57" s="39">
        <v>285</v>
      </c>
      <c r="K57" s="39">
        <f aca="true" t="shared" si="5" ref="K57:K63">SUM(I57:J57)</f>
        <v>55083</v>
      </c>
      <c r="L57" s="39">
        <v>42450</v>
      </c>
      <c r="M57" s="39">
        <v>2256</v>
      </c>
      <c r="N57" s="63">
        <v>10377</v>
      </c>
    </row>
    <row r="58" spans="2:14" ht="12">
      <c r="B58" s="35" t="s">
        <v>699</v>
      </c>
      <c r="C58" s="257">
        <v>939</v>
      </c>
      <c r="D58" s="39">
        <v>2602</v>
      </c>
      <c r="E58" s="39">
        <v>131</v>
      </c>
      <c r="F58" s="39">
        <f>SUM(C58:E58)</f>
        <v>3672</v>
      </c>
      <c r="G58" s="39">
        <v>2</v>
      </c>
      <c r="H58" s="39">
        <v>129</v>
      </c>
      <c r="I58" s="39">
        <f>SUM(F58:H58)</f>
        <v>3803</v>
      </c>
      <c r="J58" s="39">
        <v>359</v>
      </c>
      <c r="K58" s="39">
        <f t="shared" si="5"/>
        <v>4162</v>
      </c>
      <c r="L58" s="39">
        <v>1664</v>
      </c>
      <c r="M58" s="39">
        <v>339</v>
      </c>
      <c r="N58" s="63">
        <v>2159</v>
      </c>
    </row>
    <row r="59" spans="2:14" ht="12">
      <c r="B59" s="35" t="s">
        <v>700</v>
      </c>
      <c r="C59" s="257">
        <v>1254</v>
      </c>
      <c r="D59" s="39">
        <v>2966</v>
      </c>
      <c r="E59" s="39">
        <v>98</v>
      </c>
      <c r="F59" s="39">
        <f>SUM(C59:E59)</f>
        <v>4318</v>
      </c>
      <c r="G59" s="39">
        <v>0</v>
      </c>
      <c r="H59" s="39">
        <v>8</v>
      </c>
      <c r="I59" s="39">
        <f>SUM(F59:H59)</f>
        <v>4326</v>
      </c>
      <c r="J59" s="39">
        <v>50</v>
      </c>
      <c r="K59" s="39">
        <f t="shared" si="5"/>
        <v>4376</v>
      </c>
      <c r="L59" s="39">
        <v>2780</v>
      </c>
      <c r="M59" s="39">
        <v>270</v>
      </c>
      <c r="N59" s="63">
        <v>1326</v>
      </c>
    </row>
    <row r="60" spans="2:14" ht="12">
      <c r="B60" s="35" t="s">
        <v>1462</v>
      </c>
      <c r="C60" s="257">
        <v>0</v>
      </c>
      <c r="D60" s="39">
        <v>0</v>
      </c>
      <c r="E60" s="39">
        <v>0</v>
      </c>
      <c r="F60" s="39">
        <f>SUM(C60:E60)</f>
        <v>0</v>
      </c>
      <c r="G60" s="39">
        <v>0</v>
      </c>
      <c r="H60" s="39">
        <v>0</v>
      </c>
      <c r="I60" s="39">
        <f>SUM(F60:H60)</f>
        <v>0</v>
      </c>
      <c r="J60" s="39">
        <v>65</v>
      </c>
      <c r="K60" s="39">
        <f t="shared" si="5"/>
        <v>65</v>
      </c>
      <c r="L60" s="258">
        <v>0</v>
      </c>
      <c r="M60" s="39">
        <v>0</v>
      </c>
      <c r="N60" s="63">
        <v>65</v>
      </c>
    </row>
    <row r="61" spans="2:14" ht="12">
      <c r="B61" s="35" t="s">
        <v>701</v>
      </c>
      <c r="C61" s="257">
        <v>300</v>
      </c>
      <c r="D61" s="39">
        <v>559</v>
      </c>
      <c r="E61" s="39">
        <v>18</v>
      </c>
      <c r="F61" s="39">
        <f>SUM(C61:E61)</f>
        <v>877</v>
      </c>
      <c r="G61" s="39">
        <v>0</v>
      </c>
      <c r="H61" s="39">
        <v>51</v>
      </c>
      <c r="I61" s="39">
        <f>SUM(F61:H61)</f>
        <v>928</v>
      </c>
      <c r="J61" s="39">
        <v>147</v>
      </c>
      <c r="K61" s="39">
        <f t="shared" si="5"/>
        <v>1075</v>
      </c>
      <c r="L61" s="39">
        <v>394</v>
      </c>
      <c r="M61" s="39">
        <v>12</v>
      </c>
      <c r="N61" s="63">
        <v>669</v>
      </c>
    </row>
    <row r="62" spans="2:14" ht="12">
      <c r="B62" s="35" t="s">
        <v>1464</v>
      </c>
      <c r="C62" s="257">
        <v>2442</v>
      </c>
      <c r="D62" s="39">
        <v>11137</v>
      </c>
      <c r="E62" s="39">
        <v>108</v>
      </c>
      <c r="F62" s="39">
        <v>13579</v>
      </c>
      <c r="G62" s="39">
        <v>0</v>
      </c>
      <c r="H62" s="39">
        <v>145</v>
      </c>
      <c r="I62" s="39">
        <v>13834</v>
      </c>
      <c r="J62" s="39">
        <v>736</v>
      </c>
      <c r="K62" s="39">
        <f t="shared" si="5"/>
        <v>14570</v>
      </c>
      <c r="L62" s="39">
        <v>11047</v>
      </c>
      <c r="M62" s="39">
        <v>525</v>
      </c>
      <c r="N62" s="63">
        <v>2998</v>
      </c>
    </row>
    <row r="63" spans="2:14" s="253" customFormat="1" ht="12">
      <c r="B63" s="35" t="s">
        <v>1465</v>
      </c>
      <c r="C63" s="257">
        <v>0</v>
      </c>
      <c r="D63" s="39">
        <v>0</v>
      </c>
      <c r="E63" s="39">
        <v>0</v>
      </c>
      <c r="F63" s="39">
        <f>SUM(C63:E63)</f>
        <v>0</v>
      </c>
      <c r="G63" s="39">
        <v>0</v>
      </c>
      <c r="H63" s="39">
        <v>0</v>
      </c>
      <c r="I63" s="39">
        <f>SUM(F63:H63)</f>
        <v>0</v>
      </c>
      <c r="J63" s="39">
        <v>67</v>
      </c>
      <c r="K63" s="39">
        <f t="shared" si="5"/>
        <v>67</v>
      </c>
      <c r="L63" s="258">
        <v>0</v>
      </c>
      <c r="M63" s="39">
        <v>0</v>
      </c>
      <c r="N63" s="63">
        <v>67</v>
      </c>
    </row>
    <row r="64" spans="2:14" ht="12">
      <c r="B64" s="59"/>
      <c r="C64" s="257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63"/>
    </row>
    <row r="65" spans="2:14" ht="12">
      <c r="B65" s="35" t="s">
        <v>548</v>
      </c>
      <c r="C65" s="257">
        <v>4279</v>
      </c>
      <c r="D65" s="39">
        <v>14971</v>
      </c>
      <c r="E65" s="39">
        <v>125</v>
      </c>
      <c r="F65" s="39">
        <f>SUM(C65:E65)</f>
        <v>19375</v>
      </c>
      <c r="G65" s="39">
        <v>17</v>
      </c>
      <c r="H65" s="39">
        <v>102</v>
      </c>
      <c r="I65" s="39">
        <f>SUM(F65:H65)</f>
        <v>19494</v>
      </c>
      <c r="J65" s="39">
        <v>2486</v>
      </c>
      <c r="K65" s="39">
        <f>SUM(I65:J65)</f>
        <v>21980</v>
      </c>
      <c r="L65" s="39">
        <v>6763</v>
      </c>
      <c r="M65" s="39">
        <v>106</v>
      </c>
      <c r="N65" s="63">
        <v>15111</v>
      </c>
    </row>
    <row r="66" spans="2:14" ht="12">
      <c r="B66" s="35" t="s">
        <v>702</v>
      </c>
      <c r="C66" s="257">
        <v>380</v>
      </c>
      <c r="D66" s="39">
        <v>171</v>
      </c>
      <c r="E66" s="39">
        <v>0</v>
      </c>
      <c r="F66" s="39">
        <f>SUM(C66:E66)</f>
        <v>551</v>
      </c>
      <c r="G66" s="39">
        <v>1</v>
      </c>
      <c r="H66" s="39">
        <v>3</v>
      </c>
      <c r="I66" s="39">
        <f>SUM(F66:H66)</f>
        <v>555</v>
      </c>
      <c r="J66" s="39">
        <v>22</v>
      </c>
      <c r="K66" s="39">
        <f>SUM(I66:J66)</f>
        <v>577</v>
      </c>
      <c r="L66" s="39">
        <v>203</v>
      </c>
      <c r="M66" s="39">
        <v>27</v>
      </c>
      <c r="N66" s="63">
        <v>347</v>
      </c>
    </row>
    <row r="67" spans="2:14" ht="12">
      <c r="B67" s="59"/>
      <c r="C67" s="257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63"/>
    </row>
    <row r="68" spans="2:14" ht="12">
      <c r="B68" s="35" t="s">
        <v>643</v>
      </c>
      <c r="C68" s="257">
        <v>1090</v>
      </c>
      <c r="D68" s="39">
        <v>631</v>
      </c>
      <c r="E68" s="39">
        <v>0</v>
      </c>
      <c r="F68" s="39">
        <f>SUM(C68:E68)</f>
        <v>1721</v>
      </c>
      <c r="G68" s="39">
        <v>0</v>
      </c>
      <c r="H68" s="39">
        <v>65</v>
      </c>
      <c r="I68" s="39">
        <f>SUM(F68:H68)</f>
        <v>1786</v>
      </c>
      <c r="J68" s="39">
        <v>278</v>
      </c>
      <c r="K68" s="39">
        <f>SUM(I68:J68)</f>
        <v>2064</v>
      </c>
      <c r="L68" s="39">
        <v>234</v>
      </c>
      <c r="M68" s="39">
        <v>172</v>
      </c>
      <c r="N68" s="63">
        <v>1658</v>
      </c>
    </row>
    <row r="69" spans="2:14" ht="12">
      <c r="B69" s="35" t="s">
        <v>703</v>
      </c>
      <c r="C69" s="257">
        <v>2584</v>
      </c>
      <c r="D69" s="39">
        <v>9779</v>
      </c>
      <c r="E69" s="39">
        <v>24</v>
      </c>
      <c r="F69" s="39">
        <f>SUM(C69:E69)</f>
        <v>12387</v>
      </c>
      <c r="G69" s="39">
        <v>6</v>
      </c>
      <c r="H69" s="39">
        <v>286</v>
      </c>
      <c r="I69" s="39">
        <f>SUM(F69:H69)</f>
        <v>12679</v>
      </c>
      <c r="J69" s="39">
        <v>2216</v>
      </c>
      <c r="K69" s="39">
        <f>SUM(I69:J69)</f>
        <v>14895</v>
      </c>
      <c r="L69" s="39">
        <v>9876</v>
      </c>
      <c r="M69" s="39">
        <v>8</v>
      </c>
      <c r="N69" s="63">
        <v>5011</v>
      </c>
    </row>
    <row r="70" spans="2:14" ht="12">
      <c r="B70" s="35" t="s">
        <v>1470</v>
      </c>
      <c r="C70" s="257">
        <v>2709</v>
      </c>
      <c r="D70" s="39">
        <v>11810</v>
      </c>
      <c r="E70" s="39">
        <v>28</v>
      </c>
      <c r="F70" s="39">
        <f>SUM(C70:E70)</f>
        <v>14547</v>
      </c>
      <c r="G70" s="39">
        <v>23</v>
      </c>
      <c r="H70" s="39">
        <v>634</v>
      </c>
      <c r="I70" s="39">
        <f>SUM(F70:H70)</f>
        <v>15204</v>
      </c>
      <c r="J70" s="39">
        <v>1643</v>
      </c>
      <c r="K70" s="39">
        <f>SUM(I70:J70)</f>
        <v>16847</v>
      </c>
      <c r="L70" s="39">
        <v>12334</v>
      </c>
      <c r="M70" s="39">
        <v>128</v>
      </c>
      <c r="N70" s="63">
        <v>4385</v>
      </c>
    </row>
    <row r="71" spans="2:14" ht="12">
      <c r="B71" s="35" t="s">
        <v>646</v>
      </c>
      <c r="C71" s="39">
        <v>3112</v>
      </c>
      <c r="D71" s="39">
        <v>5534</v>
      </c>
      <c r="E71" s="39">
        <v>10</v>
      </c>
      <c r="F71" s="39">
        <f>SUM(C71:E71)</f>
        <v>8656</v>
      </c>
      <c r="G71" s="39">
        <v>22</v>
      </c>
      <c r="H71" s="39">
        <v>367</v>
      </c>
      <c r="I71" s="39">
        <f>SUM(F71:H71)</f>
        <v>9045</v>
      </c>
      <c r="J71" s="39">
        <v>1236</v>
      </c>
      <c r="K71" s="39">
        <f>SUM(I71:J71)</f>
        <v>10281</v>
      </c>
      <c r="L71" s="39">
        <v>5469</v>
      </c>
      <c r="M71" s="39">
        <v>236</v>
      </c>
      <c r="N71" s="63">
        <v>4576</v>
      </c>
    </row>
    <row r="72" spans="2:14" ht="12">
      <c r="B72" s="245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60"/>
    </row>
    <row r="73" ht="12">
      <c r="B73" s="100" t="s">
        <v>704</v>
      </c>
    </row>
    <row r="74" ht="12">
      <c r="B74" s="100" t="s">
        <v>705</v>
      </c>
    </row>
  </sheetData>
  <mergeCells count="13">
    <mergeCell ref="L7:L8"/>
    <mergeCell ref="M7:M8"/>
    <mergeCell ref="N7:N8"/>
    <mergeCell ref="L5:N5"/>
    <mergeCell ref="B5:B8"/>
    <mergeCell ref="G7:G8"/>
    <mergeCell ref="H7:H8"/>
    <mergeCell ref="I7:I8"/>
    <mergeCell ref="C6:I6"/>
    <mergeCell ref="C7:F7"/>
    <mergeCell ref="C5:K5"/>
    <mergeCell ref="J6:J8"/>
    <mergeCell ref="K6:K8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I37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261" customWidth="1"/>
    <col min="2" max="2" width="3.75390625" style="261" customWidth="1"/>
    <col min="3" max="3" width="3.25390625" style="261" customWidth="1"/>
    <col min="4" max="4" width="3.125" style="261" customWidth="1"/>
    <col min="5" max="5" width="3.00390625" style="261" customWidth="1"/>
    <col min="6" max="6" width="14.25390625" style="261" customWidth="1"/>
    <col min="7" max="7" width="6.875" style="261" customWidth="1"/>
    <col min="8" max="8" width="7.375" style="261" customWidth="1"/>
    <col min="9" max="9" width="5.25390625" style="261" customWidth="1"/>
    <col min="10" max="10" width="7.25390625" style="261" bestFit="1" customWidth="1"/>
    <col min="11" max="11" width="6.375" style="261" bestFit="1" customWidth="1"/>
    <col min="12" max="12" width="7.25390625" style="261" bestFit="1" customWidth="1"/>
    <col min="13" max="13" width="8.125" style="261" bestFit="1" customWidth="1"/>
    <col min="14" max="14" width="8.625" style="261" customWidth="1"/>
    <col min="15" max="15" width="9.50390625" style="261" customWidth="1"/>
    <col min="16" max="16" width="8.375" style="261" customWidth="1"/>
    <col min="17" max="17" width="10.25390625" style="261" customWidth="1"/>
    <col min="18" max="18" width="9.50390625" style="261" customWidth="1"/>
    <col min="19" max="19" width="9.00390625" style="261" customWidth="1"/>
    <col min="20" max="20" width="12.75390625" style="261" customWidth="1"/>
    <col min="21" max="21" width="4.125" style="274" customWidth="1"/>
    <col min="22" max="22" width="3.50390625" style="274" customWidth="1"/>
    <col min="23" max="23" width="3.75390625" style="274" customWidth="1"/>
    <col min="24" max="24" width="3.625" style="274" customWidth="1"/>
    <col min="25" max="25" width="10.25390625" style="274" customWidth="1"/>
    <col min="26" max="26" width="10.125" style="261" customWidth="1"/>
    <col min="27" max="27" width="11.875" style="261" customWidth="1"/>
    <col min="28" max="29" width="9.00390625" style="261" customWidth="1"/>
    <col min="30" max="30" width="10.00390625" style="261" customWidth="1"/>
    <col min="31" max="31" width="8.00390625" style="261" customWidth="1"/>
    <col min="32" max="32" width="6.875" style="261" customWidth="1"/>
    <col min="33" max="34" width="9.00390625" style="261" customWidth="1"/>
    <col min="35" max="35" width="7.875" style="261" customWidth="1"/>
    <col min="36" max="36" width="6.50390625" style="261" customWidth="1"/>
    <col min="37" max="37" width="6.375" style="261" customWidth="1"/>
    <col min="38" max="38" width="6.25390625" style="261" customWidth="1"/>
    <col min="39" max="39" width="8.125" style="261" customWidth="1"/>
    <col min="40" max="40" width="7.75390625" style="261" customWidth="1"/>
    <col min="41" max="41" width="9.75390625" style="261" customWidth="1"/>
    <col min="42" max="42" width="9.00390625" style="261" customWidth="1"/>
    <col min="43" max="43" width="9.625" style="261" customWidth="1"/>
    <col min="44" max="46" width="9.00390625" style="261" customWidth="1"/>
    <col min="47" max="47" width="5.125" style="261" customWidth="1"/>
    <col min="48" max="48" width="5.375" style="261" customWidth="1"/>
    <col min="49" max="49" width="11.875" style="261" customWidth="1"/>
    <col min="50" max="51" width="7.50390625" style="261" customWidth="1"/>
    <col min="52" max="52" width="6.625" style="261" customWidth="1"/>
    <col min="53" max="53" width="8.125" style="261" customWidth="1"/>
    <col min="54" max="54" width="7.75390625" style="261" customWidth="1"/>
    <col min="55" max="55" width="7.00390625" style="261" customWidth="1"/>
    <col min="56" max="16384" width="9.00390625" style="261" customWidth="1"/>
  </cols>
  <sheetData>
    <row r="1" spans="2:25" ht="14.25">
      <c r="B1" s="262" t="s">
        <v>729</v>
      </c>
      <c r="U1" s="263"/>
      <c r="V1" s="263"/>
      <c r="W1" s="263"/>
      <c r="X1" s="263"/>
      <c r="Y1" s="264"/>
    </row>
    <row r="2" spans="19:25" ht="12.75" customHeight="1" thickBot="1">
      <c r="S2" s="265" t="s">
        <v>707</v>
      </c>
      <c r="U2" s="266"/>
      <c r="V2" s="267"/>
      <c r="W2" s="268"/>
      <c r="X2" s="268"/>
      <c r="Y2" s="268"/>
    </row>
    <row r="3" spans="2:87" ht="15.75" customHeight="1" thickTop="1">
      <c r="B3" s="999" t="s">
        <v>1414</v>
      </c>
      <c r="C3" s="1000"/>
      <c r="D3" s="1000"/>
      <c r="E3" s="1000"/>
      <c r="F3" s="1001"/>
      <c r="G3" s="1020" t="s">
        <v>1415</v>
      </c>
      <c r="H3" s="1008" t="s">
        <v>708</v>
      </c>
      <c r="I3" s="1009"/>
      <c r="J3" s="1009"/>
      <c r="K3" s="1009"/>
      <c r="L3" s="1009"/>
      <c r="M3" s="1009"/>
      <c r="N3" s="1009"/>
      <c r="O3" s="1009"/>
      <c r="P3" s="1010"/>
      <c r="Q3" s="1011" t="s">
        <v>709</v>
      </c>
      <c r="R3" s="1012"/>
      <c r="S3" s="1013"/>
      <c r="T3" s="269"/>
      <c r="U3" s="266"/>
      <c r="V3" s="270"/>
      <c r="W3" s="268"/>
      <c r="X3" s="268"/>
      <c r="Y3" s="268"/>
      <c r="Z3" s="271"/>
      <c r="AA3" s="271"/>
      <c r="AB3" s="271"/>
      <c r="AC3" s="272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3"/>
      <c r="AQ3" s="273"/>
      <c r="AR3" s="273"/>
      <c r="AS3" s="273"/>
      <c r="AT3" s="273"/>
      <c r="AU3" s="269"/>
      <c r="AV3" s="269"/>
      <c r="AW3" s="273"/>
      <c r="AX3" s="273"/>
      <c r="AY3" s="273"/>
      <c r="AZ3" s="273"/>
      <c r="BA3" s="273"/>
      <c r="BB3" s="273"/>
      <c r="BC3" s="273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</row>
    <row r="4" spans="2:87" ht="15.75" customHeight="1">
      <c r="B4" s="1002"/>
      <c r="C4" s="1003"/>
      <c r="D4" s="1003"/>
      <c r="E4" s="1003"/>
      <c r="F4" s="1004"/>
      <c r="G4" s="1021"/>
      <c r="H4" s="1021" t="s">
        <v>710</v>
      </c>
      <c r="I4" s="1022" t="s">
        <v>711</v>
      </c>
      <c r="J4" s="1023"/>
      <c r="K4" s="1023"/>
      <c r="L4" s="1023"/>
      <c r="M4" s="1023"/>
      <c r="N4" s="1023"/>
      <c r="O4" s="1023"/>
      <c r="P4" s="1024"/>
      <c r="Q4" s="1014" t="s">
        <v>712</v>
      </c>
      <c r="R4" s="1016" t="s">
        <v>713</v>
      </c>
      <c r="S4" s="1018" t="s">
        <v>714</v>
      </c>
      <c r="T4" s="269"/>
      <c r="U4" s="266"/>
      <c r="V4" s="263"/>
      <c r="W4" s="266"/>
      <c r="X4" s="263"/>
      <c r="Y4" s="268"/>
      <c r="Z4" s="269"/>
      <c r="AA4" s="269"/>
      <c r="AB4" s="272"/>
      <c r="AC4" s="272"/>
      <c r="AD4" s="269"/>
      <c r="AE4" s="269"/>
      <c r="AF4" s="269"/>
      <c r="AG4" s="276"/>
      <c r="AH4" s="276"/>
      <c r="AI4" s="277"/>
      <c r="AJ4" s="277"/>
      <c r="AK4" s="277"/>
      <c r="AL4" s="277"/>
      <c r="AM4" s="277"/>
      <c r="AN4" s="277"/>
      <c r="AO4" s="277"/>
      <c r="AP4" s="269"/>
      <c r="AQ4" s="277"/>
      <c r="AR4" s="269"/>
      <c r="AS4" s="269"/>
      <c r="AT4" s="269"/>
      <c r="AU4" s="269"/>
      <c r="AV4" s="269"/>
      <c r="AW4" s="269"/>
      <c r="AX4" s="277"/>
      <c r="AY4" s="276"/>
      <c r="AZ4" s="277"/>
      <c r="BA4" s="276"/>
      <c r="BB4" s="276"/>
      <c r="BC4" s="277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</row>
    <row r="5" spans="2:87" ht="15" customHeight="1">
      <c r="B5" s="1005"/>
      <c r="C5" s="1006"/>
      <c r="D5" s="1006"/>
      <c r="E5" s="1006"/>
      <c r="F5" s="1007"/>
      <c r="G5" s="1021"/>
      <c r="H5" s="1021"/>
      <c r="I5" s="275" t="s">
        <v>1415</v>
      </c>
      <c r="J5" s="275" t="s">
        <v>715</v>
      </c>
      <c r="K5" s="278" t="s">
        <v>716</v>
      </c>
      <c r="L5" s="278" t="s">
        <v>717</v>
      </c>
      <c r="M5" s="278" t="s">
        <v>718</v>
      </c>
      <c r="N5" s="278" t="s">
        <v>719</v>
      </c>
      <c r="O5" s="278" t="s">
        <v>720</v>
      </c>
      <c r="P5" s="278" t="s">
        <v>721</v>
      </c>
      <c r="Q5" s="1015"/>
      <c r="R5" s="1017"/>
      <c r="S5" s="1019"/>
      <c r="T5" s="269"/>
      <c r="U5" s="266"/>
      <c r="V5" s="263"/>
      <c r="W5" s="266"/>
      <c r="X5" s="263"/>
      <c r="Y5" s="268"/>
      <c r="Z5" s="277"/>
      <c r="AA5" s="277"/>
      <c r="AB5" s="272"/>
      <c r="AC5" s="272"/>
      <c r="AD5" s="277"/>
      <c r="AE5" s="277"/>
      <c r="AF5" s="269"/>
      <c r="AG5" s="276"/>
      <c r="AH5" s="276"/>
      <c r="AI5" s="276"/>
      <c r="AJ5" s="276"/>
      <c r="AK5" s="276"/>
      <c r="AL5" s="276"/>
      <c r="AM5" s="276"/>
      <c r="AN5" s="276"/>
      <c r="AO5" s="276"/>
      <c r="AP5" s="269"/>
      <c r="AQ5" s="276"/>
      <c r="AR5" s="269"/>
      <c r="AS5" s="269"/>
      <c r="AT5" s="269"/>
      <c r="AU5" s="269"/>
      <c r="AV5" s="269"/>
      <c r="AW5" s="279"/>
      <c r="AX5" s="276"/>
      <c r="AY5" s="276"/>
      <c r="AZ5" s="276"/>
      <c r="BA5" s="276"/>
      <c r="BB5" s="276"/>
      <c r="BC5" s="276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</row>
    <row r="6" spans="2:87" ht="11.25" customHeight="1">
      <c r="B6" s="280"/>
      <c r="C6" s="263"/>
      <c r="D6" s="263"/>
      <c r="E6" s="263"/>
      <c r="F6" s="281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3"/>
      <c r="R6" s="283"/>
      <c r="S6" s="284"/>
      <c r="T6" s="282"/>
      <c r="U6" s="266"/>
      <c r="V6" s="263"/>
      <c r="W6" s="266"/>
      <c r="X6" s="263"/>
      <c r="Y6" s="268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</row>
    <row r="7" spans="2:87" ht="15" customHeight="1">
      <c r="B7" s="997" t="s">
        <v>722</v>
      </c>
      <c r="C7" s="267"/>
      <c r="D7" s="995" t="s">
        <v>1415</v>
      </c>
      <c r="E7" s="995"/>
      <c r="F7" s="996"/>
      <c r="G7" s="282">
        <f>SUM(H7,I7,Q7:S7)</f>
        <v>901</v>
      </c>
      <c r="H7" s="282">
        <f>SUM(H8:H9)</f>
        <v>373</v>
      </c>
      <c r="I7" s="282">
        <f>SUM(J7:P7)</f>
        <v>470</v>
      </c>
      <c r="J7" s="282">
        <f aca="true" t="shared" si="0" ref="J7:S7">SUM(J8:J9)</f>
        <v>350</v>
      </c>
      <c r="K7" s="282">
        <f t="shared" si="0"/>
        <v>23</v>
      </c>
      <c r="L7" s="282">
        <f t="shared" si="0"/>
        <v>31</v>
      </c>
      <c r="M7" s="282">
        <f t="shared" si="0"/>
        <v>49</v>
      </c>
      <c r="N7" s="282">
        <f t="shared" si="0"/>
        <v>10</v>
      </c>
      <c r="O7" s="282">
        <f t="shared" si="0"/>
        <v>5</v>
      </c>
      <c r="P7" s="282">
        <f t="shared" si="0"/>
        <v>2</v>
      </c>
      <c r="Q7" s="282">
        <f t="shared" si="0"/>
        <v>2</v>
      </c>
      <c r="R7" s="282">
        <f t="shared" si="0"/>
        <v>30</v>
      </c>
      <c r="S7" s="286">
        <f t="shared" si="0"/>
        <v>26</v>
      </c>
      <c r="T7" s="282"/>
      <c r="U7" s="266"/>
      <c r="V7" s="263"/>
      <c r="W7" s="266"/>
      <c r="X7" s="263"/>
      <c r="Y7" s="268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</row>
    <row r="8" spans="2:87" ht="15" customHeight="1">
      <c r="B8" s="997"/>
      <c r="C8" s="270"/>
      <c r="D8" s="995" t="s">
        <v>723</v>
      </c>
      <c r="E8" s="995"/>
      <c r="F8" s="996"/>
      <c r="G8" s="282">
        <f>SUM(H8,I8,Q8:S8)</f>
        <v>737</v>
      </c>
      <c r="H8" s="282">
        <v>372</v>
      </c>
      <c r="I8" s="282">
        <f>SUM(J8:P8)</f>
        <v>349</v>
      </c>
      <c r="J8" s="282">
        <v>349</v>
      </c>
      <c r="K8" s="282">
        <v>0</v>
      </c>
      <c r="L8" s="282">
        <v>0</v>
      </c>
      <c r="M8" s="282">
        <v>0</v>
      </c>
      <c r="N8" s="282">
        <v>0</v>
      </c>
      <c r="O8" s="282">
        <v>0</v>
      </c>
      <c r="P8" s="282">
        <v>0</v>
      </c>
      <c r="Q8" s="282">
        <v>0</v>
      </c>
      <c r="R8" s="282">
        <v>16</v>
      </c>
      <c r="S8" s="286">
        <v>0</v>
      </c>
      <c r="T8" s="274"/>
      <c r="U8" s="263"/>
      <c r="V8" s="263"/>
      <c r="W8" s="263"/>
      <c r="X8" s="263"/>
      <c r="Y8" s="268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</row>
    <row r="9" spans="2:25" ht="15" customHeight="1">
      <c r="B9" s="997"/>
      <c r="C9" s="263"/>
      <c r="D9" s="998" t="s">
        <v>724</v>
      </c>
      <c r="E9" s="263"/>
      <c r="F9" s="285" t="s">
        <v>1415</v>
      </c>
      <c r="G9" s="282">
        <f>SUM(H9,I9,Q9:S9)</f>
        <v>164</v>
      </c>
      <c r="H9" s="282">
        <f>SUM(H10:H11)</f>
        <v>1</v>
      </c>
      <c r="I9" s="282">
        <f>SUM(J9:P9)</f>
        <v>121</v>
      </c>
      <c r="J9" s="282">
        <f aca="true" t="shared" si="1" ref="J9:S9">SUM(J10:J11)</f>
        <v>1</v>
      </c>
      <c r="K9" s="282">
        <f t="shared" si="1"/>
        <v>23</v>
      </c>
      <c r="L9" s="282">
        <f t="shared" si="1"/>
        <v>31</v>
      </c>
      <c r="M9" s="282">
        <f t="shared" si="1"/>
        <v>49</v>
      </c>
      <c r="N9" s="282">
        <f t="shared" si="1"/>
        <v>10</v>
      </c>
      <c r="O9" s="282">
        <f t="shared" si="1"/>
        <v>5</v>
      </c>
      <c r="P9" s="282">
        <f t="shared" si="1"/>
        <v>2</v>
      </c>
      <c r="Q9" s="282">
        <f t="shared" si="1"/>
        <v>2</v>
      </c>
      <c r="R9" s="282">
        <f t="shared" si="1"/>
        <v>14</v>
      </c>
      <c r="S9" s="286">
        <f t="shared" si="1"/>
        <v>26</v>
      </c>
      <c r="U9" s="266"/>
      <c r="V9" s="263"/>
      <c r="W9" s="268"/>
      <c r="X9" s="268"/>
      <c r="Y9" s="268"/>
    </row>
    <row r="10" spans="2:25" ht="15" customHeight="1">
      <c r="B10" s="997"/>
      <c r="C10" s="263"/>
      <c r="D10" s="998"/>
      <c r="E10" s="263"/>
      <c r="F10" s="285" t="s">
        <v>725</v>
      </c>
      <c r="G10" s="282">
        <f>SUM(H10,I10,Q10:S10)</f>
        <v>117</v>
      </c>
      <c r="H10" s="282">
        <v>0</v>
      </c>
      <c r="I10" s="282">
        <f>SUM(J10:P10)</f>
        <v>109</v>
      </c>
      <c r="J10" s="282">
        <v>0</v>
      </c>
      <c r="K10" s="282">
        <v>23</v>
      </c>
      <c r="L10" s="282">
        <v>31</v>
      </c>
      <c r="M10" s="282">
        <v>49</v>
      </c>
      <c r="N10" s="282">
        <v>4</v>
      </c>
      <c r="O10" s="282">
        <v>2</v>
      </c>
      <c r="P10" s="282">
        <v>0</v>
      </c>
      <c r="Q10" s="282">
        <v>1</v>
      </c>
      <c r="R10" s="282">
        <v>1</v>
      </c>
      <c r="S10" s="286">
        <v>6</v>
      </c>
      <c r="U10" s="266"/>
      <c r="V10" s="263"/>
      <c r="W10" s="268"/>
      <c r="X10" s="268"/>
      <c r="Y10" s="268"/>
    </row>
    <row r="11" spans="2:25" ht="15" customHeight="1">
      <c r="B11" s="997"/>
      <c r="C11" s="263"/>
      <c r="D11" s="998"/>
      <c r="E11" s="263"/>
      <c r="F11" s="285" t="s">
        <v>726</v>
      </c>
      <c r="G11" s="282">
        <f>SUM(H11,I11,Q11:S11)</f>
        <v>47</v>
      </c>
      <c r="H11" s="282">
        <v>1</v>
      </c>
      <c r="I11" s="282">
        <f>SUM(J11:P11)</f>
        <v>12</v>
      </c>
      <c r="J11" s="282">
        <v>1</v>
      </c>
      <c r="K11" s="282">
        <v>0</v>
      </c>
      <c r="L11" s="282">
        <v>0</v>
      </c>
      <c r="M11" s="282">
        <v>0</v>
      </c>
      <c r="N11" s="282">
        <v>6</v>
      </c>
      <c r="O11" s="282">
        <v>3</v>
      </c>
      <c r="P11" s="282">
        <v>2</v>
      </c>
      <c r="Q11" s="282">
        <v>1</v>
      </c>
      <c r="R11" s="282">
        <v>13</v>
      </c>
      <c r="S11" s="286">
        <v>20</v>
      </c>
      <c r="U11" s="266"/>
      <c r="V11" s="263"/>
      <c r="W11" s="266"/>
      <c r="X11" s="263"/>
      <c r="Y11" s="268"/>
    </row>
    <row r="12" spans="2:25" ht="15" customHeight="1">
      <c r="B12" s="280"/>
      <c r="C12" s="263"/>
      <c r="D12" s="263"/>
      <c r="E12" s="263"/>
      <c r="F12" s="285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6"/>
      <c r="U12" s="266"/>
      <c r="V12" s="263"/>
      <c r="W12" s="266"/>
      <c r="X12" s="263"/>
      <c r="Y12" s="268"/>
    </row>
    <row r="13" spans="2:25" ht="15" customHeight="1">
      <c r="B13" s="997" t="s">
        <v>1424</v>
      </c>
      <c r="C13" s="263"/>
      <c r="D13" s="995" t="s">
        <v>1415</v>
      </c>
      <c r="E13" s="995"/>
      <c r="F13" s="996"/>
      <c r="G13" s="282">
        <f>SUM(H13,I13,Q13:S13)</f>
        <v>293</v>
      </c>
      <c r="H13" s="282">
        <f>SUM(H14:H15)</f>
        <v>118</v>
      </c>
      <c r="I13" s="282">
        <f>SUM(J13:P13)</f>
        <v>160</v>
      </c>
      <c r="J13" s="282">
        <f aca="true" t="shared" si="2" ref="J13:S13">SUM(J14:J15)</f>
        <v>106</v>
      </c>
      <c r="K13" s="282">
        <f t="shared" si="2"/>
        <v>8</v>
      </c>
      <c r="L13" s="282">
        <f t="shared" si="2"/>
        <v>25</v>
      </c>
      <c r="M13" s="282">
        <f t="shared" si="2"/>
        <v>14</v>
      </c>
      <c r="N13" s="282">
        <f t="shared" si="2"/>
        <v>2</v>
      </c>
      <c r="O13" s="282">
        <f t="shared" si="2"/>
        <v>3</v>
      </c>
      <c r="P13" s="282">
        <f t="shared" si="2"/>
        <v>2</v>
      </c>
      <c r="Q13" s="282">
        <f t="shared" si="2"/>
        <v>0</v>
      </c>
      <c r="R13" s="282">
        <f t="shared" si="2"/>
        <v>11</v>
      </c>
      <c r="S13" s="286">
        <f t="shared" si="2"/>
        <v>4</v>
      </c>
      <c r="U13" s="266"/>
      <c r="V13" s="263"/>
      <c r="W13" s="266"/>
      <c r="X13" s="263"/>
      <c r="Y13" s="268"/>
    </row>
    <row r="14" spans="2:25" ht="15" customHeight="1">
      <c r="B14" s="997"/>
      <c r="C14" s="263"/>
      <c r="D14" s="995" t="s">
        <v>723</v>
      </c>
      <c r="E14" s="995"/>
      <c r="F14" s="996"/>
      <c r="G14" s="282">
        <f>SUM(H14,I14,Q14:S14)</f>
        <v>229</v>
      </c>
      <c r="H14" s="282">
        <v>117</v>
      </c>
      <c r="I14" s="282">
        <f>SUM(J14:P14)</f>
        <v>106</v>
      </c>
      <c r="J14" s="282">
        <v>106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6</v>
      </c>
      <c r="S14" s="286">
        <v>0</v>
      </c>
      <c r="U14" s="263"/>
      <c r="V14" s="263"/>
      <c r="W14" s="263"/>
      <c r="X14" s="263"/>
      <c r="Y14" s="268"/>
    </row>
    <row r="15" spans="2:25" ht="15" customHeight="1">
      <c r="B15" s="997"/>
      <c r="C15" s="263"/>
      <c r="D15" s="998" t="s">
        <v>724</v>
      </c>
      <c r="E15" s="263"/>
      <c r="F15" s="285" t="s">
        <v>1415</v>
      </c>
      <c r="G15" s="282">
        <f>SUM(H15,I15,Q15:S15)</f>
        <v>64</v>
      </c>
      <c r="H15" s="282">
        <f>SUM(H16:H17)</f>
        <v>1</v>
      </c>
      <c r="I15" s="282">
        <f>SUM(J15:P15)</f>
        <v>54</v>
      </c>
      <c r="J15" s="282">
        <f aca="true" t="shared" si="3" ref="J15:S15">SUM(J16:J17)</f>
        <v>0</v>
      </c>
      <c r="K15" s="282">
        <f t="shared" si="3"/>
        <v>8</v>
      </c>
      <c r="L15" s="282">
        <f t="shared" si="3"/>
        <v>25</v>
      </c>
      <c r="M15" s="282">
        <f t="shared" si="3"/>
        <v>14</v>
      </c>
      <c r="N15" s="282">
        <f t="shared" si="3"/>
        <v>2</v>
      </c>
      <c r="O15" s="282">
        <f t="shared" si="3"/>
        <v>3</v>
      </c>
      <c r="P15" s="282">
        <f t="shared" si="3"/>
        <v>2</v>
      </c>
      <c r="Q15" s="282">
        <f t="shared" si="3"/>
        <v>0</v>
      </c>
      <c r="R15" s="282">
        <f t="shared" si="3"/>
        <v>5</v>
      </c>
      <c r="S15" s="286">
        <f t="shared" si="3"/>
        <v>4</v>
      </c>
      <c r="U15" s="266"/>
      <c r="V15" s="263"/>
      <c r="W15" s="268"/>
      <c r="X15" s="268"/>
      <c r="Y15" s="268"/>
    </row>
    <row r="16" spans="2:25" ht="15" customHeight="1">
      <c r="B16" s="997"/>
      <c r="C16" s="263"/>
      <c r="D16" s="998"/>
      <c r="E16" s="263"/>
      <c r="F16" s="285" t="s">
        <v>725</v>
      </c>
      <c r="G16" s="282">
        <f>SUM(H16,I16,Q16:S16)</f>
        <v>51</v>
      </c>
      <c r="H16" s="282">
        <v>0</v>
      </c>
      <c r="I16" s="282">
        <f>SUM(J16:P16)</f>
        <v>50</v>
      </c>
      <c r="J16" s="282">
        <v>0</v>
      </c>
      <c r="K16" s="282">
        <v>8</v>
      </c>
      <c r="L16" s="282">
        <v>25</v>
      </c>
      <c r="M16" s="282">
        <v>14</v>
      </c>
      <c r="N16" s="282">
        <v>1</v>
      </c>
      <c r="O16" s="282">
        <v>2</v>
      </c>
      <c r="P16" s="282">
        <v>0</v>
      </c>
      <c r="Q16" s="282">
        <v>0</v>
      </c>
      <c r="R16" s="282">
        <v>1</v>
      </c>
      <c r="S16" s="286">
        <v>0</v>
      </c>
      <c r="U16" s="266"/>
      <c r="V16" s="263"/>
      <c r="W16" s="268"/>
      <c r="X16" s="268"/>
      <c r="Y16" s="268"/>
    </row>
    <row r="17" spans="2:25" ht="15" customHeight="1">
      <c r="B17" s="997"/>
      <c r="C17" s="263"/>
      <c r="D17" s="998"/>
      <c r="E17" s="263"/>
      <c r="F17" s="285" t="s">
        <v>726</v>
      </c>
      <c r="G17" s="282">
        <f>SUM(H17,I17,Q17:S17)</f>
        <v>13</v>
      </c>
      <c r="H17" s="282">
        <v>1</v>
      </c>
      <c r="I17" s="282">
        <f>SUM(J17:P17)</f>
        <v>4</v>
      </c>
      <c r="J17" s="282">
        <v>0</v>
      </c>
      <c r="K17" s="282">
        <v>0</v>
      </c>
      <c r="L17" s="282">
        <v>0</v>
      </c>
      <c r="M17" s="282">
        <v>0</v>
      </c>
      <c r="N17" s="282">
        <v>1</v>
      </c>
      <c r="O17" s="282">
        <v>1</v>
      </c>
      <c r="P17" s="282">
        <v>2</v>
      </c>
      <c r="Q17" s="282">
        <v>0</v>
      </c>
      <c r="R17" s="282">
        <v>4</v>
      </c>
      <c r="S17" s="286">
        <v>4</v>
      </c>
      <c r="U17" s="266"/>
      <c r="V17" s="263"/>
      <c r="W17" s="266"/>
      <c r="X17" s="263"/>
      <c r="Y17" s="268"/>
    </row>
    <row r="18" spans="2:25" ht="15" customHeight="1">
      <c r="B18" s="280"/>
      <c r="C18" s="263"/>
      <c r="D18" s="263"/>
      <c r="E18" s="263"/>
      <c r="F18" s="285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6"/>
      <c r="U18" s="266"/>
      <c r="V18" s="263"/>
      <c r="W18" s="266"/>
      <c r="X18" s="263"/>
      <c r="Y18" s="268"/>
    </row>
    <row r="19" spans="2:25" ht="15" customHeight="1">
      <c r="B19" s="997" t="s">
        <v>1425</v>
      </c>
      <c r="C19" s="263"/>
      <c r="D19" s="995" t="s">
        <v>1415</v>
      </c>
      <c r="E19" s="995"/>
      <c r="F19" s="996"/>
      <c r="G19" s="282">
        <f>SUM(H19,I19,Q19:S19)</f>
        <v>320</v>
      </c>
      <c r="H19" s="282">
        <f>SUM(H20:H21)</f>
        <v>162</v>
      </c>
      <c r="I19" s="282">
        <f>SUM(J19:P19)</f>
        <v>139</v>
      </c>
      <c r="J19" s="282">
        <f aca="true" t="shared" si="4" ref="J19:S19">SUM(J20:J21)</f>
        <v>106</v>
      </c>
      <c r="K19" s="282">
        <f t="shared" si="4"/>
        <v>12</v>
      </c>
      <c r="L19" s="282">
        <f t="shared" si="4"/>
        <v>0</v>
      </c>
      <c r="M19" s="282">
        <f t="shared" si="4"/>
        <v>14</v>
      </c>
      <c r="N19" s="282">
        <f t="shared" si="4"/>
        <v>5</v>
      </c>
      <c r="O19" s="282">
        <f t="shared" si="4"/>
        <v>2</v>
      </c>
      <c r="P19" s="282">
        <f t="shared" si="4"/>
        <v>0</v>
      </c>
      <c r="Q19" s="282">
        <f t="shared" si="4"/>
        <v>0</v>
      </c>
      <c r="R19" s="282">
        <f t="shared" si="4"/>
        <v>4</v>
      </c>
      <c r="S19" s="286">
        <f t="shared" si="4"/>
        <v>15</v>
      </c>
      <c r="U19" s="266"/>
      <c r="V19" s="263"/>
      <c r="W19" s="266"/>
      <c r="X19" s="263"/>
      <c r="Y19" s="268"/>
    </row>
    <row r="20" spans="2:25" ht="15" customHeight="1">
      <c r="B20" s="997"/>
      <c r="C20" s="263"/>
      <c r="D20" s="995" t="s">
        <v>723</v>
      </c>
      <c r="E20" s="995"/>
      <c r="F20" s="996"/>
      <c r="G20" s="282">
        <f>SUM(H20,I20,Q20:S20)</f>
        <v>268</v>
      </c>
      <c r="H20" s="282">
        <v>162</v>
      </c>
      <c r="I20" s="282">
        <f>SUM(J20:P20)</f>
        <v>106</v>
      </c>
      <c r="J20" s="282">
        <v>106</v>
      </c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6">
        <v>0</v>
      </c>
      <c r="U20" s="263"/>
      <c r="V20" s="263"/>
      <c r="W20" s="263"/>
      <c r="X20" s="263"/>
      <c r="Y20" s="268"/>
    </row>
    <row r="21" spans="2:25" ht="15" customHeight="1">
      <c r="B21" s="997"/>
      <c r="C21" s="263"/>
      <c r="D21" s="998" t="s">
        <v>724</v>
      </c>
      <c r="E21" s="263"/>
      <c r="F21" s="285" t="s">
        <v>1415</v>
      </c>
      <c r="G21" s="282">
        <f>SUM(H21,I21,Q21:S21)</f>
        <v>52</v>
      </c>
      <c r="H21" s="282">
        <f>SUM(H22:H23)</f>
        <v>0</v>
      </c>
      <c r="I21" s="282">
        <f>SUM(J21:P21)</f>
        <v>33</v>
      </c>
      <c r="J21" s="282">
        <f aca="true" t="shared" si="5" ref="J21:S21">SUM(J22:J23)</f>
        <v>0</v>
      </c>
      <c r="K21" s="282">
        <f t="shared" si="5"/>
        <v>12</v>
      </c>
      <c r="L21" s="282">
        <f t="shared" si="5"/>
        <v>0</v>
      </c>
      <c r="M21" s="282">
        <f t="shared" si="5"/>
        <v>14</v>
      </c>
      <c r="N21" s="282">
        <f t="shared" si="5"/>
        <v>5</v>
      </c>
      <c r="O21" s="282">
        <f t="shared" si="5"/>
        <v>2</v>
      </c>
      <c r="P21" s="282">
        <f t="shared" si="5"/>
        <v>0</v>
      </c>
      <c r="Q21" s="282">
        <f t="shared" si="5"/>
        <v>0</v>
      </c>
      <c r="R21" s="282">
        <f t="shared" si="5"/>
        <v>4</v>
      </c>
      <c r="S21" s="286">
        <f t="shared" si="5"/>
        <v>15</v>
      </c>
      <c r="U21" s="266"/>
      <c r="V21" s="263"/>
      <c r="W21" s="268"/>
      <c r="X21" s="268"/>
      <c r="Y21" s="268"/>
    </row>
    <row r="22" spans="2:25" ht="15" customHeight="1">
      <c r="B22" s="997"/>
      <c r="C22" s="263"/>
      <c r="D22" s="998"/>
      <c r="E22" s="263"/>
      <c r="F22" s="285" t="s">
        <v>725</v>
      </c>
      <c r="G22" s="282">
        <f>SUM(H22,I22,Q22:S22)</f>
        <v>34</v>
      </c>
      <c r="H22" s="282">
        <v>0</v>
      </c>
      <c r="I22" s="282">
        <f>SUM(J22:P22)</f>
        <v>29</v>
      </c>
      <c r="J22" s="282">
        <v>0</v>
      </c>
      <c r="K22" s="282">
        <v>12</v>
      </c>
      <c r="L22" s="282">
        <v>0</v>
      </c>
      <c r="M22" s="282">
        <v>14</v>
      </c>
      <c r="N22" s="282">
        <v>3</v>
      </c>
      <c r="O22" s="282">
        <v>0</v>
      </c>
      <c r="P22" s="282">
        <v>0</v>
      </c>
      <c r="Q22" s="282">
        <v>0</v>
      </c>
      <c r="R22" s="282">
        <v>0</v>
      </c>
      <c r="S22" s="286">
        <v>5</v>
      </c>
      <c r="U22" s="266"/>
      <c r="V22" s="263"/>
      <c r="W22" s="268"/>
      <c r="X22" s="268"/>
      <c r="Y22" s="268"/>
    </row>
    <row r="23" spans="2:25" ht="15" customHeight="1">
      <c r="B23" s="997"/>
      <c r="C23" s="263"/>
      <c r="D23" s="998"/>
      <c r="E23" s="263"/>
      <c r="F23" s="285" t="s">
        <v>726</v>
      </c>
      <c r="G23" s="282">
        <f>SUM(H23,I23,Q23:S23)</f>
        <v>18</v>
      </c>
      <c r="H23" s="282">
        <v>0</v>
      </c>
      <c r="I23" s="282">
        <f>SUM(J23:P23)</f>
        <v>4</v>
      </c>
      <c r="J23" s="282">
        <v>0</v>
      </c>
      <c r="K23" s="282">
        <v>0</v>
      </c>
      <c r="L23" s="282">
        <v>0</v>
      </c>
      <c r="M23" s="282">
        <v>0</v>
      </c>
      <c r="N23" s="282">
        <v>2</v>
      </c>
      <c r="O23" s="282">
        <v>2</v>
      </c>
      <c r="P23" s="282">
        <v>0</v>
      </c>
      <c r="Q23" s="282">
        <v>0</v>
      </c>
      <c r="R23" s="282">
        <v>4</v>
      </c>
      <c r="S23" s="286">
        <v>10</v>
      </c>
      <c r="U23" s="266"/>
      <c r="V23" s="263"/>
      <c r="W23" s="266"/>
      <c r="X23" s="263"/>
      <c r="Y23" s="268"/>
    </row>
    <row r="24" spans="2:25" ht="15" customHeight="1">
      <c r="B24" s="280"/>
      <c r="C24" s="263"/>
      <c r="D24" s="263"/>
      <c r="E24" s="263"/>
      <c r="F24" s="285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6"/>
      <c r="U24" s="266"/>
      <c r="V24" s="263"/>
      <c r="W24" s="266"/>
      <c r="X24" s="263"/>
      <c r="Y24" s="268"/>
    </row>
    <row r="25" spans="2:25" ht="15" customHeight="1">
      <c r="B25" s="997" t="s">
        <v>727</v>
      </c>
      <c r="C25" s="263"/>
      <c r="D25" s="995" t="s">
        <v>1415</v>
      </c>
      <c r="E25" s="995"/>
      <c r="F25" s="996"/>
      <c r="G25" s="282">
        <f>SUM(H25,I25,Q25:S25)</f>
        <v>213</v>
      </c>
      <c r="H25" s="282">
        <f aca="true" t="shared" si="6" ref="H25:S25">SUM(H26:H27)</f>
        <v>57</v>
      </c>
      <c r="I25" s="282">
        <f t="shared" si="6"/>
        <v>148</v>
      </c>
      <c r="J25" s="282">
        <f t="shared" si="6"/>
        <v>129</v>
      </c>
      <c r="K25" s="282">
        <f t="shared" si="6"/>
        <v>3</v>
      </c>
      <c r="L25" s="282">
        <f t="shared" si="6"/>
        <v>4</v>
      </c>
      <c r="M25" s="282">
        <f t="shared" si="6"/>
        <v>10</v>
      </c>
      <c r="N25" s="282">
        <f t="shared" si="6"/>
        <v>2</v>
      </c>
      <c r="O25" s="282">
        <f t="shared" si="6"/>
        <v>0</v>
      </c>
      <c r="P25" s="282">
        <f t="shared" si="6"/>
        <v>0</v>
      </c>
      <c r="Q25" s="282">
        <f t="shared" si="6"/>
        <v>2</v>
      </c>
      <c r="R25" s="282">
        <f t="shared" si="6"/>
        <v>6</v>
      </c>
      <c r="S25" s="286">
        <f t="shared" si="6"/>
        <v>0</v>
      </c>
      <c r="U25" s="266"/>
      <c r="V25" s="263"/>
      <c r="W25" s="266"/>
      <c r="X25" s="263"/>
      <c r="Y25" s="268"/>
    </row>
    <row r="26" spans="2:25" ht="15" customHeight="1">
      <c r="B26" s="997"/>
      <c r="C26" s="263"/>
      <c r="D26" s="995" t="s">
        <v>723</v>
      </c>
      <c r="E26" s="995"/>
      <c r="F26" s="996"/>
      <c r="G26" s="282">
        <f>SUM(H26,I26,Q26:S26)</f>
        <v>188</v>
      </c>
      <c r="H26" s="282">
        <v>57</v>
      </c>
      <c r="I26" s="282">
        <f>SUM(J26:P26)</f>
        <v>128</v>
      </c>
      <c r="J26" s="282">
        <v>128</v>
      </c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3</v>
      </c>
      <c r="S26" s="286">
        <v>0</v>
      </c>
      <c r="U26" s="263"/>
      <c r="V26" s="263"/>
      <c r="W26" s="263"/>
      <c r="X26" s="263"/>
      <c r="Y26" s="268"/>
    </row>
    <row r="27" spans="2:25" ht="15" customHeight="1">
      <c r="B27" s="997"/>
      <c r="C27" s="263"/>
      <c r="D27" s="998" t="s">
        <v>724</v>
      </c>
      <c r="E27" s="263"/>
      <c r="F27" s="285" t="s">
        <v>1415</v>
      </c>
      <c r="G27" s="282">
        <f>SUM(H27,I27,Q27:S27)</f>
        <v>25</v>
      </c>
      <c r="H27" s="282">
        <f>SUM(H28:H29)</f>
        <v>0</v>
      </c>
      <c r="I27" s="282">
        <f>SUM(J27:P27)</f>
        <v>20</v>
      </c>
      <c r="J27" s="282">
        <f aca="true" t="shared" si="7" ref="J27:S27">SUM(J28:J29)</f>
        <v>1</v>
      </c>
      <c r="K27" s="282">
        <f t="shared" si="7"/>
        <v>3</v>
      </c>
      <c r="L27" s="282">
        <f t="shared" si="7"/>
        <v>4</v>
      </c>
      <c r="M27" s="282">
        <f t="shared" si="7"/>
        <v>10</v>
      </c>
      <c r="N27" s="282">
        <f t="shared" si="7"/>
        <v>2</v>
      </c>
      <c r="O27" s="282">
        <f t="shared" si="7"/>
        <v>0</v>
      </c>
      <c r="P27" s="282">
        <f t="shared" si="7"/>
        <v>0</v>
      </c>
      <c r="Q27" s="282">
        <f t="shared" si="7"/>
        <v>2</v>
      </c>
      <c r="R27" s="282">
        <f t="shared" si="7"/>
        <v>3</v>
      </c>
      <c r="S27" s="286">
        <f t="shared" si="7"/>
        <v>0</v>
      </c>
      <c r="U27" s="266"/>
      <c r="V27" s="263"/>
      <c r="W27" s="268"/>
      <c r="X27" s="268"/>
      <c r="Y27" s="268"/>
    </row>
    <row r="28" spans="2:25" ht="15" customHeight="1">
      <c r="B28" s="997"/>
      <c r="C28" s="263"/>
      <c r="D28" s="998"/>
      <c r="E28" s="263"/>
      <c r="F28" s="285" t="s">
        <v>725</v>
      </c>
      <c r="G28" s="282">
        <f>SUM(H28,I28,Q28:S28)</f>
        <v>18</v>
      </c>
      <c r="H28" s="282">
        <v>0</v>
      </c>
      <c r="I28" s="282">
        <f>SUM(J28:P28)</f>
        <v>17</v>
      </c>
      <c r="J28" s="282">
        <v>0</v>
      </c>
      <c r="K28" s="282">
        <v>3</v>
      </c>
      <c r="L28" s="282">
        <v>4</v>
      </c>
      <c r="M28" s="282">
        <v>10</v>
      </c>
      <c r="N28" s="282">
        <v>0</v>
      </c>
      <c r="O28" s="282">
        <v>0</v>
      </c>
      <c r="P28" s="282">
        <v>0</v>
      </c>
      <c r="Q28" s="282">
        <v>1</v>
      </c>
      <c r="R28" s="282">
        <v>0</v>
      </c>
      <c r="S28" s="286">
        <v>0</v>
      </c>
      <c r="U28" s="266"/>
      <c r="V28" s="263"/>
      <c r="W28" s="268"/>
      <c r="X28" s="268"/>
      <c r="Y28" s="268"/>
    </row>
    <row r="29" spans="2:25" ht="15" customHeight="1">
      <c r="B29" s="997"/>
      <c r="C29" s="263"/>
      <c r="D29" s="998"/>
      <c r="E29" s="263"/>
      <c r="F29" s="285" t="s">
        <v>726</v>
      </c>
      <c r="G29" s="282">
        <f>SUM(H29,I29,Q29:S29)</f>
        <v>7</v>
      </c>
      <c r="H29" s="282">
        <v>0</v>
      </c>
      <c r="I29" s="282">
        <f>SUM(J29:P29)</f>
        <v>3</v>
      </c>
      <c r="J29" s="282">
        <v>1</v>
      </c>
      <c r="K29" s="282">
        <v>0</v>
      </c>
      <c r="L29" s="282">
        <v>0</v>
      </c>
      <c r="M29" s="282">
        <v>0</v>
      </c>
      <c r="N29" s="282">
        <v>2</v>
      </c>
      <c r="O29" s="282">
        <v>0</v>
      </c>
      <c r="P29" s="282">
        <v>0</v>
      </c>
      <c r="Q29" s="282">
        <v>1</v>
      </c>
      <c r="R29" s="282">
        <v>3</v>
      </c>
      <c r="S29" s="286">
        <v>0</v>
      </c>
      <c r="U29" s="266"/>
      <c r="V29" s="263"/>
      <c r="W29" s="266"/>
      <c r="X29" s="263"/>
      <c r="Y29" s="268"/>
    </row>
    <row r="30" spans="2:25" ht="15" customHeight="1">
      <c r="B30" s="280"/>
      <c r="C30" s="263"/>
      <c r="D30" s="263"/>
      <c r="E30" s="263"/>
      <c r="F30" s="285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6"/>
      <c r="U30" s="266"/>
      <c r="V30" s="263"/>
      <c r="W30" s="266"/>
      <c r="X30" s="263"/>
      <c r="Y30" s="268"/>
    </row>
    <row r="31" spans="2:25" ht="15" customHeight="1">
      <c r="B31" s="997" t="s">
        <v>646</v>
      </c>
      <c r="C31" s="263"/>
      <c r="D31" s="995" t="s">
        <v>1415</v>
      </c>
      <c r="E31" s="995"/>
      <c r="F31" s="996"/>
      <c r="G31" s="282">
        <f>SUM(H31,I31,Q31:S31)</f>
        <v>75</v>
      </c>
      <c r="H31" s="282">
        <f>SUM(H32:H33)</f>
        <v>36</v>
      </c>
      <c r="I31" s="282">
        <f>SUM(J31:P31)</f>
        <v>23</v>
      </c>
      <c r="J31" s="282">
        <f aca="true" t="shared" si="8" ref="J31:S31">SUM(J32:J33)</f>
        <v>9</v>
      </c>
      <c r="K31" s="282">
        <f t="shared" si="8"/>
        <v>0</v>
      </c>
      <c r="L31" s="282">
        <f t="shared" si="8"/>
        <v>2</v>
      </c>
      <c r="M31" s="282">
        <f t="shared" si="8"/>
        <v>11</v>
      </c>
      <c r="N31" s="282">
        <f t="shared" si="8"/>
        <v>1</v>
      </c>
      <c r="O31" s="282">
        <f t="shared" si="8"/>
        <v>0</v>
      </c>
      <c r="P31" s="282">
        <f t="shared" si="8"/>
        <v>0</v>
      </c>
      <c r="Q31" s="282">
        <f t="shared" si="8"/>
        <v>0</v>
      </c>
      <c r="R31" s="282">
        <f t="shared" si="8"/>
        <v>9</v>
      </c>
      <c r="S31" s="286">
        <f t="shared" si="8"/>
        <v>7</v>
      </c>
      <c r="U31" s="266"/>
      <c r="V31" s="263"/>
      <c r="W31" s="266"/>
      <c r="X31" s="263"/>
      <c r="Y31" s="268"/>
    </row>
    <row r="32" spans="2:19" ht="15" customHeight="1">
      <c r="B32" s="997"/>
      <c r="C32" s="263"/>
      <c r="D32" s="995" t="s">
        <v>723</v>
      </c>
      <c r="E32" s="995"/>
      <c r="F32" s="996"/>
      <c r="G32" s="282">
        <v>52</v>
      </c>
      <c r="H32" s="282">
        <v>36</v>
      </c>
      <c r="I32" s="282">
        <v>6</v>
      </c>
      <c r="J32" s="282">
        <v>9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7</v>
      </c>
      <c r="S32" s="286">
        <v>0</v>
      </c>
    </row>
    <row r="33" spans="2:19" ht="15" customHeight="1">
      <c r="B33" s="997"/>
      <c r="C33" s="263"/>
      <c r="D33" s="998" t="s">
        <v>724</v>
      </c>
      <c r="E33" s="263"/>
      <c r="F33" s="285" t="s">
        <v>1415</v>
      </c>
      <c r="G33" s="282">
        <f>SUM(H33,I33,Q33:S33)</f>
        <v>23</v>
      </c>
      <c r="H33" s="282">
        <f>SUM(H34:H35)</f>
        <v>0</v>
      </c>
      <c r="I33" s="282">
        <f>SUM(J33:P33)</f>
        <v>14</v>
      </c>
      <c r="J33" s="282">
        <f aca="true" t="shared" si="9" ref="J33:S33">SUM(J34:J35)</f>
        <v>0</v>
      </c>
      <c r="K33" s="282">
        <f t="shared" si="9"/>
        <v>0</v>
      </c>
      <c r="L33" s="282">
        <f t="shared" si="9"/>
        <v>2</v>
      </c>
      <c r="M33" s="282">
        <f t="shared" si="9"/>
        <v>11</v>
      </c>
      <c r="N33" s="282">
        <f t="shared" si="9"/>
        <v>1</v>
      </c>
      <c r="O33" s="282">
        <f t="shared" si="9"/>
        <v>0</v>
      </c>
      <c r="P33" s="282">
        <f t="shared" si="9"/>
        <v>0</v>
      </c>
      <c r="Q33" s="282">
        <f t="shared" si="9"/>
        <v>0</v>
      </c>
      <c r="R33" s="282">
        <f t="shared" si="9"/>
        <v>2</v>
      </c>
      <c r="S33" s="286">
        <f t="shared" si="9"/>
        <v>7</v>
      </c>
    </row>
    <row r="34" spans="2:19" ht="15" customHeight="1">
      <c r="B34" s="997"/>
      <c r="C34" s="263"/>
      <c r="D34" s="998"/>
      <c r="E34" s="263"/>
      <c r="F34" s="285" t="s">
        <v>725</v>
      </c>
      <c r="G34" s="282">
        <f>SUM(H34,I34,Q34:S34)</f>
        <v>14</v>
      </c>
      <c r="H34" s="282">
        <v>0</v>
      </c>
      <c r="I34" s="282">
        <f>SUM(J34:P34)</f>
        <v>13</v>
      </c>
      <c r="J34" s="282">
        <v>0</v>
      </c>
      <c r="K34" s="282">
        <v>0</v>
      </c>
      <c r="L34" s="282">
        <v>2</v>
      </c>
      <c r="M34" s="282">
        <v>11</v>
      </c>
      <c r="N34" s="282">
        <v>0</v>
      </c>
      <c r="O34" s="282">
        <v>0</v>
      </c>
      <c r="P34" s="282">
        <v>0</v>
      </c>
      <c r="Q34" s="282">
        <v>0</v>
      </c>
      <c r="R34" s="282">
        <v>0</v>
      </c>
      <c r="S34" s="286">
        <v>1</v>
      </c>
    </row>
    <row r="35" spans="2:19" ht="15" customHeight="1">
      <c r="B35" s="997"/>
      <c r="C35" s="263"/>
      <c r="D35" s="998"/>
      <c r="E35" s="263"/>
      <c r="F35" s="285" t="s">
        <v>726</v>
      </c>
      <c r="G35" s="282">
        <f>SUM(H35,I35,Q35:S35)</f>
        <v>9</v>
      </c>
      <c r="H35" s="282">
        <v>0</v>
      </c>
      <c r="I35" s="282">
        <f>SUM(J35:P35)</f>
        <v>1</v>
      </c>
      <c r="J35" s="282">
        <v>0</v>
      </c>
      <c r="K35" s="282">
        <v>0</v>
      </c>
      <c r="L35" s="282">
        <v>0</v>
      </c>
      <c r="M35" s="282">
        <v>0</v>
      </c>
      <c r="N35" s="282">
        <v>1</v>
      </c>
      <c r="O35" s="282">
        <v>0</v>
      </c>
      <c r="P35" s="282">
        <v>0</v>
      </c>
      <c r="Q35" s="282">
        <v>0</v>
      </c>
      <c r="R35" s="282">
        <v>2</v>
      </c>
      <c r="S35" s="286">
        <v>6</v>
      </c>
    </row>
    <row r="36" spans="2:19" ht="12.75">
      <c r="B36" s="287"/>
      <c r="C36" s="288"/>
      <c r="D36" s="288"/>
      <c r="E36" s="288"/>
      <c r="F36" s="289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9"/>
    </row>
    <row r="37" ht="12">
      <c r="B37" s="261" t="s">
        <v>728</v>
      </c>
    </row>
  </sheetData>
  <mergeCells count="29">
    <mergeCell ref="B3:F5"/>
    <mergeCell ref="H3:P3"/>
    <mergeCell ref="Q3:S3"/>
    <mergeCell ref="Q4:Q5"/>
    <mergeCell ref="R4:R5"/>
    <mergeCell ref="S4:S5"/>
    <mergeCell ref="G3:G5"/>
    <mergeCell ref="H4:H5"/>
    <mergeCell ref="I4:P4"/>
    <mergeCell ref="D7:F7"/>
    <mergeCell ref="D8:F8"/>
    <mergeCell ref="B7:B11"/>
    <mergeCell ref="D9:D11"/>
    <mergeCell ref="D13:F13"/>
    <mergeCell ref="D14:F14"/>
    <mergeCell ref="D15:D17"/>
    <mergeCell ref="B13:B17"/>
    <mergeCell ref="D19:F19"/>
    <mergeCell ref="D20:F20"/>
    <mergeCell ref="B19:B23"/>
    <mergeCell ref="D21:D23"/>
    <mergeCell ref="D25:F25"/>
    <mergeCell ref="D26:F26"/>
    <mergeCell ref="B25:B29"/>
    <mergeCell ref="D27:D29"/>
    <mergeCell ref="D31:F31"/>
    <mergeCell ref="D32:F32"/>
    <mergeCell ref="B31:B35"/>
    <mergeCell ref="D33:D3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昭和33年　山形県統計年鑑</dc:title>
  <dc:subject/>
  <dc:creator>山形県</dc:creator>
  <cp:keywords/>
  <dc:description/>
  <cp:lastModifiedBy>工藤　裕子</cp:lastModifiedBy>
  <cp:lastPrinted>2005-06-30T08:11:29Z</cp:lastPrinted>
  <dcterms:created xsi:type="dcterms:W3CDTF">2005-04-02T01:55:19Z</dcterms:created>
  <dcterms:modified xsi:type="dcterms:W3CDTF">2008-10-29T05:10:53Z</dcterms:modified>
  <cp:category/>
  <cp:version/>
  <cp:contentType/>
  <cp:contentStatus/>
</cp:coreProperties>
</file>