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drawings/drawing5.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6.xml" ContentType="application/vnd.openxmlformats-officedocument.drawing+xml"/>
  <Override PartName="/xl/worksheets/sheet22.xml" ContentType="application/vnd.openxmlformats-officedocument.spreadsheetml.worksheet+xml"/>
  <Override PartName="/xl/drawings/drawing7.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8.xml" ContentType="application/vnd.openxmlformats-officedocument.drawing+xml"/>
  <Override PartName="/xl/worksheets/sheet32.xml" ContentType="application/vnd.openxmlformats-officedocument.spreadsheetml.worksheet+xml"/>
  <Override PartName="/xl/drawings/drawing9.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4955" windowHeight="9120" tabRatio="775" activeTab="0"/>
  </bookViews>
  <sheets>
    <sheet name="目次"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3" r:id="rId23"/>
    <sheet name="23" sheetId="24" r:id="rId24"/>
    <sheet name="24" sheetId="25" r:id="rId25"/>
    <sheet name="25" sheetId="26" r:id="rId26"/>
    <sheet name="26" sheetId="27" r:id="rId27"/>
    <sheet name="27" sheetId="28" r:id="rId28"/>
    <sheet name="28" sheetId="29" r:id="rId29"/>
    <sheet name="29" sheetId="30" r:id="rId30"/>
    <sheet name="30" sheetId="31" r:id="rId31"/>
    <sheet name="31" sheetId="32" r:id="rId32"/>
    <sheet name="32" sheetId="33" r:id="rId33"/>
    <sheet name="33" sheetId="34" r:id="rId34"/>
    <sheet name="（参考）全目次" sheetId="35" r:id="rId35"/>
  </sheets>
  <definedNames/>
  <calcPr fullCalcOnLoad="1"/>
</workbook>
</file>

<file path=xl/sharedStrings.xml><?xml version="1.0" encoding="utf-8"?>
<sst xmlns="http://schemas.openxmlformats.org/spreadsheetml/2006/main" count="4337" uniqueCount="2460">
  <si>
    <t>第一次金属製造業</t>
  </si>
  <si>
    <t>金属製品製造業</t>
  </si>
  <si>
    <t>x</t>
  </si>
  <si>
    <t>機械製造業</t>
  </si>
  <si>
    <t>電気機械器具製造業</t>
  </si>
  <si>
    <t>輸送用機械器具製造業</t>
  </si>
  <si>
    <t>医療理化学機械
写真機・光学機
械器具・時計製
造業</t>
  </si>
  <si>
    <t>x</t>
  </si>
  <si>
    <t>※</t>
  </si>
  <si>
    <t>1.　10人～29人工場では中分類30,31を39に,30人～99人工場では中分類23を22に,28,29,31を39に,38を35に,100人以上</t>
  </si>
  <si>
    <t>　　工場では中分類24を25に,26,27を39に,34,37を35にそれぞれ合算す</t>
  </si>
  <si>
    <t>　　</t>
  </si>
  <si>
    <t>１４． 規模別工場数・従業者数・製造品出荷額</t>
  </si>
  <si>
    <t>連絡送電線</t>
  </si>
  <si>
    <t>（単位　ＭＷＨ）</t>
  </si>
  <si>
    <t>月別</t>
  </si>
  <si>
    <t>県内需要量
（Ａ）</t>
  </si>
  <si>
    <t>県内発電量
（Ｂ）</t>
  </si>
  <si>
    <t>県内受電量
（Ｃ）</t>
  </si>
  <si>
    <t>県外受電量
（Ｄ）</t>
  </si>
  <si>
    <t>県内発電量
（Ａ）</t>
  </si>
  <si>
    <t>県外の電力融通</t>
  </si>
  <si>
    <t>発受電力量</t>
  </si>
  <si>
    <t>備考</t>
  </si>
  <si>
    <t>県外よりの受電量（Ｂ）</t>
  </si>
  <si>
    <t>県外への送電量（Ｃ）</t>
  </si>
  <si>
    <t>差引き実質受電量</t>
  </si>
  <si>
    <t>（Ｂ－Ｃ）
（Ａ＋Ｂ－Ｃ）</t>
  </si>
  <si>
    <t>総数</t>
  </si>
  <si>
    <t>昭和30年4月</t>
  </si>
  <si>
    <t>県外との</t>
  </si>
  <si>
    <t>東北電力</t>
  </si>
  <si>
    <t>福島より</t>
  </si>
  <si>
    <t>福島へ</t>
  </si>
  <si>
    <t>福島　福島線</t>
  </si>
  <si>
    <t>山形県</t>
  </si>
  <si>
    <t>宮城より</t>
  </si>
  <si>
    <t>宮城へ</t>
  </si>
  <si>
    <t>宮城　山形県</t>
  </si>
  <si>
    <t>秋田　庄内</t>
  </si>
  <si>
    <t>自家用</t>
  </si>
  <si>
    <t>秋田より</t>
  </si>
  <si>
    <t>秋田へ</t>
  </si>
  <si>
    <t>1.2号線</t>
  </si>
  <si>
    <t>新潟日本電興</t>
  </si>
  <si>
    <t>新潟より</t>
  </si>
  <si>
    <t>新潟へ</t>
  </si>
  <si>
    <t>村上線</t>
  </si>
  <si>
    <t>昭和31年1月</t>
  </si>
  <si>
    <t>　　1．県内需用量は発受電力量　2．県内発電量は東北電力系発電所の発電量　3．県内受電量は東北電力が県営発電所並びに県</t>
  </si>
  <si>
    <t>　　　 内自家用発電所より受電した実績　4．Ａ＝Ｂ＋Ｃ＋Ｄ（以上は東北電力山形支店調）</t>
  </si>
  <si>
    <t>　　5．県内発電量は発電端計量値、県外送受電量のうち福米線、山形線は県外側、村上線は県内側の計量値であり庄内1.2号線に</t>
  </si>
  <si>
    <t>　　　 ついては両県計量に基ずく計算値である（以上は県企画審議室調）</t>
  </si>
  <si>
    <t>１５．月別電力需給実績</t>
  </si>
  <si>
    <t>昭和31年3月末現在</t>
  </si>
  <si>
    <t>公共団体名</t>
  </si>
  <si>
    <t>給水区域</t>
  </si>
  <si>
    <t>水源</t>
  </si>
  <si>
    <t>計画給
水人口</t>
  </si>
  <si>
    <t>現在給
水人口</t>
  </si>
  <si>
    <t>1人1日最
大給水量</t>
  </si>
  <si>
    <t>1日最大
配水量</t>
  </si>
  <si>
    <t>着工</t>
  </si>
  <si>
    <t>竣工</t>
  </si>
  <si>
    <t>人</t>
  </si>
  <si>
    <t>Ｌ</t>
  </si>
  <si>
    <t>㎥</t>
  </si>
  <si>
    <t>年月</t>
  </si>
  <si>
    <t>庄内地区</t>
  </si>
  <si>
    <t>旧市一円</t>
  </si>
  <si>
    <t>伏流水</t>
  </si>
  <si>
    <t>昭</t>
  </si>
  <si>
    <t>4.</t>
  </si>
  <si>
    <t>5</t>
  </si>
  <si>
    <t>5.</t>
  </si>
  <si>
    <t>11</t>
  </si>
  <si>
    <t>吉田</t>
  </si>
  <si>
    <t>表流水</t>
  </si>
  <si>
    <t>〃</t>
  </si>
  <si>
    <t>28.</t>
  </si>
  <si>
    <t>9</t>
  </si>
  <si>
    <t>29.</t>
  </si>
  <si>
    <t>3</t>
  </si>
  <si>
    <t>豊里</t>
  </si>
  <si>
    <t>地下水</t>
  </si>
  <si>
    <t>〃</t>
  </si>
  <si>
    <t>29.</t>
  </si>
  <si>
    <t>9</t>
  </si>
  <si>
    <t>12</t>
  </si>
  <si>
    <t>生石、矢流川</t>
  </si>
  <si>
    <t>湧水</t>
  </si>
  <si>
    <t>10</t>
  </si>
  <si>
    <t>〃</t>
  </si>
  <si>
    <t>7.</t>
  </si>
  <si>
    <t>7</t>
  </si>
  <si>
    <t>10.</t>
  </si>
  <si>
    <t>5</t>
  </si>
  <si>
    <t>湯野浜</t>
  </si>
  <si>
    <t>25.</t>
  </si>
  <si>
    <t>27.</t>
  </si>
  <si>
    <t>3</t>
  </si>
  <si>
    <t>田川湯</t>
  </si>
  <si>
    <t>28.</t>
  </si>
  <si>
    <t>7</t>
  </si>
  <si>
    <t>30.</t>
  </si>
  <si>
    <t>湯ノ沢</t>
  </si>
  <si>
    <t>29.8</t>
  </si>
  <si>
    <t>8</t>
  </si>
  <si>
    <t>播磨</t>
  </si>
  <si>
    <t>大</t>
  </si>
  <si>
    <t>3.</t>
  </si>
  <si>
    <t>温海町</t>
  </si>
  <si>
    <t>湯温海</t>
  </si>
  <si>
    <t>26.</t>
  </si>
  <si>
    <t>小国</t>
  </si>
  <si>
    <t>8.</t>
  </si>
  <si>
    <t>4</t>
  </si>
  <si>
    <t>越沢</t>
  </si>
  <si>
    <t>〃</t>
  </si>
  <si>
    <t>27.</t>
  </si>
  <si>
    <t>10</t>
  </si>
  <si>
    <t>28.</t>
  </si>
  <si>
    <t>3</t>
  </si>
  <si>
    <t>槇ノ代</t>
  </si>
  <si>
    <t>6.</t>
  </si>
  <si>
    <t>女鹿</t>
  </si>
  <si>
    <t>〃</t>
  </si>
  <si>
    <t>29.</t>
  </si>
  <si>
    <t>9</t>
  </si>
  <si>
    <t>11</t>
  </si>
  <si>
    <t>平津</t>
  </si>
  <si>
    <t>29.</t>
  </si>
  <si>
    <t>10</t>
  </si>
  <si>
    <t>31.</t>
  </si>
  <si>
    <t>3</t>
  </si>
  <si>
    <t>表流水地下水</t>
  </si>
  <si>
    <t>27.</t>
  </si>
  <si>
    <t>11</t>
  </si>
  <si>
    <t>30.</t>
  </si>
  <si>
    <t>8</t>
  </si>
  <si>
    <t>三和</t>
  </si>
  <si>
    <t>4</t>
  </si>
  <si>
    <t>西興野</t>
  </si>
  <si>
    <t>羽黒町</t>
  </si>
  <si>
    <t>黒瀬、昼田</t>
  </si>
  <si>
    <t>備前丸岡</t>
  </si>
  <si>
    <t>最上地区</t>
  </si>
  <si>
    <t>京塚</t>
  </si>
  <si>
    <t>10</t>
  </si>
  <si>
    <t>大蔵村</t>
  </si>
  <si>
    <t>上竹野</t>
  </si>
  <si>
    <t>村山地区</t>
  </si>
  <si>
    <t>7.</t>
  </si>
  <si>
    <t>4</t>
  </si>
  <si>
    <t>12.</t>
  </si>
  <si>
    <t>3</t>
  </si>
  <si>
    <t>6</t>
  </si>
  <si>
    <t>明</t>
  </si>
  <si>
    <t>31.</t>
  </si>
  <si>
    <t>11</t>
  </si>
  <si>
    <t>32.</t>
  </si>
  <si>
    <t>津金沢</t>
  </si>
  <si>
    <t>24.</t>
  </si>
  <si>
    <t>松原</t>
  </si>
  <si>
    <t>23.</t>
  </si>
  <si>
    <t>〃</t>
  </si>
  <si>
    <t>8.</t>
  </si>
  <si>
    <t>11.</t>
  </si>
  <si>
    <t>10</t>
  </si>
  <si>
    <t>7.</t>
  </si>
  <si>
    <t>浮沼</t>
  </si>
  <si>
    <t>上山市</t>
  </si>
  <si>
    <t>〃</t>
  </si>
  <si>
    <t>6.</t>
  </si>
  <si>
    <t>6</t>
  </si>
  <si>
    <t>8.</t>
  </si>
  <si>
    <t>4</t>
  </si>
  <si>
    <t>東根町</t>
  </si>
  <si>
    <t>神町</t>
  </si>
  <si>
    <t>25.</t>
  </si>
  <si>
    <t>東根温泉</t>
  </si>
  <si>
    <t>〃</t>
  </si>
  <si>
    <t>29.</t>
  </si>
  <si>
    <t>31.</t>
  </si>
  <si>
    <t>河北町</t>
  </si>
  <si>
    <t>旧町一円</t>
  </si>
  <si>
    <t>〃</t>
  </si>
  <si>
    <t>45.</t>
  </si>
  <si>
    <t>旧町一円及
び温泉地区</t>
  </si>
  <si>
    <t>2</t>
  </si>
  <si>
    <t>15.</t>
  </si>
  <si>
    <t>岡</t>
  </si>
  <si>
    <t>柳沢</t>
  </si>
  <si>
    <t>土橋</t>
  </si>
  <si>
    <t>13.</t>
  </si>
  <si>
    <t>5</t>
  </si>
  <si>
    <t>14.</t>
  </si>
  <si>
    <t>9</t>
  </si>
  <si>
    <t>蔵王温泉</t>
  </si>
  <si>
    <t>31.</t>
  </si>
  <si>
    <t>職擶</t>
  </si>
  <si>
    <t>43.</t>
  </si>
  <si>
    <t>7</t>
  </si>
  <si>
    <t>44.</t>
  </si>
  <si>
    <t>置賜地区</t>
  </si>
  <si>
    <t>9.</t>
  </si>
  <si>
    <t>宮内町</t>
  </si>
  <si>
    <t>柳町</t>
  </si>
  <si>
    <t>白鷹町</t>
  </si>
  <si>
    <t>和郷村</t>
  </si>
  <si>
    <t>　1．工事中のものを除く　2．県薬務課調</t>
  </si>
  <si>
    <t>１６．上水道</t>
  </si>
  <si>
    <t>地区名</t>
  </si>
  <si>
    <t>地区内人口</t>
  </si>
  <si>
    <t>現在給水人口</t>
  </si>
  <si>
    <t>普及率(％)</t>
  </si>
  <si>
    <t>庄内</t>
  </si>
  <si>
    <t>上水道</t>
  </si>
  <si>
    <t>飲料水改善工事</t>
  </si>
  <si>
    <t>村山</t>
  </si>
  <si>
    <t>置賜</t>
  </si>
  <si>
    <t>県</t>
  </si>
  <si>
    <t>県薬務課調</t>
  </si>
  <si>
    <t>１７．水道普及状況</t>
  </si>
  <si>
    <t>昭和31年3月現在</t>
  </si>
  <si>
    <t>種別</t>
  </si>
  <si>
    <t>実延長</t>
  </si>
  <si>
    <t>内訳</t>
  </si>
  <si>
    <t>種　　類　　別　　内　　訳</t>
  </si>
  <si>
    <t>巾員別内訳</t>
  </si>
  <si>
    <t>改良済
延長</t>
  </si>
  <si>
    <t>未改良
延長</t>
  </si>
  <si>
    <t>永久橋</t>
  </si>
  <si>
    <t>木橋</t>
  </si>
  <si>
    <t>隧道</t>
  </si>
  <si>
    <t>渡般場</t>
  </si>
  <si>
    <t>改良済</t>
  </si>
  <si>
    <t>未改良</t>
  </si>
  <si>
    <t>個数</t>
  </si>
  <si>
    <t>延長</t>
  </si>
  <si>
    <t>有効7.5ｍ以上</t>
  </si>
  <si>
    <t>有効5.5ｍ以上</t>
  </si>
  <si>
    <t>有効4.5ｍ以上</t>
  </si>
  <si>
    <t>有効3.6ｍ以上</t>
  </si>
  <si>
    <t>有効3.6ｍ未満</t>
  </si>
  <si>
    <t>米</t>
  </si>
  <si>
    <t>1級国道</t>
  </si>
  <si>
    <t>2級国道</t>
  </si>
  <si>
    <t>主要地方道</t>
  </si>
  <si>
    <t>一般県道</t>
  </si>
  <si>
    <t>市道</t>
  </si>
  <si>
    <t>町村道</t>
  </si>
  <si>
    <t>県道路課調</t>
  </si>
  <si>
    <t>１８．道路延長</t>
  </si>
  <si>
    <t>昭和31年1月末現在</t>
  </si>
  <si>
    <t>貨物用</t>
  </si>
  <si>
    <t>乗合用</t>
  </si>
  <si>
    <t>乗用</t>
  </si>
  <si>
    <t>特殊用</t>
  </si>
  <si>
    <t>けん引
被けん引
特殊車</t>
  </si>
  <si>
    <t>総車数</t>
  </si>
  <si>
    <t>普通</t>
  </si>
  <si>
    <t>小型</t>
  </si>
  <si>
    <t>軽自動車</t>
  </si>
  <si>
    <t>四輪</t>
  </si>
  <si>
    <t>三輪</t>
  </si>
  <si>
    <t>二輪</t>
  </si>
  <si>
    <t>営業用</t>
  </si>
  <si>
    <t>官公署用</t>
  </si>
  <si>
    <t>国鉄</t>
  </si>
  <si>
    <t>（国鉄）</t>
  </si>
  <si>
    <t>　　県陸運事務所調</t>
  </si>
  <si>
    <t>１９.自動車数</t>
  </si>
  <si>
    <t>品目別</t>
  </si>
  <si>
    <t>単位</t>
  </si>
  <si>
    <t>昭　和　30　年</t>
  </si>
  <si>
    <t>昭　和　29　年</t>
  </si>
  <si>
    <t>昭　和　28　年</t>
  </si>
  <si>
    <t>数量</t>
  </si>
  <si>
    <t>金額</t>
  </si>
  <si>
    <t>円</t>
  </si>
  <si>
    <t>総　　　　　　　　数</t>
  </si>
  <si>
    <t>生糸</t>
  </si>
  <si>
    <t>生糸(玉糸を含む)</t>
  </si>
  <si>
    <t>俵</t>
  </si>
  <si>
    <t>繊維</t>
  </si>
  <si>
    <t>絹織物</t>
  </si>
  <si>
    <t>平方碼</t>
  </si>
  <si>
    <t>人絹織物</t>
  </si>
  <si>
    <t>〃</t>
  </si>
  <si>
    <t>絨氈</t>
  </si>
  <si>
    <t>平方呎</t>
  </si>
  <si>
    <t>麻製品</t>
  </si>
  <si>
    <t>碼</t>
  </si>
  <si>
    <t>ポンド</t>
  </si>
  <si>
    <t>ウーリーナイロン</t>
  </si>
  <si>
    <t>婦人セーター</t>
  </si>
  <si>
    <t>枚</t>
  </si>
  <si>
    <t>機械金属</t>
  </si>
  <si>
    <t>ミシン</t>
  </si>
  <si>
    <t>台</t>
  </si>
  <si>
    <t>南方向鎌</t>
  </si>
  <si>
    <t>丁</t>
  </si>
  <si>
    <t>高炭素マンガン鉄</t>
  </si>
  <si>
    <t>屯</t>
  </si>
  <si>
    <t>高珪素マンガン鉄</t>
  </si>
  <si>
    <t>〃</t>
  </si>
  <si>
    <t>高炭素クローム鉄</t>
  </si>
  <si>
    <t>中炭素マンガン鉄</t>
  </si>
  <si>
    <t>〃</t>
  </si>
  <si>
    <t>中炭素クローム鉄</t>
  </si>
  <si>
    <t>電解金属マンガン</t>
  </si>
  <si>
    <t>〃</t>
  </si>
  <si>
    <t>電解二酸化マンガン</t>
  </si>
  <si>
    <t>〃</t>
  </si>
  <si>
    <t>フエロシリコン</t>
  </si>
  <si>
    <t>化学製品</t>
  </si>
  <si>
    <t>黄血ソーダ</t>
  </si>
  <si>
    <t>オレイン酸</t>
  </si>
  <si>
    <t>〃</t>
  </si>
  <si>
    <t>熔成燐肥</t>
  </si>
  <si>
    <t>活性白土</t>
  </si>
  <si>
    <t>kg</t>
  </si>
  <si>
    <t>102屯</t>
  </si>
  <si>
    <t>石英ガラス製</t>
  </si>
  <si>
    <t>本</t>
  </si>
  <si>
    <t>映写用カーポン</t>
  </si>
  <si>
    <t>硫黄</t>
  </si>
  <si>
    <t>農林水産品</t>
  </si>
  <si>
    <t>川西町</t>
  </si>
  <si>
    <t>玉庭</t>
  </si>
  <si>
    <t>小松</t>
  </si>
  <si>
    <t>大塚</t>
  </si>
  <si>
    <t>犬川</t>
  </si>
  <si>
    <t>中郡</t>
  </si>
  <si>
    <t>吉島</t>
  </si>
  <si>
    <t>西置賜郡</t>
  </si>
  <si>
    <t>白鷹町</t>
  </si>
  <si>
    <t>荒砥</t>
  </si>
  <si>
    <t>蚕桑</t>
  </si>
  <si>
    <t>鮎貝</t>
  </si>
  <si>
    <t>十王</t>
  </si>
  <si>
    <t>白鷹</t>
  </si>
  <si>
    <t>飯豊村</t>
  </si>
  <si>
    <t>豊原</t>
  </si>
  <si>
    <t>添川</t>
  </si>
  <si>
    <t>津川村</t>
  </si>
  <si>
    <t>小国町</t>
  </si>
  <si>
    <t>小国</t>
  </si>
  <si>
    <t>南小国</t>
  </si>
  <si>
    <t>北小国</t>
  </si>
  <si>
    <t>東田川郡</t>
  </si>
  <si>
    <t>櫛引村</t>
  </si>
  <si>
    <t>山添</t>
  </si>
  <si>
    <t>黒川</t>
  </si>
  <si>
    <t>羽黒町</t>
  </si>
  <si>
    <t>広瀬</t>
  </si>
  <si>
    <t>手向</t>
  </si>
  <si>
    <t>三川村</t>
  </si>
  <si>
    <t>押切</t>
  </si>
  <si>
    <t>東郷</t>
  </si>
  <si>
    <t>藤島町</t>
  </si>
  <si>
    <t>藤島</t>
  </si>
  <si>
    <t>長沼</t>
  </si>
  <si>
    <t>八栄島</t>
  </si>
  <si>
    <t>東栄</t>
  </si>
  <si>
    <t>渡前</t>
  </si>
  <si>
    <t>立川町</t>
  </si>
  <si>
    <t>狩川</t>
  </si>
  <si>
    <t>立谷沢</t>
  </si>
  <si>
    <t>清川</t>
  </si>
  <si>
    <t>余目町</t>
  </si>
  <si>
    <t>余目</t>
  </si>
  <si>
    <t>大和</t>
  </si>
  <si>
    <t>十六合村</t>
  </si>
  <si>
    <t>八栄里</t>
  </si>
  <si>
    <t>常万</t>
  </si>
  <si>
    <t>西田川郡</t>
  </si>
  <si>
    <t>温海町</t>
  </si>
  <si>
    <t>温海</t>
  </si>
  <si>
    <t>念珠関</t>
  </si>
  <si>
    <t>福栄</t>
  </si>
  <si>
    <t>郡市別用途別着工建築物</t>
  </si>
  <si>
    <t>鉄道線路延長</t>
  </si>
  <si>
    <t>郵便施設・業務</t>
  </si>
  <si>
    <t>酒田港海上貨物移輸出入実績</t>
  </si>
  <si>
    <t>(1)発送</t>
  </si>
  <si>
    <t>(2)到着</t>
  </si>
  <si>
    <t>仕向国別輸出実績</t>
  </si>
  <si>
    <t>信用金庫主要勘定</t>
  </si>
  <si>
    <t>第１９章　公務員・選挙</t>
  </si>
  <si>
    <t>学令児童・生徒数</t>
  </si>
  <si>
    <t>(2)設置別学校数</t>
  </si>
  <si>
    <t>使用状況別校舎坪数</t>
  </si>
  <si>
    <t>使用状況別本来の校地</t>
  </si>
  <si>
    <t>(3)生徒数</t>
  </si>
  <si>
    <t>(4)課程別本科生徒数</t>
  </si>
  <si>
    <t>(5)課程別卒業者数</t>
  </si>
  <si>
    <t>(3)健康保険財政</t>
  </si>
  <si>
    <t>(1)農林水産業生産指数</t>
  </si>
  <si>
    <t>(2)鉱工業生産指数</t>
  </si>
  <si>
    <t>(3)賃金指数</t>
  </si>
  <si>
    <t>(4)雇用指数</t>
  </si>
  <si>
    <t>(5)消費者物価指数</t>
  </si>
  <si>
    <t>附録</t>
  </si>
  <si>
    <t>本書は、当課所管の各種調査資料を主とし、これに庁内各部室課及び他官公庁、団体、会社等から取集した資料もあわせ掲載した。</t>
  </si>
  <si>
    <t>本書に掲載した資料の出所は各表下段欄外に注記明示した。注記のないものは当室所管にかかわるものである。</t>
  </si>
  <si>
    <t>本書に付録として、県内の主要産業の生産、物価、雇用、賃金等本県経済の動向を示す指標を併せ掲載した。</t>
  </si>
  <si>
    <t>山形県企画審議室</t>
  </si>
  <si>
    <t>市町村別面積</t>
  </si>
  <si>
    <t>市町村区画</t>
  </si>
  <si>
    <t>民有地</t>
  </si>
  <si>
    <t>山丘</t>
  </si>
  <si>
    <t>市町村別年次別人口</t>
  </si>
  <si>
    <t>第４章　事業所</t>
  </si>
  <si>
    <t>組織別事業所数・地位別従業者数</t>
  </si>
  <si>
    <t>規模別事業所数</t>
  </si>
  <si>
    <t>産業大分類別事業所数・地位別従業者数</t>
  </si>
  <si>
    <t>国営・公社</t>
  </si>
  <si>
    <t>第５章　労働</t>
  </si>
  <si>
    <t>企業整備状況</t>
  </si>
  <si>
    <t>(1)一般求職・求人・就職</t>
  </si>
  <si>
    <t>(1)保険関係成立・消滅・収支</t>
  </si>
  <si>
    <t>第６章　農業</t>
  </si>
  <si>
    <t>主要農作物収穫高累年比較</t>
  </si>
  <si>
    <t>果実実収高</t>
  </si>
  <si>
    <t>と殺</t>
  </si>
  <si>
    <t>農家経済調査</t>
  </si>
  <si>
    <t>第７章　林業</t>
  </si>
  <si>
    <t>造林面積</t>
  </si>
  <si>
    <t>伐採面積</t>
  </si>
  <si>
    <t>第８章　水産業</t>
  </si>
  <si>
    <t>第９章　鉱業</t>
  </si>
  <si>
    <t>主要鉱産品東北六県比較</t>
  </si>
  <si>
    <t>第１０章　工業</t>
  </si>
  <si>
    <t>市町村別工場・従業者数・製造品出荷額</t>
  </si>
  <si>
    <t>用途別電力需要</t>
  </si>
  <si>
    <t>用途別電灯需要</t>
  </si>
  <si>
    <t>産業別電力需要</t>
  </si>
  <si>
    <t>第１１章　電気・ガス・水道</t>
  </si>
  <si>
    <t>第１２章　建築</t>
  </si>
  <si>
    <t>第１３章　運輸・通信</t>
  </si>
  <si>
    <t>都道府県別主要品目別鉄道貨物輸送実績</t>
  </si>
  <si>
    <t>入港船舶移輸出入実績</t>
  </si>
  <si>
    <t>第１４章　貿易</t>
  </si>
  <si>
    <t>品目別輸出実績</t>
  </si>
  <si>
    <t>第１５章　金融</t>
  </si>
  <si>
    <t>金融機関数</t>
  </si>
  <si>
    <t>商工組合中央金庫主要勘定</t>
  </si>
  <si>
    <t>信用農業協同組合連合会主要勘定</t>
  </si>
  <si>
    <t>農業協同組合主要勘定</t>
  </si>
  <si>
    <t>第１６章　商業</t>
  </si>
  <si>
    <t>都道府県別店舗数</t>
  </si>
  <si>
    <t>市町村別店舗・従業者数・商品売上額</t>
  </si>
  <si>
    <t>第１７章　物価・家計・所得</t>
  </si>
  <si>
    <t>農業用品購入価格</t>
  </si>
  <si>
    <t>農作業賃金・料金</t>
  </si>
  <si>
    <t>県民所得</t>
  </si>
  <si>
    <t>(1)国民所得・県民所得（分配）</t>
  </si>
  <si>
    <t>(3)県民分配所得</t>
  </si>
  <si>
    <t>(4)県民個人支出</t>
  </si>
  <si>
    <t>(5)個人所得とその処分</t>
  </si>
  <si>
    <t>国家公務員</t>
  </si>
  <si>
    <t>地方公務員</t>
  </si>
  <si>
    <t>(1)県職員</t>
  </si>
  <si>
    <t>(2)市町村職員</t>
  </si>
  <si>
    <t>司法関係職員</t>
  </si>
  <si>
    <t>宗教法人数</t>
  </si>
  <si>
    <t>ラジオ契約数</t>
  </si>
  <si>
    <t>(4)日雇労働者健康保険</t>
  </si>
  <si>
    <t>(2)厚生年金保険給付状況</t>
  </si>
  <si>
    <t>(3)厚生年金保険受給者状況</t>
  </si>
  <si>
    <t>(1)適用事業所・保険料徴収状況</t>
  </si>
  <si>
    <t>主要死因別死亡者数</t>
  </si>
  <si>
    <t>年令階級別結核死亡者数</t>
  </si>
  <si>
    <t>(2)届出伝染病</t>
  </si>
  <si>
    <t>(2)産業別原因別災害件数</t>
  </si>
  <si>
    <t>(8)貨物輸送指数</t>
  </si>
  <si>
    <t>１ 指数</t>
  </si>
  <si>
    <t>昭和３０年　山形県統計書</t>
  </si>
  <si>
    <t>本書の内容は、原則として昭和３０年、または昭和３０年度の事実を掲載したが、当該年の資料が欠如のものは、最も近い年の資料を掲載し、また、その主要なものについては過去数ヵ年の事実をも掲載した。</t>
  </si>
  <si>
    <t>本書中の符号「－」は、該当事実のないもの、「…」は事実不詳、または調査を欠くもの、「０」は単位に満たないものの表示である。</t>
  </si>
  <si>
    <t>昭和３２年３月</t>
  </si>
  <si>
    <t>県の位置・面積</t>
  </si>
  <si>
    <t>(1)水系別</t>
  </si>
  <si>
    <t>(2)河川法施行河川</t>
  </si>
  <si>
    <t>(3)河川法準用河川</t>
  </si>
  <si>
    <t>都道府県別世帯・人口概数</t>
  </si>
  <si>
    <t>年令（５才階級）男女別人口</t>
  </si>
  <si>
    <t>産業別職業別男女別15才以上就業者数</t>
  </si>
  <si>
    <t>配偶関係別年令別男女別15才以上人口</t>
  </si>
  <si>
    <t>産業別従業上の地位別男女別15才以上就業者数</t>
  </si>
  <si>
    <t>職業別従業上の地位別男女別16才以上就業者数</t>
  </si>
  <si>
    <t>労力状態別年令別男女別15才以上人口</t>
  </si>
  <si>
    <t>労働状態男女別15才以上人口</t>
  </si>
  <si>
    <t>世帯人員別普通世帯数・世帯人員</t>
  </si>
  <si>
    <t>住居の種類別住宅の所有関係別普通世帯数・世帯人員・畳数</t>
  </si>
  <si>
    <t>国籍別男女別人口</t>
  </si>
  <si>
    <t>(1)市町村別</t>
  </si>
  <si>
    <t>(2)月別</t>
  </si>
  <si>
    <t>業種別会社数</t>
  </si>
  <si>
    <t>産業別規模別労働組合・組合員数</t>
  </si>
  <si>
    <t>労働組合設立・解散</t>
  </si>
  <si>
    <t>(2)産業別労働争議</t>
  </si>
  <si>
    <t>(1)年次別要求別労働争議</t>
  </si>
  <si>
    <t>(2)日雇求職・求人・就労</t>
  </si>
  <si>
    <t>(3)一般産業別求人・就職</t>
  </si>
  <si>
    <t>(4)産業別新規学校卒業者の就職状況</t>
  </si>
  <si>
    <t>産業別常用・雇用労働者１人平均１ヵ月給与額</t>
  </si>
  <si>
    <t>(2)費目別月別保険給付</t>
  </si>
  <si>
    <t>経営耕地面積広狭別農家数</t>
  </si>
  <si>
    <t>専業兼業別自小作別農業数</t>
  </si>
  <si>
    <t>農業々態別農家数</t>
  </si>
  <si>
    <t>農業収入別農家数</t>
  </si>
  <si>
    <t>経営耕地面積広狭別専兼業別農家数</t>
  </si>
  <si>
    <t>経営耕地面積広狭別自小作別農業々態別農家数</t>
  </si>
  <si>
    <t>経営耕地面積広狭別農業収入別農家数</t>
  </si>
  <si>
    <t>就業状態別常住世帯員</t>
  </si>
  <si>
    <t>世帯員の社会的移動</t>
  </si>
  <si>
    <t>経営耕地面積</t>
  </si>
  <si>
    <t>経営耕地移動面積</t>
  </si>
  <si>
    <t>(1)自小作地別増加面積</t>
  </si>
  <si>
    <t>(2)自小作地別減少面積</t>
  </si>
  <si>
    <t>(1)農地等（既墾地）買収売渡実績</t>
  </si>
  <si>
    <t>経営耕地面積広狭別役牛馬飼養者・飼養頭数</t>
  </si>
  <si>
    <t>農機具使用農家数・所有台数</t>
  </si>
  <si>
    <t>苗代面積</t>
  </si>
  <si>
    <t>水田水毛作面積</t>
  </si>
  <si>
    <t>米実収高</t>
  </si>
  <si>
    <t>麦類実収高</t>
  </si>
  <si>
    <t>いも類・豆類・雑穀実収高</t>
  </si>
  <si>
    <t>工業農作物実収高</t>
  </si>
  <si>
    <t>年次別県産米予約申込数量</t>
  </si>
  <si>
    <t>県産米県外移出高</t>
  </si>
  <si>
    <t>緑肥飼料用作物</t>
  </si>
  <si>
    <t>農産加工品販売数量</t>
  </si>
  <si>
    <t>藁工品販売数量</t>
  </si>
  <si>
    <t>家畜飼養農家数・飼養頭羽数</t>
  </si>
  <si>
    <t>家畜生産斃死頭数</t>
  </si>
  <si>
    <t>(1)調査対象農家の家族・農地・宅地</t>
  </si>
  <si>
    <t>(2)自家雇傭労働部門別労働投下日数</t>
  </si>
  <si>
    <t>(3)所得的総収入</t>
  </si>
  <si>
    <t>(4)所得的総支出</t>
  </si>
  <si>
    <t>(5)家計費</t>
  </si>
  <si>
    <t>(6)財産的収支</t>
  </si>
  <si>
    <t>(7)農家財産変動状況(固定資産）</t>
  </si>
  <si>
    <t>(8)農家財産変動状況(流動資産）</t>
  </si>
  <si>
    <t>(9)農家財産純増加額</t>
  </si>
  <si>
    <t>(10)農家経済総括</t>
  </si>
  <si>
    <t>所管別林野面積・森林蓄積</t>
  </si>
  <si>
    <t>農家の経営する林野面積</t>
  </si>
  <si>
    <t>(1)広狭別所有林野面積</t>
  </si>
  <si>
    <t>(2)所有別用途別所有林野面積</t>
  </si>
  <si>
    <t>(3)借入先別借者別借入林野面積</t>
  </si>
  <si>
    <t>(4)部分林面積</t>
  </si>
  <si>
    <t>林業経営者・従業者数</t>
  </si>
  <si>
    <t>年次別木材生産高</t>
  </si>
  <si>
    <t>薪炭生産高</t>
  </si>
  <si>
    <t>年次別薪炭生産・移入・移出・消費量</t>
  </si>
  <si>
    <t>薪炭県外移出・移入量</t>
  </si>
  <si>
    <t>林野副産物生産高</t>
  </si>
  <si>
    <t>漁業権</t>
  </si>
  <si>
    <t>(3)区画漁業権</t>
  </si>
  <si>
    <t>区分</t>
  </si>
  <si>
    <t>昭和　　　　　　29年</t>
  </si>
  <si>
    <t>昭和　　　　　　30年</t>
  </si>
  <si>
    <t>乗　合　　　　　　自動車</t>
  </si>
  <si>
    <t>乗用自動車</t>
  </si>
  <si>
    <t>貨物自動車</t>
  </si>
  <si>
    <t>軽自　　　　　　動車</t>
  </si>
  <si>
    <t>その他
自動車</t>
  </si>
  <si>
    <t>原動機付自転車</t>
  </si>
  <si>
    <t>自転　　　　車</t>
  </si>
  <si>
    <t>その　　　　　　他車　　　　　　　馬</t>
  </si>
  <si>
    <t>軌道　　　　　　車</t>
  </si>
  <si>
    <t>汽車</t>
  </si>
  <si>
    <t>歩行者</t>
  </si>
  <si>
    <t>乗客</t>
  </si>
  <si>
    <t>その　　　　　　他の　　　　　　人</t>
  </si>
  <si>
    <t>物件　　　　　　その　　　　　他</t>
  </si>
  <si>
    <t>特殊</t>
  </si>
  <si>
    <t>損　害　を　与　え　た　も　の</t>
  </si>
  <si>
    <t>件数</t>
  </si>
  <si>
    <t>傷者</t>
  </si>
  <si>
    <t>損　害　を　受　け　た　も　の</t>
  </si>
  <si>
    <t>　　県警察本部調</t>
  </si>
  <si>
    <t>３３．交通事故</t>
  </si>
  <si>
    <t>仕組板</t>
  </si>
  <si>
    <t>掬合板</t>
  </si>
  <si>
    <t>紅鱒</t>
  </si>
  <si>
    <t>貫</t>
  </si>
  <si>
    <t>みりん漬</t>
  </si>
  <si>
    <t>ケース</t>
  </si>
  <si>
    <t>洋梨罐詰</t>
  </si>
  <si>
    <t>鰮トマト漬(罐詰)</t>
  </si>
  <si>
    <t>秋刀魚水煮( 〃  )</t>
  </si>
  <si>
    <t>秋刀魚トマト漬</t>
  </si>
  <si>
    <t>さんま罐詰</t>
  </si>
  <si>
    <t>いわし罐詰</t>
  </si>
  <si>
    <t>白桃罐詰</t>
  </si>
  <si>
    <t>〃</t>
  </si>
  <si>
    <t>レツドチエリー罐詰</t>
  </si>
  <si>
    <t>掬製品</t>
  </si>
  <si>
    <t>チューリップ球根</t>
  </si>
  <si>
    <t>球</t>
  </si>
  <si>
    <t>雑貨</t>
  </si>
  <si>
    <t>注射筒</t>
  </si>
  <si>
    <t>バドミントンラケツト</t>
  </si>
  <si>
    <t>オレンヂカナリヤ</t>
  </si>
  <si>
    <t>羽</t>
  </si>
  <si>
    <t>こけし人形</t>
  </si>
  <si>
    <t>打</t>
  </si>
  <si>
    <t>笹野彫</t>
  </si>
  <si>
    <t>こしよう入</t>
  </si>
  <si>
    <t>個</t>
  </si>
  <si>
    <t>木盆</t>
  </si>
  <si>
    <t>セツト</t>
  </si>
  <si>
    <t>シヤドーボツクス</t>
  </si>
  <si>
    <t>カービングボード</t>
  </si>
  <si>
    <t>チョビングブロツク</t>
  </si>
  <si>
    <t>その他</t>
  </si>
  <si>
    <t>県商工課調</t>
  </si>
  <si>
    <t>２０.品目別輸出実績</t>
  </si>
  <si>
    <t>昭和31年3月末現在</t>
  </si>
  <si>
    <t>区　　　　分</t>
  </si>
  <si>
    <t>本店</t>
  </si>
  <si>
    <t>支店</t>
  </si>
  <si>
    <t>出張所</t>
  </si>
  <si>
    <t>その他</t>
  </si>
  <si>
    <t>普通銀行</t>
  </si>
  <si>
    <t>相互銀行</t>
  </si>
  <si>
    <t>農業協同組合</t>
  </si>
  <si>
    <t>信用金庫</t>
  </si>
  <si>
    <t>労仂金庫</t>
  </si>
  <si>
    <t>信用組合</t>
  </si>
  <si>
    <t>商工中央金庫</t>
  </si>
  <si>
    <t>国民金融公庫</t>
  </si>
  <si>
    <t>農林中央金庫</t>
  </si>
  <si>
    <t>郵便局</t>
  </si>
  <si>
    <t>東北財務局調</t>
  </si>
  <si>
    <t>２１．金融機関店舗数</t>
  </si>
  <si>
    <t>月別</t>
  </si>
  <si>
    <t>(単位　100万円)</t>
  </si>
  <si>
    <t>製造業</t>
  </si>
  <si>
    <t>農業</t>
  </si>
  <si>
    <t>林　業
狩猟業</t>
  </si>
  <si>
    <t>漁　業
水　産
養殖業</t>
  </si>
  <si>
    <t>卸　売
小売業</t>
  </si>
  <si>
    <t>金　融
保険業</t>
  </si>
  <si>
    <t>不動
産業</t>
  </si>
  <si>
    <t>運　輸
通信業</t>
  </si>
  <si>
    <t>サービス業</t>
  </si>
  <si>
    <t>地方公共団体</t>
  </si>
  <si>
    <t xml:space="preserve">昭和29年 6月 </t>
  </si>
  <si>
    <t xml:space="preserve">9月 </t>
  </si>
  <si>
    <t xml:space="preserve">12月 </t>
  </si>
  <si>
    <t xml:space="preserve">昭和30年 3月 </t>
  </si>
  <si>
    <t xml:space="preserve">6月 </t>
  </si>
  <si>
    <t xml:space="preserve">昭和31年 3月 </t>
  </si>
  <si>
    <t>　　　　日銀仙台支店調</t>
  </si>
  <si>
    <t>２２．業種別銀行融資状況</t>
  </si>
  <si>
    <t>店舗数</t>
  </si>
  <si>
    <t>商品売上額</t>
  </si>
  <si>
    <t>昭和27年　総数</t>
  </si>
  <si>
    <t>昭和29年　総数</t>
  </si>
  <si>
    <t>寒河江市</t>
  </si>
  <si>
    <t>上山町</t>
  </si>
  <si>
    <t>西郷村</t>
  </si>
  <si>
    <t>本庄村</t>
  </si>
  <si>
    <t>東村</t>
  </si>
  <si>
    <t>宮生村</t>
  </si>
  <si>
    <t>金井村</t>
  </si>
  <si>
    <t>蔵王村</t>
  </si>
  <si>
    <t>滝山村</t>
  </si>
  <si>
    <t>南沼原村</t>
  </si>
  <si>
    <t>村木沢村</t>
  </si>
  <si>
    <t>柏倉門伝村</t>
  </si>
  <si>
    <t>本沢村</t>
  </si>
  <si>
    <t>成生村</t>
  </si>
  <si>
    <t>蔵増村</t>
  </si>
  <si>
    <t>干布村</t>
  </si>
  <si>
    <t>楯山村</t>
  </si>
  <si>
    <t>出羽村</t>
  </si>
  <si>
    <t>高擶村</t>
  </si>
  <si>
    <t>明治村</t>
  </si>
  <si>
    <t>大郷村</t>
  </si>
  <si>
    <t>豊田村</t>
  </si>
  <si>
    <t>大寺村</t>
  </si>
  <si>
    <t>作谷沢村</t>
  </si>
  <si>
    <t>　</t>
  </si>
  <si>
    <t>西村山郡</t>
  </si>
  <si>
    <t>宮宿町</t>
  </si>
  <si>
    <t>本郷村</t>
  </si>
  <si>
    <t>七軒村</t>
  </si>
  <si>
    <t>本道寺村</t>
  </si>
  <si>
    <t>川土居村</t>
  </si>
  <si>
    <t>西山村</t>
  </si>
  <si>
    <t>白岩町</t>
  </si>
  <si>
    <t>西里村</t>
  </si>
  <si>
    <t>三泉村</t>
  </si>
  <si>
    <t>谷地村</t>
  </si>
  <si>
    <t>北谷地村</t>
  </si>
  <si>
    <t>大倉村</t>
  </si>
  <si>
    <t>山口村</t>
  </si>
  <si>
    <t>田麦野村</t>
  </si>
  <si>
    <t>富本村</t>
  </si>
  <si>
    <t>戸沢村</t>
  </si>
  <si>
    <t>大高根村</t>
  </si>
  <si>
    <t>大石田村</t>
  </si>
  <si>
    <t>亀井田村</t>
  </si>
  <si>
    <t>最上郡</t>
  </si>
  <si>
    <t>堀内村</t>
  </si>
  <si>
    <t>八向村</t>
  </si>
  <si>
    <t>角川村</t>
  </si>
  <si>
    <t>豊里村</t>
  </si>
  <si>
    <t>安楽城村</t>
  </si>
  <si>
    <t>及位村</t>
  </si>
  <si>
    <t>金山町</t>
  </si>
  <si>
    <t>萩野村</t>
  </si>
  <si>
    <t>万世村</t>
  </si>
  <si>
    <t>山上村</t>
  </si>
  <si>
    <t>三沢村</t>
  </si>
  <si>
    <t>広幡村</t>
  </si>
  <si>
    <t xml:space="preserve"> </t>
  </si>
  <si>
    <t>六郷村</t>
  </si>
  <si>
    <t>塩井村</t>
  </si>
  <si>
    <t>窪田村</t>
  </si>
  <si>
    <t>二井宿村</t>
  </si>
  <si>
    <t>屋代村</t>
  </si>
  <si>
    <t>和田村</t>
  </si>
  <si>
    <t>上郷村</t>
  </si>
  <si>
    <t>糠野目村</t>
  </si>
  <si>
    <t>沖郷村</t>
  </si>
  <si>
    <t>金山村</t>
  </si>
  <si>
    <t>宮内町</t>
  </si>
  <si>
    <t>梨郷村</t>
  </si>
  <si>
    <t>小松町</t>
  </si>
  <si>
    <t>中郡村</t>
  </si>
  <si>
    <t>吉島村</t>
  </si>
  <si>
    <t>長井町</t>
  </si>
  <si>
    <t>鮎貞村</t>
  </si>
  <si>
    <t>十王村</t>
  </si>
  <si>
    <t>平野村</t>
  </si>
  <si>
    <t>伊佐沢村</t>
  </si>
  <si>
    <t>津川村</t>
  </si>
  <si>
    <t>東田川郡</t>
  </si>
  <si>
    <t>朝日村</t>
  </si>
  <si>
    <t>山添村</t>
  </si>
  <si>
    <t>斎村</t>
  </si>
  <si>
    <t>泉村</t>
  </si>
  <si>
    <t>押切村</t>
  </si>
  <si>
    <t>八栄島村</t>
  </si>
  <si>
    <t>藤島村</t>
  </si>
  <si>
    <t>東栄村</t>
  </si>
  <si>
    <t>手向村</t>
  </si>
  <si>
    <t>立谷沢村</t>
  </si>
  <si>
    <t>清川村</t>
  </si>
  <si>
    <t>狩川村</t>
  </si>
  <si>
    <t>大和村</t>
  </si>
  <si>
    <t>八栄里村</t>
  </si>
  <si>
    <t>常万村</t>
  </si>
  <si>
    <t>新堀村</t>
  </si>
  <si>
    <t>西田川郡</t>
  </si>
  <si>
    <t>湯田川村</t>
  </si>
  <si>
    <t>田川村</t>
  </si>
  <si>
    <t>山戸村</t>
  </si>
  <si>
    <t>大泉村</t>
  </si>
  <si>
    <t>加茂町</t>
  </si>
  <si>
    <t>西郷村</t>
  </si>
  <si>
    <t>袖浦村</t>
  </si>
  <si>
    <t>東郷村</t>
  </si>
  <si>
    <t>栄村</t>
  </si>
  <si>
    <t>京田村</t>
  </si>
  <si>
    <t>飽海郡</t>
  </si>
  <si>
    <t>上郷村</t>
  </si>
  <si>
    <t>内郷村</t>
  </si>
  <si>
    <t>前平田村</t>
  </si>
  <si>
    <t>上田村</t>
  </si>
  <si>
    <t>日向村</t>
  </si>
  <si>
    <t>南遊佐町</t>
  </si>
  <si>
    <t>　1.昭和29年商業調査</t>
  </si>
  <si>
    <t>　2.本表は県集計であるから通省産業省が公表する結果表と必ずしも一致しない</t>
  </si>
  <si>
    <t>２３．市町村別店舗・従業者数・商品売上額　（8月1ヶ月）</t>
  </si>
  <si>
    <t>３月</t>
  </si>
  <si>
    <t>４月</t>
  </si>
  <si>
    <t>５月</t>
  </si>
  <si>
    <t>６月</t>
  </si>
  <si>
    <t>７月</t>
  </si>
  <si>
    <t>８月</t>
  </si>
  <si>
    <t>９月</t>
  </si>
  <si>
    <t>１０月</t>
  </si>
  <si>
    <t>１１月</t>
  </si>
  <si>
    <t>１２月</t>
  </si>
  <si>
    <t>その他</t>
  </si>
  <si>
    <t>　(3)勤労世帶年平均・月別１カ月間の収入・支出</t>
  </si>
  <si>
    <t>区　　　　　　　　　　　分</t>
  </si>
  <si>
    <t>月　　　　　　　　　　　　　　　　　　　　別</t>
  </si>
  <si>
    <t>平　　均</t>
  </si>
  <si>
    <t>昭和３０年１月</t>
  </si>
  <si>
    <t>２月</t>
  </si>
  <si>
    <t>収　　　　　　　　　　　　　　入</t>
  </si>
  <si>
    <t>世帯数</t>
  </si>
  <si>
    <t>世帯員数</t>
  </si>
  <si>
    <t>世帯人員数</t>
  </si>
  <si>
    <t>有業員数</t>
  </si>
  <si>
    <t>有業人員数</t>
  </si>
  <si>
    <t>収入総額</t>
  </si>
  <si>
    <t>実収入総額</t>
  </si>
  <si>
    <t>勤め先からの収入</t>
  </si>
  <si>
    <t>世帯主収入</t>
  </si>
  <si>
    <t>本業</t>
  </si>
  <si>
    <t>定期</t>
  </si>
  <si>
    <t>臨時</t>
  </si>
  <si>
    <t>副業</t>
  </si>
  <si>
    <t>妻の収入</t>
  </si>
  <si>
    <t>其他世帯員収入</t>
  </si>
  <si>
    <t>事業内職収入</t>
  </si>
  <si>
    <t>世帯主収入</t>
  </si>
  <si>
    <t>其他世帯員收入</t>
  </si>
  <si>
    <t>その他の実収入</t>
  </si>
  <si>
    <t>実収入以外の収入</t>
  </si>
  <si>
    <t>貯金引出</t>
  </si>
  <si>
    <t>年金保障無尽取金</t>
  </si>
  <si>
    <t>借入金</t>
  </si>
  <si>
    <t>掛買</t>
  </si>
  <si>
    <t>前月からの繰越金</t>
  </si>
  <si>
    <t>支　　　　　　　　　　　　出</t>
  </si>
  <si>
    <t>支出総額</t>
  </si>
  <si>
    <t>実支出総額</t>
  </si>
  <si>
    <t>消費支出</t>
  </si>
  <si>
    <t>飲食費</t>
  </si>
  <si>
    <r>
      <t>糓</t>
    </r>
    <r>
      <rPr>
        <sz val="10"/>
        <rFont val="ＭＳ 明朝"/>
        <family val="1"/>
      </rPr>
      <t>類</t>
    </r>
  </si>
  <si>
    <t>其他の飲食費</t>
  </si>
  <si>
    <t>住居費</t>
  </si>
  <si>
    <t>光熱費</t>
  </si>
  <si>
    <t>被服費</t>
  </si>
  <si>
    <t>その他の諸費</t>
  </si>
  <si>
    <t>非消費支出</t>
  </si>
  <si>
    <t>非消費支出</t>
  </si>
  <si>
    <t>勤労所得税</t>
  </si>
  <si>
    <t>その他の税</t>
  </si>
  <si>
    <t>社会保障費</t>
  </si>
  <si>
    <t>その他の非消費支出</t>
  </si>
  <si>
    <t>実支出以外の支出</t>
  </si>
  <si>
    <t>貯金</t>
  </si>
  <si>
    <t>年金保険無尽掛金</t>
  </si>
  <si>
    <t>借金返済</t>
  </si>
  <si>
    <t>掛買払</t>
  </si>
  <si>
    <t>翌月への繰越金</t>
  </si>
  <si>
    <t>(実収入)-(実支出)</t>
  </si>
  <si>
    <t>２４.家計調査</t>
  </si>
  <si>
    <t>才入</t>
  </si>
  <si>
    <t>才出</t>
  </si>
  <si>
    <t>科目</t>
  </si>
  <si>
    <t>昭和28年度</t>
  </si>
  <si>
    <t>県税</t>
  </si>
  <si>
    <t>議会費</t>
  </si>
  <si>
    <t>地方財政平衡交付金</t>
  </si>
  <si>
    <t>県庁費</t>
  </si>
  <si>
    <t>公営企業及び財産収入</t>
  </si>
  <si>
    <t>警察及び消防費</t>
  </si>
  <si>
    <t>分担金及び負担金</t>
  </si>
  <si>
    <t>土木費</t>
  </si>
  <si>
    <t>使用料及び手数料</t>
  </si>
  <si>
    <t>教育費</t>
  </si>
  <si>
    <t>国庫支出金</t>
  </si>
  <si>
    <t>社会及び労仂施設費</t>
  </si>
  <si>
    <t>寄附金</t>
  </si>
  <si>
    <t>保健衛生費</t>
  </si>
  <si>
    <t>繰入金</t>
  </si>
  <si>
    <t>産業経済費</t>
  </si>
  <si>
    <t>繰越金</t>
  </si>
  <si>
    <t>財産費</t>
  </si>
  <si>
    <t>雑収入</t>
  </si>
  <si>
    <t>統計調査費</t>
  </si>
  <si>
    <t>県債</t>
  </si>
  <si>
    <t>選挙費</t>
  </si>
  <si>
    <t>公債費</t>
  </si>
  <si>
    <t>諸支出金</t>
  </si>
  <si>
    <t>合計</t>
  </si>
  <si>
    <t>予備費</t>
  </si>
  <si>
    <t>冷害対策費</t>
  </si>
  <si>
    <t>翌年度才入繰上充用金</t>
  </si>
  <si>
    <t>昭和29年度</t>
  </si>
  <si>
    <t>地方譲与税</t>
  </si>
  <si>
    <t>地方交付税</t>
  </si>
  <si>
    <t>翌年度繰上充用金</t>
  </si>
  <si>
    <t>昭和30年度</t>
  </si>
  <si>
    <t>臨時地方財政特別交付金</t>
  </si>
  <si>
    <t>警察及消防費</t>
  </si>
  <si>
    <t>地方交付金</t>
  </si>
  <si>
    <t>たばこ専売特別地方配付金</t>
  </si>
  <si>
    <t>公営企業及財産収入</t>
  </si>
  <si>
    <t>社会及労仂施設費</t>
  </si>
  <si>
    <t>分担金及負担金</t>
  </si>
  <si>
    <t>使用料及手数料</t>
  </si>
  <si>
    <t>予備費</t>
  </si>
  <si>
    <t>1.昭和30年度才入才出差引不足額487,002,908円は翌年度才入繰上充用金で才入不足を補てんした2.県財政課調</t>
  </si>
  <si>
    <t>決   算   額</t>
  </si>
  <si>
    <t>２５．県才入・才出決算</t>
  </si>
  <si>
    <t>(単位　千円)</t>
  </si>
  <si>
    <t>費目別</t>
  </si>
  <si>
    <t>市</t>
  </si>
  <si>
    <t>町村</t>
  </si>
  <si>
    <t>普通会計</t>
  </si>
  <si>
    <t>市町村税</t>
  </si>
  <si>
    <t>議会費</t>
  </si>
  <si>
    <t>市務所,役場費</t>
  </si>
  <si>
    <t>財産収入</t>
  </si>
  <si>
    <t>警察消防費</t>
  </si>
  <si>
    <t>使用料及手数料</t>
  </si>
  <si>
    <t>教育費</t>
  </si>
  <si>
    <t>国庫支出金</t>
  </si>
  <si>
    <t>社会及労仂施設費</t>
  </si>
  <si>
    <t>県支出金</t>
  </si>
  <si>
    <t>保健衛生費</t>
  </si>
  <si>
    <t>繰入金</t>
  </si>
  <si>
    <t>繰越金</t>
  </si>
  <si>
    <t>統計調査費</t>
  </si>
  <si>
    <t>雑収入</t>
  </si>
  <si>
    <t>市町村費</t>
  </si>
  <si>
    <t>公債費</t>
  </si>
  <si>
    <t>諸支出金</t>
  </si>
  <si>
    <t>前年度繰上充用金</t>
  </si>
  <si>
    <t>事業会計</t>
  </si>
  <si>
    <t>水道事業</t>
  </si>
  <si>
    <t>病院事業</t>
  </si>
  <si>
    <t>公益質屋事業</t>
  </si>
  <si>
    <t>国民健康保険事業</t>
  </si>
  <si>
    <t>資料　県地方課</t>
  </si>
  <si>
    <t>２６．市町村才入・才出決算</t>
  </si>
  <si>
    <t>月　　　別</t>
  </si>
  <si>
    <t>総　　　　数</t>
  </si>
  <si>
    <t>殺人</t>
  </si>
  <si>
    <t>強盗</t>
  </si>
  <si>
    <t>放火</t>
  </si>
  <si>
    <t>強姦</t>
  </si>
  <si>
    <t>暴行・傷害　　　　　脅迫・恐喝</t>
  </si>
  <si>
    <t>窃盗</t>
  </si>
  <si>
    <t>詐欺</t>
  </si>
  <si>
    <t>横領</t>
  </si>
  <si>
    <t>賍物</t>
  </si>
  <si>
    <t>猥せつ</t>
  </si>
  <si>
    <t>失火</t>
  </si>
  <si>
    <t>その他の刑法犯</t>
  </si>
  <si>
    <t>発生</t>
  </si>
  <si>
    <t>検挙</t>
  </si>
  <si>
    <t>昭和</t>
  </si>
  <si>
    <t>年</t>
  </si>
  <si>
    <t>月</t>
  </si>
  <si>
    <t>　　　県警察本部調</t>
  </si>
  <si>
    <t>２７．犯罪発生・検挙件数</t>
  </si>
  <si>
    <t>男</t>
  </si>
  <si>
    <t>女</t>
  </si>
  <si>
    <t>昭和30年5月1日現在</t>
  </si>
  <si>
    <t>市町村名</t>
  </si>
  <si>
    <t>小　　　　　　　　　　学　　　　　　　　　　校</t>
  </si>
  <si>
    <t>中　　　　　　　　　　　学　　　　　　　　　　校</t>
  </si>
  <si>
    <t>学　　校　　数</t>
  </si>
  <si>
    <t>学　　級　　数</t>
  </si>
  <si>
    <t>教　　　員　　　数</t>
  </si>
  <si>
    <t>児　童　数</t>
  </si>
  <si>
    <t>学　　校　　数</t>
  </si>
  <si>
    <t>教　　　　　　員　　　　　　数</t>
  </si>
  <si>
    <t>生　徒　数</t>
  </si>
  <si>
    <t>本校</t>
  </si>
  <si>
    <t>分校</t>
  </si>
  <si>
    <t>本校</t>
  </si>
  <si>
    <t>分校</t>
  </si>
  <si>
    <t>x</t>
  </si>
  <si>
    <t>市部計</t>
  </si>
  <si>
    <t>x</t>
  </si>
  <si>
    <t>郡部計</t>
  </si>
  <si>
    <t>x</t>
  </si>
  <si>
    <t>柏倉門伝村</t>
  </si>
  <si>
    <t>豊栄村</t>
  </si>
  <si>
    <t>左沢町</t>
  </si>
  <si>
    <t>朝日町</t>
  </si>
  <si>
    <t>x</t>
  </si>
  <si>
    <t>x</t>
  </si>
  <si>
    <t>舟形町</t>
  </si>
  <si>
    <t>古口村</t>
  </si>
  <si>
    <t>鮭川村</t>
  </si>
  <si>
    <t>真室川町</t>
  </si>
  <si>
    <t>及位村</t>
  </si>
  <si>
    <t>中津川村</t>
  </si>
  <si>
    <t>和郷村</t>
  </si>
  <si>
    <t>飯豊村</t>
  </si>
  <si>
    <t>東田川郡</t>
  </si>
  <si>
    <t>三川村</t>
  </si>
  <si>
    <t>余目町</t>
  </si>
  <si>
    <t>西田川郡</t>
  </si>
  <si>
    <t>上郷村</t>
  </si>
  <si>
    <t>大山町</t>
  </si>
  <si>
    <t>西郷村</t>
  </si>
  <si>
    <t>平田村</t>
  </si>
  <si>
    <t>八幡町</t>
  </si>
  <si>
    <t>遊佐町</t>
  </si>
  <si>
    <t>1.昭和30年度学校基本調査　2.国立学校を除く　3.生徒、児童は外国人を含む　4.教員数のｘ印は兼務者（別掲）である</t>
  </si>
  <si>
    <t>5.組合立中学校は組合管理市町村に入れた　6.市町村別は5月1日現在のものである　</t>
  </si>
  <si>
    <t>２８．市町村別小学校・中学校</t>
  </si>
  <si>
    <t>地方事務所別</t>
  </si>
  <si>
    <t>児童福祉施設</t>
  </si>
  <si>
    <t>養老</t>
  </si>
  <si>
    <t>授産</t>
  </si>
  <si>
    <t>宿所提供</t>
  </si>
  <si>
    <t>引揚者
集団収容</t>
  </si>
  <si>
    <t>引揚者
独立住宅</t>
  </si>
  <si>
    <t>児童一時
保護所</t>
  </si>
  <si>
    <t>教護院</t>
  </si>
  <si>
    <t>乳児院</t>
  </si>
  <si>
    <t>虚弱児施設</t>
  </si>
  <si>
    <t>精神薄弱児</t>
  </si>
  <si>
    <t>母子寮</t>
  </si>
  <si>
    <t>保育所</t>
  </si>
  <si>
    <t>盲ろう児
施設</t>
  </si>
  <si>
    <t>養護施設</t>
  </si>
  <si>
    <t>山形市</t>
  </si>
  <si>
    <t>米沢市</t>
  </si>
  <si>
    <t>鶴岡市</t>
  </si>
  <si>
    <t>酒田市</t>
  </si>
  <si>
    <t>新庄市</t>
  </si>
  <si>
    <t>寒河江市</t>
  </si>
  <si>
    <t>上山市</t>
  </si>
  <si>
    <t>村山市</t>
  </si>
  <si>
    <t>長井市</t>
  </si>
  <si>
    <t>東南村山</t>
  </si>
  <si>
    <t>西村山</t>
  </si>
  <si>
    <t>北村山</t>
  </si>
  <si>
    <t>東南置賜</t>
  </si>
  <si>
    <t>東西田川</t>
  </si>
  <si>
    <t>県社会課調</t>
  </si>
  <si>
    <t>２９.社会福祉施設</t>
  </si>
  <si>
    <t>　〃30年</t>
  </si>
  <si>
    <t>山形</t>
  </si>
  <si>
    <t>米沢</t>
  </si>
  <si>
    <t>鶴岡</t>
  </si>
  <si>
    <t>酒田</t>
  </si>
  <si>
    <t>新庄</t>
  </si>
  <si>
    <t>長井</t>
  </si>
  <si>
    <t>寒河江</t>
  </si>
  <si>
    <t>保健所別</t>
  </si>
  <si>
    <t>医師</t>
  </si>
  <si>
    <t>歯科医師</t>
  </si>
  <si>
    <t>薬剤師</t>
  </si>
  <si>
    <t>助産婦</t>
  </si>
  <si>
    <t>看護婦</t>
  </si>
  <si>
    <t>保健婦</t>
  </si>
  <si>
    <t>看護人</t>
  </si>
  <si>
    <t>あんまはりきう師</t>
  </si>
  <si>
    <t>柔道整復師</t>
  </si>
  <si>
    <t>准看護婦</t>
  </si>
  <si>
    <t>昭和28年</t>
  </si>
  <si>
    <t>　〃29年</t>
  </si>
  <si>
    <t>赤湯</t>
  </si>
  <si>
    <t>楯岡</t>
  </si>
  <si>
    <t>1.　各年12月末現在</t>
  </si>
  <si>
    <t>2.　県医務課調</t>
  </si>
  <si>
    <t>３０．医療関係者</t>
  </si>
  <si>
    <t>昭和30年12月31日現在</t>
  </si>
  <si>
    <t>保健所別</t>
  </si>
  <si>
    <t>国立</t>
  </si>
  <si>
    <t>県立</t>
  </si>
  <si>
    <t>市町村立</t>
  </si>
  <si>
    <t>法人立</t>
  </si>
  <si>
    <t>個人立</t>
  </si>
  <si>
    <t>施設</t>
  </si>
  <si>
    <t>病床数</t>
  </si>
  <si>
    <t>病　　　　　　　　院</t>
  </si>
  <si>
    <t>昭和29年</t>
  </si>
  <si>
    <t>　〃30年</t>
  </si>
  <si>
    <t>山形</t>
  </si>
  <si>
    <t>米沢</t>
  </si>
  <si>
    <t>酒田</t>
  </si>
  <si>
    <t>長井</t>
  </si>
  <si>
    <t>寒河江</t>
  </si>
  <si>
    <t>診　　　　療　　　　所</t>
  </si>
  <si>
    <t>区分</t>
  </si>
  <si>
    <t>昭和30年</t>
  </si>
  <si>
    <t>長井</t>
  </si>
  <si>
    <t>診療所</t>
  </si>
  <si>
    <t>歯科診療所</t>
  </si>
  <si>
    <t>精神病院　</t>
  </si>
  <si>
    <t xml:space="preserve"> 病院数</t>
  </si>
  <si>
    <t xml:space="preserve"> 病床数</t>
  </si>
  <si>
    <t>結核療養所</t>
  </si>
  <si>
    <t>一般病院</t>
  </si>
  <si>
    <t xml:space="preserve"> 結核病床数</t>
  </si>
  <si>
    <t xml:space="preserve"> 伝染病床数</t>
  </si>
  <si>
    <t xml:space="preserve"> 一般病床数</t>
  </si>
  <si>
    <t>医務課調</t>
  </si>
  <si>
    <t>３１．医療関係施設</t>
  </si>
  <si>
    <t>10月</t>
  </si>
  <si>
    <t>11月</t>
  </si>
  <si>
    <t>12月</t>
  </si>
  <si>
    <t>（2）月別火災発生件数･損害見積額</t>
  </si>
  <si>
    <t>月　別</t>
  </si>
  <si>
    <t>出火件数</t>
  </si>
  <si>
    <t>焼失坪数</t>
  </si>
  <si>
    <t>罹災世帯数</t>
  </si>
  <si>
    <t>死者</t>
  </si>
  <si>
    <t>傷者</t>
  </si>
  <si>
    <t>損害見積額(円)</t>
  </si>
  <si>
    <t>合計</t>
  </si>
  <si>
    <t>建物</t>
  </si>
  <si>
    <t>山林原野</t>
  </si>
  <si>
    <t>船舶</t>
  </si>
  <si>
    <t>車両</t>
  </si>
  <si>
    <t>建　物</t>
  </si>
  <si>
    <t>全焼</t>
  </si>
  <si>
    <t>半焼</t>
  </si>
  <si>
    <t>その　　　　　　他</t>
  </si>
  <si>
    <t>車両</t>
  </si>
  <si>
    <t>昭  26年</t>
  </si>
  <si>
    <t>〃　27年</t>
  </si>
  <si>
    <t>〃　28年</t>
  </si>
  <si>
    <t>〃　29年</t>
  </si>
  <si>
    <t>〃　30年</t>
  </si>
  <si>
    <t xml:space="preserve"> 1       月</t>
  </si>
  <si>
    <t xml:space="preserve"> 2       月</t>
  </si>
  <si>
    <t xml:space="preserve"> 3       月</t>
  </si>
  <si>
    <t xml:space="preserve"> 4       月</t>
  </si>
  <si>
    <t xml:space="preserve"> 5       月</t>
  </si>
  <si>
    <t xml:space="preserve"> 6       月</t>
  </si>
  <si>
    <t xml:space="preserve"> 7       月</t>
  </si>
  <si>
    <t xml:space="preserve"> 8       月</t>
  </si>
  <si>
    <t xml:space="preserve"> 9       月</t>
  </si>
  <si>
    <t xml:space="preserve"> 　県消防課調</t>
  </si>
  <si>
    <t>３２．火災被害</t>
  </si>
  <si>
    <t>耕地以外の
低規模以上
該当する農家</t>
  </si>
  <si>
    <t>兼業総数</t>
  </si>
  <si>
    <t>農業が主であるもの</t>
  </si>
  <si>
    <t>農業が従であるもの</t>
  </si>
  <si>
    <t>昭27.8.1</t>
  </si>
  <si>
    <t>…</t>
  </si>
  <si>
    <t>〃28.8.1</t>
  </si>
  <si>
    <t>〃29.2.1</t>
  </si>
  <si>
    <t>〃30.2.1</t>
  </si>
  <si>
    <t>〃31.2.1</t>
  </si>
  <si>
    <t>柏倉門伝村</t>
  </si>
  <si>
    <t>山辺町</t>
  </si>
  <si>
    <t>八向村</t>
  </si>
  <si>
    <t>　県農林水産業調査</t>
  </si>
  <si>
    <t>７．専業兼業別自小作別農家数</t>
  </si>
  <si>
    <t>各年2月1日現在</t>
  </si>
  <si>
    <t>所有地</t>
  </si>
  <si>
    <t>借入地．その他</t>
  </si>
  <si>
    <t>田</t>
  </si>
  <si>
    <t>畑</t>
  </si>
  <si>
    <t>計</t>
  </si>
  <si>
    <t>反</t>
  </si>
  <si>
    <t>昭和28年</t>
  </si>
  <si>
    <t>昭和29年</t>
  </si>
  <si>
    <t>昭和30年</t>
  </si>
  <si>
    <t>昭和31年</t>
  </si>
  <si>
    <t>六郷</t>
  </si>
  <si>
    <t>塩井</t>
  </si>
  <si>
    <t>長井村</t>
  </si>
  <si>
    <t xml:space="preserve"> </t>
  </si>
  <si>
    <t xml:space="preserve"> </t>
  </si>
  <si>
    <t>津川村</t>
  </si>
  <si>
    <t>栄</t>
  </si>
  <si>
    <t>県農林水産業調査</t>
  </si>
  <si>
    <t>８．経営耕地面積</t>
  </si>
  <si>
    <t>作付面積</t>
  </si>
  <si>
    <t>収穫面積</t>
  </si>
  <si>
    <t>作付反収</t>
  </si>
  <si>
    <t>推定実収高</t>
  </si>
  <si>
    <t>水稲</t>
  </si>
  <si>
    <t>陸稲</t>
  </si>
  <si>
    <t>石</t>
  </si>
  <si>
    <t>昭和26年</t>
  </si>
  <si>
    <t>　〃27年</t>
  </si>
  <si>
    <t>　〃28年</t>
  </si>
  <si>
    <t>　〃29年</t>
  </si>
  <si>
    <t>　〃30年</t>
  </si>
  <si>
    <t>寒河江町</t>
  </si>
  <si>
    <t>柏倉門伝</t>
  </si>
  <si>
    <t>広野</t>
  </si>
  <si>
    <t>（注）　作付反収とは、作付面積に対する石数である。</t>
  </si>
  <si>
    <t>９．米実収高</t>
  </si>
  <si>
    <t>地方事
務所別</t>
  </si>
  <si>
    <t>面積</t>
  </si>
  <si>
    <t>森林蓄積</t>
  </si>
  <si>
    <t>樹種別森林蓄積</t>
  </si>
  <si>
    <t>針葉樹林</t>
  </si>
  <si>
    <t>広葉樹林</t>
  </si>
  <si>
    <t>その他</t>
  </si>
  <si>
    <t>針葉樹</t>
  </si>
  <si>
    <t>広葉樹</t>
  </si>
  <si>
    <t>すぎ</t>
  </si>
  <si>
    <t>まつ</t>
  </si>
  <si>
    <t>からまつ</t>
  </si>
  <si>
    <t>ぶな</t>
  </si>
  <si>
    <t>町</t>
  </si>
  <si>
    <t>石</t>
  </si>
  <si>
    <t>総　　　　　　　　　　　　　　　　　　　　　数</t>
  </si>
  <si>
    <t>東南村山</t>
  </si>
  <si>
    <t>西村山</t>
  </si>
  <si>
    <t>北村山</t>
  </si>
  <si>
    <t>最上</t>
  </si>
  <si>
    <t>東南置賜</t>
  </si>
  <si>
    <t>西置賜</t>
  </si>
  <si>
    <t>飽海</t>
  </si>
  <si>
    <t>国有林</t>
  </si>
  <si>
    <t>民有林</t>
  </si>
  <si>
    <t>県林務課調</t>
  </si>
  <si>
    <t>１０.所管別林野面積・森林蓄積</t>
  </si>
  <si>
    <t>(1)経営体階層別経営体数</t>
  </si>
  <si>
    <t>昭和29年1月1日</t>
  </si>
  <si>
    <t>地方別</t>
  </si>
  <si>
    <t>無動力</t>
  </si>
  <si>
    <t>有動力</t>
  </si>
  <si>
    <t>小型定置</t>
  </si>
  <si>
    <t>地曳</t>
  </si>
  <si>
    <t>1ｔ未満</t>
  </si>
  <si>
    <t>1～3</t>
  </si>
  <si>
    <t>3～5</t>
  </si>
  <si>
    <t>5～10</t>
  </si>
  <si>
    <t>10～20</t>
  </si>
  <si>
    <t>20～30</t>
  </si>
  <si>
    <t>30～100</t>
  </si>
  <si>
    <t>100～200</t>
  </si>
  <si>
    <t>酒田</t>
  </si>
  <si>
    <t>遊佐町</t>
  </si>
  <si>
    <t>個人経営体</t>
  </si>
  <si>
    <t>共同経営体</t>
  </si>
  <si>
    <t>会社</t>
  </si>
  <si>
    <t>官公庁・学校・試験場</t>
  </si>
  <si>
    <t>第2次漁業センサス</t>
  </si>
  <si>
    <t>１１.海面漁業</t>
  </si>
  <si>
    <t>1月</t>
  </si>
  <si>
    <t>(1)魚種別月別魚獲高</t>
  </si>
  <si>
    <t>魚種別</t>
  </si>
  <si>
    <t>対前年比</t>
  </si>
  <si>
    <t>2月</t>
  </si>
  <si>
    <t>3月</t>
  </si>
  <si>
    <t>4月</t>
  </si>
  <si>
    <t>5月</t>
  </si>
  <si>
    <t>6月</t>
  </si>
  <si>
    <t>7月</t>
  </si>
  <si>
    <t>8月</t>
  </si>
  <si>
    <t>9月</t>
  </si>
  <si>
    <t>10月</t>
  </si>
  <si>
    <t>11月</t>
  </si>
  <si>
    <t>12月</t>
  </si>
  <si>
    <t>まいわし</t>
  </si>
  <si>
    <t>うるめ・かたくち</t>
  </si>
  <si>
    <t>かつお</t>
  </si>
  <si>
    <t>まぐろ</t>
  </si>
  <si>
    <t>さば</t>
  </si>
  <si>
    <t>ぶり</t>
  </si>
  <si>
    <t>まだら</t>
  </si>
  <si>
    <t>魚</t>
  </si>
  <si>
    <t>すけとうだら</t>
  </si>
  <si>
    <t>さめ</t>
  </si>
  <si>
    <t>たい</t>
  </si>
  <si>
    <t>かれい・ひらめ</t>
  </si>
  <si>
    <t>ほっけ</t>
  </si>
  <si>
    <t>あじ</t>
  </si>
  <si>
    <t>類</t>
  </si>
  <si>
    <t>はたはた</t>
  </si>
  <si>
    <t>さけ</t>
  </si>
  <si>
    <t>ます</t>
  </si>
  <si>
    <t>かながしら・ほうぼう</t>
  </si>
  <si>
    <t>とびうお</t>
  </si>
  <si>
    <t>貝類</t>
  </si>
  <si>
    <t>あわび</t>
  </si>
  <si>
    <t>さざゑ</t>
  </si>
  <si>
    <t>その他水産動物類</t>
  </si>
  <si>
    <t>するめいか</t>
  </si>
  <si>
    <t>その他いか</t>
  </si>
  <si>
    <t>たこ</t>
  </si>
  <si>
    <t>えび</t>
  </si>
  <si>
    <t>かに</t>
  </si>
  <si>
    <t>うに・なまこ</t>
  </si>
  <si>
    <t>藻類</t>
  </si>
  <si>
    <t>わかめ</t>
  </si>
  <si>
    <t>あらめ</t>
  </si>
  <si>
    <t>いわのり</t>
  </si>
  <si>
    <t>えぎす</t>
  </si>
  <si>
    <t>１２．漁獲高</t>
  </si>
  <si>
    <t>昭和30年12月末現在</t>
  </si>
  <si>
    <t>市　町　村　別</t>
  </si>
  <si>
    <t>工場数</t>
  </si>
  <si>
    <t>従　業　者　数</t>
  </si>
  <si>
    <t>出荷額</t>
  </si>
  <si>
    <t>千円</t>
  </si>
  <si>
    <t>市計</t>
  </si>
  <si>
    <t>上山市</t>
  </si>
  <si>
    <t>郡計</t>
  </si>
  <si>
    <t>南村山郡</t>
  </si>
  <si>
    <t>x</t>
  </si>
  <si>
    <t>x</t>
  </si>
  <si>
    <t>豊栄村</t>
  </si>
  <si>
    <t>中山町</t>
  </si>
  <si>
    <t>山辺町</t>
  </si>
  <si>
    <t>大曾根村</t>
  </si>
  <si>
    <t>西川町</t>
  </si>
  <si>
    <t>北村山郡</t>
  </si>
  <si>
    <t>東根町</t>
  </si>
  <si>
    <t>大石田町</t>
  </si>
  <si>
    <t>尾花沢町</t>
  </si>
  <si>
    <t>舟形町</t>
  </si>
  <si>
    <t>八向村</t>
  </si>
  <si>
    <t>安楽城村</t>
  </si>
  <si>
    <t>及位村</t>
  </si>
  <si>
    <t>最上町</t>
  </si>
  <si>
    <t>和郷村</t>
  </si>
  <si>
    <t>川西町</t>
  </si>
  <si>
    <t>x</t>
  </si>
  <si>
    <t>東田川郡</t>
  </si>
  <si>
    <t>朝日村</t>
  </si>
  <si>
    <t>櫛引村</t>
  </si>
  <si>
    <t>羽黒町</t>
  </si>
  <si>
    <t>三川村</t>
  </si>
  <si>
    <t>藤島町</t>
  </si>
  <si>
    <t>立川町</t>
  </si>
  <si>
    <t>余目町</t>
  </si>
  <si>
    <t>西田川郡</t>
  </si>
  <si>
    <t>大山町</t>
  </si>
  <si>
    <t>松山町</t>
  </si>
  <si>
    <t>平田村</t>
  </si>
  <si>
    <t>八幡町</t>
  </si>
  <si>
    <t>1.　従業者4人以上，3人以下の工場を合算したものである</t>
  </si>
  <si>
    <t>2.　工業調査</t>
  </si>
  <si>
    <t>１３．市町村別工場数・従業者数・製造品出荷額</t>
  </si>
  <si>
    <t>その他の製造業</t>
  </si>
  <si>
    <t>産業中分類別</t>
  </si>
  <si>
    <t>9人以下</t>
  </si>
  <si>
    <t>10人～29人</t>
  </si>
  <si>
    <t>30人～99人</t>
  </si>
  <si>
    <t>100人以上</t>
  </si>
  <si>
    <t>従業者数</t>
  </si>
  <si>
    <t>製造品
出荷額</t>
  </si>
  <si>
    <t>非鉄金属製造業</t>
  </si>
  <si>
    <t>紡織業</t>
  </si>
  <si>
    <t>※</t>
  </si>
  <si>
    <t>衣服・身廻品製造業</t>
  </si>
  <si>
    <t>x</t>
  </si>
  <si>
    <t>木材・木製品製造業</t>
  </si>
  <si>
    <t>x</t>
  </si>
  <si>
    <t>家具・装備品製造業</t>
  </si>
  <si>
    <t>※</t>
  </si>
  <si>
    <t>紙・類似品製造業</t>
  </si>
  <si>
    <t>x</t>
  </si>
  <si>
    <t>印刷・出版・類似業</t>
  </si>
  <si>
    <t>x</t>
  </si>
  <si>
    <t>化学工業</t>
  </si>
  <si>
    <t>x</t>
  </si>
  <si>
    <t>石油・石炭製品製造業</t>
  </si>
  <si>
    <t>ゴム製品製造業</t>
  </si>
  <si>
    <t>x</t>
  </si>
  <si>
    <t>皮革・皮革製品製造業</t>
  </si>
  <si>
    <t>x</t>
  </si>
  <si>
    <t>ガラス・土石製品製造業</t>
  </si>
  <si>
    <t>(1)共同漁業権</t>
  </si>
  <si>
    <t>(2)内水面漁業権</t>
  </si>
  <si>
    <t>海面漁業</t>
  </si>
  <si>
    <t>(1)経営体階級別経営体数</t>
  </si>
  <si>
    <t>(2)主なる漁業種類別経営体数</t>
  </si>
  <si>
    <t>(3)従事者数別経営体数・従業者数</t>
  </si>
  <si>
    <t>(4)専業兼業別個人経営者世帯数</t>
  </si>
  <si>
    <t>(5)主なる収入源別漁業者世帯数</t>
  </si>
  <si>
    <t>(6)漁業世帯人口</t>
  </si>
  <si>
    <t>(7)漁船・漁獲高</t>
  </si>
  <si>
    <t>(1)魚種別月別漁獲高</t>
  </si>
  <si>
    <t>(2)漁業種類別漁獲高</t>
  </si>
  <si>
    <t>(3)漁業協同組合別漁獲高</t>
  </si>
  <si>
    <t>内水面漁業</t>
  </si>
  <si>
    <t>(1)漁業従事者数</t>
  </si>
  <si>
    <t>(2)主なる収入源別農業経営状況別世帯数</t>
  </si>
  <si>
    <t>(3)漁獲高・漁獲物販売状況</t>
  </si>
  <si>
    <t>年次別漁獲高</t>
  </si>
  <si>
    <t>水産加工品</t>
  </si>
  <si>
    <t>石炭生産需給実績</t>
  </si>
  <si>
    <t>亜炭生産需要実績</t>
  </si>
  <si>
    <t>産業中分類業種別開設年別経営組織別工場数</t>
  </si>
  <si>
    <t>規模別工場数・従業者数・製造品出荷額</t>
  </si>
  <si>
    <t>産業中分類別有形固定資産の取得額・除却額・減価償却額</t>
  </si>
  <si>
    <t>郡市別工場・従業者数・現金給与額(甲)</t>
  </si>
  <si>
    <t>原材料・燃料・電力使用額・製造品出荷額(甲)</t>
  </si>
  <si>
    <t>郡市別工場・従業者数・製造品出荷額(乙）</t>
  </si>
  <si>
    <t>主要再分類業種別工場数・従業者数・出荷額(甲・乙）</t>
  </si>
  <si>
    <t>月別電力実績</t>
  </si>
  <si>
    <t>水道普及状況</t>
  </si>
  <si>
    <t>構造別建築主別着工建築物</t>
  </si>
  <si>
    <t>鉄道貨物発送・到着数量</t>
  </si>
  <si>
    <t>(2)加茂・由良・鼠ヶ関港</t>
  </si>
  <si>
    <t>年次別輸出実績</t>
  </si>
  <si>
    <t>月別輸出実績</t>
  </si>
  <si>
    <t>地方別輸出実績</t>
  </si>
  <si>
    <t>業種別組織別店舗数・従業者数</t>
  </si>
  <si>
    <t>郡市・業種商品仕入先別店舗数・商品手持額・商品売上額・営業支出額(甲)</t>
  </si>
  <si>
    <t>郡市・業種業態別店舗数・商品売上額・商品手持額(乙)</t>
  </si>
  <si>
    <t>農村（家計用品）小売価格</t>
  </si>
  <si>
    <t>農家生産物販売価格</t>
  </si>
  <si>
    <t>家計調査</t>
  </si>
  <si>
    <t>(1)勤労者全世帯月別1カ月間の支出金額</t>
  </si>
  <si>
    <t>(2)現金実収入階級別勤労世帯年平均1カ月間の収入・支出</t>
  </si>
  <si>
    <t>(3)勤労世帯年平均・月別1カ月間の収入・支出</t>
  </si>
  <si>
    <t>(2)県内生産・所得</t>
  </si>
  <si>
    <t>県才入・才出決算</t>
  </si>
  <si>
    <t>県特別会計才入・才出決算</t>
  </si>
  <si>
    <t>市町村才入・才出決算</t>
  </si>
  <si>
    <t>選挙</t>
  </si>
  <si>
    <t>(1)衆議院議員選挙</t>
  </si>
  <si>
    <t>県議会議員選挙</t>
  </si>
  <si>
    <t>(1)党派別得票数</t>
  </si>
  <si>
    <t>(2)投票状況</t>
  </si>
  <si>
    <t>知事選挙</t>
  </si>
  <si>
    <t>最高裁判所裁判官国民審査</t>
  </si>
  <si>
    <t>第２０章　司法・警察</t>
  </si>
  <si>
    <t>警察</t>
  </si>
  <si>
    <t>(1)職員</t>
  </si>
  <si>
    <t>(2)警察区画</t>
  </si>
  <si>
    <t>(1)山形地方裁判所・同支部</t>
  </si>
  <si>
    <t>(2)簡易裁判所</t>
  </si>
  <si>
    <t>犯罪発生・検挙件数</t>
  </si>
  <si>
    <t>中学校・高等学校生徒の卒業後の状況</t>
  </si>
  <si>
    <t>生徒・児童の疾病異常検査</t>
  </si>
  <si>
    <t>生徒・児童の計測検査</t>
  </si>
  <si>
    <t>(1)扶助別生活保護世帯員</t>
  </si>
  <si>
    <t>(2)実施機関別保護世帯・人員</t>
  </si>
  <si>
    <t>(3)月別生活保護費支出状況</t>
  </si>
  <si>
    <t>(4)扶助別生活保護費支出状況</t>
  </si>
  <si>
    <t>(5)月別扶助別被保護者</t>
  </si>
  <si>
    <t>(1)地方別利用状況</t>
  </si>
  <si>
    <t>(2)月別貸付・弁済状況</t>
  </si>
  <si>
    <t>(1)募金実績</t>
  </si>
  <si>
    <t>(2)募金分配</t>
  </si>
  <si>
    <t>(1)適用状況・保険料徴収状況</t>
  </si>
  <si>
    <t>薬局・医薬品・製造販売業者</t>
  </si>
  <si>
    <t>主要死因別(1才未満）乳児死亡者数</t>
  </si>
  <si>
    <t>性病患者数</t>
  </si>
  <si>
    <t>(2)月別火災発生件数・損害見積額</t>
  </si>
  <si>
    <t>(3)出火原因(発火源）別月別発生件数</t>
  </si>
  <si>
    <t>(4)出火原因別着火物件数</t>
  </si>
  <si>
    <t>(1)鉄道運転事故件数</t>
  </si>
  <si>
    <t>(2)事故死傷者</t>
  </si>
  <si>
    <t>(6)電力消費指数</t>
  </si>
  <si>
    <t>(7)小売物価地域差指数</t>
  </si>
  <si>
    <t>１</t>
  </si>
  <si>
    <t>２</t>
  </si>
  <si>
    <t>３</t>
  </si>
  <si>
    <t>４</t>
  </si>
  <si>
    <t>５</t>
  </si>
  <si>
    <t>６</t>
  </si>
  <si>
    <t>昭和３２年３月</t>
  </si>
  <si>
    <t>図表　統計表　（統計書より抜粋）</t>
  </si>
  <si>
    <t>各年10月1日現在</t>
  </si>
  <si>
    <t>市町村別</t>
  </si>
  <si>
    <t>昭和30年</t>
  </si>
  <si>
    <t>昭和25年</t>
  </si>
  <si>
    <t>昭和22年</t>
  </si>
  <si>
    <t>昭和15年</t>
  </si>
  <si>
    <t>昭和10年</t>
  </si>
  <si>
    <t>昭和 5年</t>
  </si>
  <si>
    <t>大正14年</t>
  </si>
  <si>
    <t>大正　9年</t>
  </si>
  <si>
    <t>総数</t>
  </si>
  <si>
    <t>山形市</t>
  </si>
  <si>
    <t>山形</t>
  </si>
  <si>
    <t>金井</t>
  </si>
  <si>
    <t>滝山</t>
  </si>
  <si>
    <t>東沢</t>
  </si>
  <si>
    <t>南沼原</t>
  </si>
  <si>
    <t>飯塚</t>
  </si>
  <si>
    <t>椹沢</t>
  </si>
  <si>
    <t>高瀬</t>
  </si>
  <si>
    <t>山楯</t>
  </si>
  <si>
    <t>出羽</t>
  </si>
  <si>
    <t>明治</t>
  </si>
  <si>
    <t>大郷</t>
  </si>
  <si>
    <t>鈴川</t>
  </si>
  <si>
    <t>千歳</t>
  </si>
  <si>
    <t>米沢市</t>
  </si>
  <si>
    <t>米沢</t>
  </si>
  <si>
    <t>上長井</t>
  </si>
  <si>
    <t>万世</t>
  </si>
  <si>
    <t>山上</t>
  </si>
  <si>
    <t>三沢</t>
  </si>
  <si>
    <t>広幡</t>
  </si>
  <si>
    <t>六郷</t>
  </si>
  <si>
    <t>約井</t>
  </si>
  <si>
    <t>窪田</t>
  </si>
  <si>
    <t>南原</t>
  </si>
  <si>
    <t>上郷</t>
  </si>
  <si>
    <t>鶴岡市</t>
  </si>
  <si>
    <t>鶴岡</t>
  </si>
  <si>
    <t>大泉</t>
  </si>
  <si>
    <t>黄金</t>
  </si>
  <si>
    <t>斉</t>
  </si>
  <si>
    <t>湯田川</t>
  </si>
  <si>
    <t>田川</t>
  </si>
  <si>
    <t>栄</t>
  </si>
  <si>
    <t>京田</t>
  </si>
  <si>
    <t>豊浦</t>
  </si>
  <si>
    <t>加茂</t>
  </si>
  <si>
    <t>酒田市</t>
  </si>
  <si>
    <t>酒田</t>
  </si>
  <si>
    <t>西荒瀬</t>
  </si>
  <si>
    <t>北平田</t>
  </si>
  <si>
    <t>東平田</t>
  </si>
  <si>
    <t>中平田</t>
  </si>
  <si>
    <t>上田</t>
  </si>
  <si>
    <t>本楯</t>
  </si>
  <si>
    <t>南遊佐</t>
  </si>
  <si>
    <t>新堀</t>
  </si>
  <si>
    <t>広野</t>
  </si>
  <si>
    <t>袖浦</t>
  </si>
  <si>
    <t>飛島</t>
  </si>
  <si>
    <t>南平田</t>
  </si>
  <si>
    <t>鵜渡川原</t>
  </si>
  <si>
    <t>新庄市</t>
  </si>
  <si>
    <t>新庄</t>
  </si>
  <si>
    <t>萩野</t>
  </si>
  <si>
    <t>稲舟</t>
  </si>
  <si>
    <t>寒河江市</t>
  </si>
  <si>
    <t>寒河江</t>
  </si>
  <si>
    <t>西根</t>
  </si>
  <si>
    <t>柴橋</t>
  </si>
  <si>
    <t>高松</t>
  </si>
  <si>
    <t>醍醐</t>
  </si>
  <si>
    <t>白岩</t>
  </si>
  <si>
    <t>三泉</t>
  </si>
  <si>
    <t>上山市</t>
  </si>
  <si>
    <t>上山町</t>
  </si>
  <si>
    <t>西郷</t>
  </si>
  <si>
    <t>本庄</t>
  </si>
  <si>
    <t>東</t>
  </si>
  <si>
    <t>宮生</t>
  </si>
  <si>
    <t>中川</t>
  </si>
  <si>
    <t>村山市</t>
  </si>
  <si>
    <t>楯岡</t>
  </si>
  <si>
    <t>西郷</t>
  </si>
  <si>
    <t>大倉</t>
  </si>
  <si>
    <t>大久保</t>
  </si>
  <si>
    <t>富本</t>
  </si>
  <si>
    <t>富沢</t>
  </si>
  <si>
    <t>袖崎</t>
  </si>
  <si>
    <t>大高根</t>
  </si>
  <si>
    <t>長井市</t>
  </si>
  <si>
    <t>長井町</t>
  </si>
  <si>
    <t>長井村</t>
  </si>
  <si>
    <t>平野</t>
  </si>
  <si>
    <t>伊佐沢</t>
  </si>
  <si>
    <t>豊田</t>
  </si>
  <si>
    <t>南村山郡</t>
  </si>
  <si>
    <t>蔵王村</t>
  </si>
  <si>
    <t>村木沢村</t>
  </si>
  <si>
    <t>柏倉門伝村</t>
  </si>
  <si>
    <t>本沢村</t>
  </si>
  <si>
    <t>山本村</t>
  </si>
  <si>
    <t>東村山郡</t>
  </si>
  <si>
    <t>天童町</t>
  </si>
  <si>
    <t>天生</t>
  </si>
  <si>
    <t>成生</t>
  </si>
  <si>
    <t>蔵増</t>
  </si>
  <si>
    <t>津山</t>
  </si>
  <si>
    <t>寺津</t>
  </si>
  <si>
    <t>山口</t>
  </si>
  <si>
    <t>田麦野</t>
  </si>
  <si>
    <t>豊栄村</t>
  </si>
  <si>
    <t>干布</t>
  </si>
  <si>
    <t>高擶</t>
  </si>
  <si>
    <t>山寺村</t>
  </si>
  <si>
    <t>中山町</t>
  </si>
  <si>
    <t>長崎</t>
  </si>
  <si>
    <t>山辺町</t>
  </si>
  <si>
    <t>山辺</t>
  </si>
  <si>
    <t>大寺</t>
  </si>
  <si>
    <t>中</t>
  </si>
  <si>
    <t>作谷沢</t>
  </si>
  <si>
    <t>相模</t>
  </si>
  <si>
    <t>大曽根村</t>
  </si>
  <si>
    <t>西村山郡</t>
  </si>
  <si>
    <t>左沢町</t>
  </si>
  <si>
    <t>朝日町</t>
  </si>
  <si>
    <t>宮宿</t>
  </si>
  <si>
    <t>大谷</t>
  </si>
  <si>
    <t>西五百川</t>
  </si>
  <si>
    <t>漆川村</t>
  </si>
  <si>
    <t>本郷</t>
  </si>
  <si>
    <t>七軒</t>
  </si>
  <si>
    <t>西川町</t>
  </si>
  <si>
    <t>西山</t>
  </si>
  <si>
    <t>本導寺</t>
  </si>
  <si>
    <t>川土居</t>
  </si>
  <si>
    <t>大井沢</t>
  </si>
  <si>
    <t>河北町</t>
  </si>
  <si>
    <t>谷地</t>
  </si>
  <si>
    <t>西里</t>
  </si>
  <si>
    <t>溝延</t>
  </si>
  <si>
    <t>北谷地</t>
  </si>
  <si>
    <t>北村山郡</t>
  </si>
  <si>
    <t>東根町</t>
  </si>
  <si>
    <t>東根</t>
  </si>
  <si>
    <t>東郷</t>
  </si>
  <si>
    <t>高崎</t>
  </si>
  <si>
    <t>大富</t>
  </si>
  <si>
    <t>小田島</t>
  </si>
  <si>
    <t>長瀞</t>
  </si>
  <si>
    <t>大石田町</t>
  </si>
  <si>
    <t>大石田</t>
  </si>
  <si>
    <t>横山</t>
  </si>
  <si>
    <t>亀井田</t>
  </si>
  <si>
    <t>尾花沢町</t>
  </si>
  <si>
    <t>尾花沢</t>
  </si>
  <si>
    <t>福原</t>
  </si>
  <si>
    <t>宮沢</t>
  </si>
  <si>
    <t>玉野</t>
  </si>
  <si>
    <t>常盤</t>
  </si>
  <si>
    <t>最上郡</t>
  </si>
  <si>
    <t>舟形町</t>
  </si>
  <si>
    <t>舟形</t>
  </si>
  <si>
    <t>堀内</t>
  </si>
  <si>
    <t>大蔵村</t>
  </si>
  <si>
    <t>八向村</t>
  </si>
  <si>
    <t>戸沢村</t>
  </si>
  <si>
    <t>古口</t>
  </si>
  <si>
    <t>角川</t>
  </si>
  <si>
    <t>戸沢</t>
  </si>
  <si>
    <t>鮭川村</t>
  </si>
  <si>
    <t>鮭川</t>
  </si>
  <si>
    <t>豊川</t>
  </si>
  <si>
    <t>真室川町</t>
  </si>
  <si>
    <t>安楽城村</t>
  </si>
  <si>
    <t>及位村</t>
  </si>
  <si>
    <t>金山町</t>
  </si>
  <si>
    <t>最上町</t>
  </si>
  <si>
    <t>西小国村</t>
  </si>
  <si>
    <t>東小国村</t>
  </si>
  <si>
    <t>南置賜郡</t>
  </si>
  <si>
    <t>中津川村</t>
  </si>
  <si>
    <t>東置賜郡</t>
  </si>
  <si>
    <t>高畠町</t>
  </si>
  <si>
    <t>高畠</t>
  </si>
  <si>
    <t>二井宿</t>
  </si>
  <si>
    <t>屋代</t>
  </si>
  <si>
    <t>亀岡</t>
  </si>
  <si>
    <t>和田</t>
  </si>
  <si>
    <t>糠野目村</t>
  </si>
  <si>
    <t>赤湯町</t>
  </si>
  <si>
    <t>赤湯</t>
  </si>
  <si>
    <t>宮内町</t>
  </si>
  <si>
    <t>宮内</t>
  </si>
  <si>
    <t>吉野</t>
  </si>
  <si>
    <t>金山</t>
  </si>
  <si>
    <t>漆山</t>
  </si>
  <si>
    <t>和合村</t>
  </si>
  <si>
    <t>沖郷</t>
  </si>
  <si>
    <t>梨郷</t>
  </si>
  <si>
    <t>山戸</t>
  </si>
  <si>
    <t>大山町</t>
  </si>
  <si>
    <t>大西</t>
  </si>
  <si>
    <t>山郷</t>
  </si>
  <si>
    <t>飽海郡</t>
  </si>
  <si>
    <t>松山町</t>
  </si>
  <si>
    <t>松嶺</t>
  </si>
  <si>
    <t>内郷</t>
  </si>
  <si>
    <t>平田村</t>
  </si>
  <si>
    <t>田沢</t>
  </si>
  <si>
    <t>北俣</t>
  </si>
  <si>
    <t>八幡町</t>
  </si>
  <si>
    <t>観音寺</t>
  </si>
  <si>
    <t>一条</t>
  </si>
  <si>
    <t>大沢</t>
  </si>
  <si>
    <t>日向</t>
  </si>
  <si>
    <t>遊佐町</t>
  </si>
  <si>
    <t>遊佐</t>
  </si>
  <si>
    <t>稲川</t>
  </si>
  <si>
    <t>西遊佐</t>
  </si>
  <si>
    <t>蕨岡</t>
  </si>
  <si>
    <t>吹浦</t>
  </si>
  <si>
    <t>　 国勢調査確定数,市町村別の内訳は旧市町村名である　２．国勢調査</t>
  </si>
  <si>
    <t>１.市町村別年次別人口</t>
  </si>
  <si>
    <t>（単位　100人）</t>
  </si>
  <si>
    <t>年令別</t>
  </si>
  <si>
    <t>人口</t>
  </si>
  <si>
    <t>年令別割合</t>
  </si>
  <si>
    <t>男</t>
  </si>
  <si>
    <t>女</t>
  </si>
  <si>
    <r>
      <t>0</t>
    </r>
    <r>
      <rPr>
        <sz val="10"/>
        <rFont val="ＭＳ 明朝"/>
        <family val="1"/>
      </rPr>
      <t>0　～　</t>
    </r>
    <r>
      <rPr>
        <sz val="10"/>
        <color indexed="9"/>
        <rFont val="ＭＳ 明朝"/>
        <family val="1"/>
      </rPr>
      <t>0</t>
    </r>
    <r>
      <rPr>
        <sz val="10"/>
        <rFont val="ＭＳ 明朝"/>
        <family val="1"/>
      </rPr>
      <t>4才</t>
    </r>
  </si>
  <si>
    <r>
      <t>0</t>
    </r>
    <r>
      <rPr>
        <sz val="10"/>
        <color indexed="8"/>
        <rFont val="ＭＳ 明朝"/>
        <family val="1"/>
      </rPr>
      <t>5</t>
    </r>
    <r>
      <rPr>
        <sz val="10"/>
        <rFont val="ＭＳ 明朝"/>
        <family val="1"/>
      </rPr>
      <t>　～　</t>
    </r>
    <r>
      <rPr>
        <sz val="10"/>
        <color indexed="9"/>
        <rFont val="ＭＳ 明朝"/>
        <family val="1"/>
      </rPr>
      <t>0</t>
    </r>
    <r>
      <rPr>
        <sz val="10"/>
        <color indexed="8"/>
        <rFont val="ＭＳ 明朝"/>
        <family val="1"/>
      </rPr>
      <t>9才</t>
    </r>
  </si>
  <si>
    <t>10　～　14才</t>
  </si>
  <si>
    <t>15　～　19才</t>
  </si>
  <si>
    <t>20　～　24才</t>
  </si>
  <si>
    <t>25　～　29才</t>
  </si>
  <si>
    <t>30　～　34才</t>
  </si>
  <si>
    <t>35　～　39才</t>
  </si>
  <si>
    <t>40　～　44才</t>
  </si>
  <si>
    <t>45　～　49才</t>
  </si>
  <si>
    <t>50　～　54才</t>
  </si>
  <si>
    <t>55　～　59才</t>
  </si>
  <si>
    <t>60　～　64才</t>
  </si>
  <si>
    <t>65　～　69才</t>
  </si>
  <si>
    <t>70　～　79才</t>
  </si>
  <si>
    <t>80才以上</t>
  </si>
  <si>
    <t>不　　　詳</t>
  </si>
  <si>
    <t>1.　昭和30年国勢調査による1％抽出集計　2.　推計数字に対する標本誤差は下表のとおり　3.　以下各表同じ</t>
  </si>
  <si>
    <t>推計数字の</t>
  </si>
  <si>
    <t>標本</t>
  </si>
  <si>
    <t>大きさ</t>
  </si>
  <si>
    <t>誤差率</t>
  </si>
  <si>
    <r>
      <t>推計数字の大きさが27万以上である場合には本表から得られる　標本誤差率に</t>
    </r>
    <r>
      <rPr>
        <sz val="12"/>
        <rFont val="ＭＳ 明朝"/>
        <family val="1"/>
      </rPr>
      <t>√(</t>
    </r>
    <r>
      <rPr>
        <sz val="10"/>
        <rFont val="ＭＳ 明朝"/>
        <family val="1"/>
      </rPr>
      <t>1-Ｐ)（Ｐは推計数</t>
    </r>
  </si>
  <si>
    <t>と総人口の比）を掛けて用いられたい</t>
  </si>
  <si>
    <t>２.年令別（5才階級）別男女別人口</t>
  </si>
  <si>
    <t>1人</t>
  </si>
  <si>
    <t>2人</t>
  </si>
  <si>
    <t>3人</t>
  </si>
  <si>
    <t>4人</t>
  </si>
  <si>
    <t>5人</t>
  </si>
  <si>
    <t>6人</t>
  </si>
  <si>
    <t>7人</t>
  </si>
  <si>
    <t>8人</t>
  </si>
  <si>
    <t>9人</t>
  </si>
  <si>
    <t>10人</t>
  </si>
  <si>
    <t>11人以上</t>
  </si>
  <si>
    <t>世帯数</t>
  </si>
  <si>
    <t>世帯人員</t>
  </si>
  <si>
    <t>３.世帶人員別普通世帶数・世帶人員</t>
  </si>
  <si>
    <t>事業所数</t>
  </si>
  <si>
    <t>組　　織　　別　　事　　業　　所　　数</t>
  </si>
  <si>
    <t>地　　　位　　　別　　　従　　　業　　　者　　　数</t>
  </si>
  <si>
    <t>個　人</t>
  </si>
  <si>
    <t>法　人</t>
  </si>
  <si>
    <t>法人でない団体</t>
  </si>
  <si>
    <t>公　営</t>
  </si>
  <si>
    <t>会社または団体の役員</t>
  </si>
  <si>
    <t>個人業主</t>
  </si>
  <si>
    <t>家族　　　　　　　　　従業者</t>
  </si>
  <si>
    <t>常雇の　　　従業者</t>
  </si>
  <si>
    <t>臨時叉は日雇の従業者</t>
  </si>
  <si>
    <t>計</t>
  </si>
  <si>
    <t>上山町</t>
  </si>
  <si>
    <t>西郷村</t>
  </si>
  <si>
    <t>本庄村</t>
  </si>
  <si>
    <t>東村</t>
  </si>
  <si>
    <t>宮生村</t>
  </si>
  <si>
    <t>中川村</t>
  </si>
  <si>
    <t>金井村</t>
  </si>
  <si>
    <t>滝山村</t>
  </si>
  <si>
    <t>東沢村</t>
  </si>
  <si>
    <t>南沼原村</t>
  </si>
  <si>
    <t>本沢村</t>
  </si>
  <si>
    <t>山元村</t>
  </si>
  <si>
    <t>東村山郡</t>
  </si>
  <si>
    <t>成生村</t>
  </si>
  <si>
    <t>蔵増村</t>
  </si>
  <si>
    <t>津山村</t>
  </si>
  <si>
    <t>千布村</t>
  </si>
  <si>
    <t>高瀬村</t>
  </si>
  <si>
    <t>楯山村</t>
  </si>
  <si>
    <t>出羽村</t>
  </si>
  <si>
    <t>高擶村</t>
  </si>
  <si>
    <t>寺津村</t>
  </si>
  <si>
    <t>明治村</t>
  </si>
  <si>
    <t>大郷村</t>
  </si>
  <si>
    <t>金井村</t>
  </si>
  <si>
    <t>長崎町</t>
  </si>
  <si>
    <t>豊田村</t>
  </si>
  <si>
    <t>山辺村</t>
  </si>
  <si>
    <t>大寺村</t>
  </si>
  <si>
    <t>中村</t>
  </si>
  <si>
    <t>作矢沢村</t>
  </si>
  <si>
    <t>相模村</t>
  </si>
  <si>
    <t>大曾根村</t>
  </si>
  <si>
    <t>西村山郡</t>
  </si>
  <si>
    <t>寒河江町</t>
  </si>
  <si>
    <t>西根村</t>
  </si>
  <si>
    <t>柴橋村</t>
  </si>
  <si>
    <t>高松村</t>
  </si>
  <si>
    <t>左沢町</t>
  </si>
  <si>
    <t>大谷村</t>
  </si>
  <si>
    <t>宮宿町</t>
  </si>
  <si>
    <t>西五百川村</t>
  </si>
  <si>
    <t>本郷村</t>
  </si>
  <si>
    <t>七軒村</t>
  </si>
  <si>
    <t>大井沢村</t>
  </si>
  <si>
    <t>本導寺村</t>
  </si>
  <si>
    <t>川土居村</t>
  </si>
  <si>
    <t>西山村</t>
  </si>
  <si>
    <t>白岩町</t>
  </si>
  <si>
    <t>醍醐村</t>
  </si>
  <si>
    <t>西里村</t>
  </si>
  <si>
    <t>三泉村</t>
  </si>
  <si>
    <t>溝延村</t>
  </si>
  <si>
    <t>谷地町</t>
  </si>
  <si>
    <t>北谷地村</t>
  </si>
  <si>
    <t>北村山郡</t>
  </si>
  <si>
    <t>楯岡町</t>
  </si>
  <si>
    <t>西郷村</t>
  </si>
  <si>
    <t>袖崎村</t>
  </si>
  <si>
    <t>東郷村</t>
  </si>
  <si>
    <t>高崎村</t>
  </si>
  <si>
    <t>山口村</t>
  </si>
  <si>
    <t>田麦野村</t>
  </si>
  <si>
    <t>大富村</t>
  </si>
  <si>
    <t>小田島村</t>
  </si>
  <si>
    <t>長瀞村</t>
  </si>
  <si>
    <t>大久保村</t>
  </si>
  <si>
    <t>富本村</t>
  </si>
  <si>
    <t>戸沢村</t>
  </si>
  <si>
    <t>大高根村</t>
  </si>
  <si>
    <t>横山村</t>
  </si>
  <si>
    <t>大石田町</t>
  </si>
  <si>
    <t>亀井田村</t>
  </si>
  <si>
    <t>福原村</t>
  </si>
  <si>
    <t>宮沢村</t>
  </si>
  <si>
    <t>玉野村</t>
  </si>
  <si>
    <t>常盤村</t>
  </si>
  <si>
    <t>舟形村</t>
  </si>
  <si>
    <t>堀内村</t>
  </si>
  <si>
    <t>八向村</t>
  </si>
  <si>
    <t>古口村</t>
  </si>
  <si>
    <t>角川村</t>
  </si>
  <si>
    <t>鮭川村</t>
  </si>
  <si>
    <t>豊里村</t>
  </si>
  <si>
    <t>真室川町</t>
  </si>
  <si>
    <t>安楽城村</t>
  </si>
  <si>
    <t>金山町</t>
  </si>
  <si>
    <t>萩野村</t>
  </si>
  <si>
    <t>南置賜郡</t>
  </si>
  <si>
    <t>万世村</t>
  </si>
  <si>
    <t>山上村</t>
  </si>
  <si>
    <t>南原村</t>
  </si>
  <si>
    <t>三沢村</t>
  </si>
  <si>
    <t>玉庭村</t>
  </si>
  <si>
    <t>中津川村</t>
  </si>
  <si>
    <t>広幡村</t>
  </si>
  <si>
    <t>六郷村</t>
  </si>
  <si>
    <t>塩井村</t>
  </si>
  <si>
    <t>窪田村</t>
  </si>
  <si>
    <t>東置賜郡</t>
  </si>
  <si>
    <t>高畠町</t>
  </si>
  <si>
    <t>二井宿村</t>
  </si>
  <si>
    <t>屋代村</t>
  </si>
  <si>
    <t>亀岡村</t>
  </si>
  <si>
    <t>和田村</t>
  </si>
  <si>
    <t>上郷村</t>
  </si>
  <si>
    <t>糠野目村</t>
  </si>
  <si>
    <t>沖郷村</t>
  </si>
  <si>
    <t>赤湯町</t>
  </si>
  <si>
    <t>中川村</t>
  </si>
  <si>
    <t>吉野村</t>
  </si>
  <si>
    <t>金山村</t>
  </si>
  <si>
    <t>宮内町</t>
  </si>
  <si>
    <t>漆山村</t>
  </si>
  <si>
    <t>梨郷村</t>
  </si>
  <si>
    <t>大塚村</t>
  </si>
  <si>
    <t>犬川村</t>
  </si>
  <si>
    <t>小松町</t>
  </si>
  <si>
    <t>中郡村</t>
  </si>
  <si>
    <t>吉島村</t>
  </si>
  <si>
    <t>西置賜郡</t>
  </si>
  <si>
    <t>蚕桑村</t>
  </si>
  <si>
    <t>鮎貝村</t>
  </si>
  <si>
    <t>荒砥町</t>
  </si>
  <si>
    <t>十王村</t>
  </si>
  <si>
    <t>白鷹村</t>
  </si>
  <si>
    <t>東根村</t>
  </si>
  <si>
    <t>平野村</t>
  </si>
  <si>
    <t>伊佐沢村</t>
  </si>
  <si>
    <t>豊原村</t>
  </si>
  <si>
    <t>添川村</t>
  </si>
  <si>
    <t>豊川村</t>
  </si>
  <si>
    <t>津川村</t>
  </si>
  <si>
    <t>小国町</t>
  </si>
  <si>
    <t>東田川郡</t>
  </si>
  <si>
    <t>大泉村</t>
  </si>
  <si>
    <t>山添村</t>
  </si>
  <si>
    <t>黄金村</t>
  </si>
  <si>
    <t>斎村</t>
  </si>
  <si>
    <t>黒川村</t>
  </si>
  <si>
    <t>広瀬村</t>
  </si>
  <si>
    <t>泉村</t>
  </si>
  <si>
    <t>渡前村</t>
  </si>
  <si>
    <t>横山村</t>
  </si>
  <si>
    <t>押切村</t>
  </si>
  <si>
    <t>長沼村</t>
  </si>
  <si>
    <t>八栄島村</t>
  </si>
  <si>
    <t>東栄村</t>
  </si>
  <si>
    <t>手向村</t>
  </si>
  <si>
    <t>立谷沢村</t>
  </si>
  <si>
    <t>清川村</t>
  </si>
  <si>
    <t>狩川町</t>
  </si>
  <si>
    <t>大和村</t>
  </si>
  <si>
    <t>八栄里村</t>
  </si>
  <si>
    <t>常万村</t>
  </si>
  <si>
    <t>新堀村</t>
  </si>
  <si>
    <t>栄村</t>
  </si>
  <si>
    <t>広野村</t>
  </si>
  <si>
    <t>湯田川村</t>
  </si>
  <si>
    <t>田川村</t>
  </si>
  <si>
    <t>念珠関村</t>
  </si>
  <si>
    <t>福栄村</t>
  </si>
  <si>
    <t>山戸村</t>
  </si>
  <si>
    <t>豊浦村</t>
  </si>
  <si>
    <t>加茂町</t>
  </si>
  <si>
    <t>袖浦村</t>
  </si>
  <si>
    <t>京田村</t>
  </si>
  <si>
    <t>飽海郡</t>
  </si>
  <si>
    <t>松嶺町</t>
  </si>
  <si>
    <t>内郷村</t>
  </si>
  <si>
    <t>田沢村</t>
  </si>
  <si>
    <t>北俣村</t>
  </si>
  <si>
    <t>南平田村</t>
  </si>
  <si>
    <t>東平田村</t>
  </si>
  <si>
    <t>北平田村</t>
  </si>
  <si>
    <t>中平田村</t>
  </si>
  <si>
    <t>上田村</t>
  </si>
  <si>
    <t>本楯村</t>
  </si>
  <si>
    <t>一条村</t>
  </si>
  <si>
    <t>観音寺村</t>
  </si>
  <si>
    <t>大沢村</t>
  </si>
  <si>
    <t>日向村</t>
  </si>
  <si>
    <t>西荒瀬村</t>
  </si>
  <si>
    <t>南遊佐村</t>
  </si>
  <si>
    <t>稲川村</t>
  </si>
  <si>
    <t>西遊佐村</t>
  </si>
  <si>
    <t>遊佐村</t>
  </si>
  <si>
    <t>蕨岡村</t>
  </si>
  <si>
    <t>吹浦村</t>
  </si>
  <si>
    <t>　1.昭和29年事業所統計調査　　2.本表は県集計数であるから国の公表する確定数とは必ずしも一致しない</t>
  </si>
  <si>
    <t>４.組織別事業所数・地位別従業者数</t>
  </si>
  <si>
    <t xml:space="preserve"> 〃 28年</t>
  </si>
  <si>
    <t xml:space="preserve"> 〃 29年</t>
  </si>
  <si>
    <t>3　 　月</t>
  </si>
  <si>
    <t>4　 　月</t>
  </si>
  <si>
    <t>5　 　月</t>
  </si>
  <si>
    <t>6　 　月</t>
  </si>
  <si>
    <t>7　 　月</t>
  </si>
  <si>
    <t>8　 　月</t>
  </si>
  <si>
    <t>9　 　月</t>
  </si>
  <si>
    <t>10　 　月</t>
  </si>
  <si>
    <t>11　 　月</t>
  </si>
  <si>
    <t>12　 　月</t>
  </si>
  <si>
    <t>製造業</t>
  </si>
  <si>
    <t>36</t>
  </si>
  <si>
    <t>　　　　</t>
  </si>
  <si>
    <t>（単位　円）</t>
  </si>
  <si>
    <t>産業別</t>
  </si>
  <si>
    <t>現金給与総額</t>
  </si>
  <si>
    <t>きまって支給する給与</t>
  </si>
  <si>
    <t>特別支払われた給与</t>
  </si>
  <si>
    <t>臨時及び日雇労働者の1人1日平均現金給与額</t>
  </si>
  <si>
    <t>男子</t>
  </si>
  <si>
    <t>女子</t>
  </si>
  <si>
    <t>昭和27年</t>
  </si>
  <si>
    <t xml:space="preserve"> 〃 30年</t>
  </si>
  <si>
    <t>昭和30年1月</t>
  </si>
  <si>
    <t>2　 　月</t>
  </si>
  <si>
    <t>全常用労働者</t>
  </si>
  <si>
    <t>D</t>
  </si>
  <si>
    <t>鉱業</t>
  </si>
  <si>
    <t>F</t>
  </si>
  <si>
    <t>20</t>
  </si>
  <si>
    <t>食料品製造業</t>
  </si>
  <si>
    <t>22</t>
  </si>
  <si>
    <t>紡織業</t>
  </si>
  <si>
    <t>24</t>
  </si>
  <si>
    <t>木材及び木製品製造業</t>
  </si>
  <si>
    <t>25</t>
  </si>
  <si>
    <t>家具及び建具製造業</t>
  </si>
  <si>
    <t>27</t>
  </si>
  <si>
    <t>印刷出版及び類似業</t>
  </si>
  <si>
    <t>35</t>
  </si>
  <si>
    <t>機械製造業</t>
  </si>
  <si>
    <t>電気機械器具製造業</t>
  </si>
  <si>
    <t>G</t>
  </si>
  <si>
    <t>卸売及び小売業</t>
  </si>
  <si>
    <t>H</t>
  </si>
  <si>
    <t>金融及び保険業</t>
  </si>
  <si>
    <t>J</t>
  </si>
  <si>
    <t>運輸通信及其他の公益事業</t>
  </si>
  <si>
    <t>E</t>
  </si>
  <si>
    <t>建設業</t>
  </si>
  <si>
    <t>生産労働者</t>
  </si>
  <si>
    <t>D</t>
  </si>
  <si>
    <t>E</t>
  </si>
  <si>
    <t>管理事務・技術労働者</t>
  </si>
  <si>
    <t>D</t>
  </si>
  <si>
    <t>1.毎月勤労統計調査,全常用労働者,生産労働者,管理事務,技術労働者は30年（1月～12月）平均である</t>
  </si>
  <si>
    <t>2.総数及び製造業の結果は紙及び類似品製造業,化学工業,金属製品製造業(何れも調査事業数僅少のため公表除外)</t>
  </si>
  <si>
    <t xml:space="preserve">  を含めて算定した</t>
  </si>
  <si>
    <t>3.総数の中には建設業及びサービス業は含まない</t>
  </si>
  <si>
    <t>4.生産労働者欄の建設業は常用作業者についての数値である</t>
  </si>
  <si>
    <t>5.生産労働者,管理事務及び技術労働者の表の卸売及び小売業,金融及び保険業,運輸通信及びその他の公益事業,サ</t>
  </si>
  <si>
    <t>　ービス業の結果については,労働者の種類別に調査を実施していないので計数は得られない</t>
  </si>
  <si>
    <t>５．産業別常用・日雇労働者1人平均1カ月間給与額</t>
  </si>
  <si>
    <t>3反</t>
  </si>
  <si>
    <t>5反</t>
  </si>
  <si>
    <t>1町</t>
  </si>
  <si>
    <t>1.5町</t>
  </si>
  <si>
    <t>2町</t>
  </si>
  <si>
    <t>2.5町</t>
  </si>
  <si>
    <t>3町</t>
  </si>
  <si>
    <t>5町</t>
  </si>
  <si>
    <t>未満</t>
  </si>
  <si>
    <t>～5反</t>
  </si>
  <si>
    <t>～1町</t>
  </si>
  <si>
    <t>～1.5町</t>
  </si>
  <si>
    <t>～2町</t>
  </si>
  <si>
    <t>～2.5町</t>
  </si>
  <si>
    <t>～3町</t>
  </si>
  <si>
    <t>～5町</t>
  </si>
  <si>
    <t>以上</t>
  </si>
  <si>
    <t>戸</t>
  </si>
  <si>
    <t>〃29.2.1</t>
  </si>
  <si>
    <t>〃30.2.1</t>
  </si>
  <si>
    <t>〃31.2.1</t>
  </si>
  <si>
    <t>山形市</t>
  </si>
  <si>
    <t>米沢市</t>
  </si>
  <si>
    <t>鶴岡市</t>
  </si>
  <si>
    <t>酒田市</t>
  </si>
  <si>
    <t>新庄市</t>
  </si>
  <si>
    <t>寒河江市</t>
  </si>
  <si>
    <t>上山市</t>
  </si>
  <si>
    <t>村山市</t>
  </si>
  <si>
    <t>長井市</t>
  </si>
  <si>
    <t>豊栄村</t>
  </si>
  <si>
    <t>中山町</t>
  </si>
  <si>
    <t>山辺町</t>
  </si>
  <si>
    <t>朝日町</t>
  </si>
  <si>
    <t>漆川村</t>
  </si>
  <si>
    <t>西川町</t>
  </si>
  <si>
    <t>河北町</t>
  </si>
  <si>
    <t>大石田町</t>
  </si>
  <si>
    <t>舟形町</t>
  </si>
  <si>
    <t>大蔵村</t>
  </si>
  <si>
    <t>戸沢村</t>
  </si>
  <si>
    <t>鮭川村</t>
  </si>
  <si>
    <t>真室川町</t>
  </si>
  <si>
    <t>金山町</t>
  </si>
  <si>
    <t>最上町</t>
  </si>
  <si>
    <t>高畠町</t>
  </si>
  <si>
    <t>和郷村</t>
  </si>
  <si>
    <t>赤湯町</t>
  </si>
  <si>
    <t>宮内町</t>
  </si>
  <si>
    <t>川西町</t>
  </si>
  <si>
    <t>白鷹町</t>
  </si>
  <si>
    <t>津川町</t>
  </si>
  <si>
    <t>小国町</t>
  </si>
  <si>
    <t>朝日村</t>
  </si>
  <si>
    <t>櫛引村</t>
  </si>
  <si>
    <t>羽黒町</t>
  </si>
  <si>
    <t>三川村</t>
  </si>
  <si>
    <t>藤島町</t>
  </si>
  <si>
    <t>立川町</t>
  </si>
  <si>
    <t>余目町</t>
  </si>
  <si>
    <t>温海町</t>
  </si>
  <si>
    <t>大山町</t>
  </si>
  <si>
    <t>松山町</t>
  </si>
  <si>
    <t>平田村</t>
  </si>
  <si>
    <t>八幡町</t>
  </si>
  <si>
    <t>遊佐町</t>
  </si>
  <si>
    <t>市町村別</t>
  </si>
  <si>
    <t>総数</t>
  </si>
  <si>
    <t>耕地以外の
最低規模以
上に該当す
る農家</t>
  </si>
  <si>
    <t>昭27.8.1</t>
  </si>
  <si>
    <t>9,878</t>
  </si>
  <si>
    <t>〃28.2.1</t>
  </si>
  <si>
    <t>10,427</t>
  </si>
  <si>
    <t>10,546</t>
  </si>
  <si>
    <t>山形</t>
  </si>
  <si>
    <t>南金井</t>
  </si>
  <si>
    <t>滝山</t>
  </si>
  <si>
    <t>東沢</t>
  </si>
  <si>
    <t>南沼原</t>
  </si>
  <si>
    <t>飯塚</t>
  </si>
  <si>
    <t>椹沢</t>
  </si>
  <si>
    <t>高瀬</t>
  </si>
  <si>
    <t>楯山</t>
  </si>
  <si>
    <t>出羽</t>
  </si>
  <si>
    <t>明治</t>
  </si>
  <si>
    <t>大郷</t>
  </si>
  <si>
    <t>東金井</t>
  </si>
  <si>
    <t>米沢</t>
  </si>
  <si>
    <t>万世</t>
  </si>
  <si>
    <t>山上</t>
  </si>
  <si>
    <t>南原</t>
  </si>
  <si>
    <t>上長井</t>
  </si>
  <si>
    <t>三沢</t>
  </si>
  <si>
    <t>広幡</t>
  </si>
  <si>
    <t>六井</t>
  </si>
  <si>
    <t>塩郷</t>
  </si>
  <si>
    <t>窪田</t>
  </si>
  <si>
    <t>上郷</t>
  </si>
  <si>
    <t>鶴岡</t>
  </si>
  <si>
    <t>黄金</t>
  </si>
  <si>
    <t>斎</t>
  </si>
  <si>
    <t>湯田川</t>
  </si>
  <si>
    <t>田川</t>
  </si>
  <si>
    <t>豊浦</t>
  </si>
  <si>
    <t>大泉</t>
  </si>
  <si>
    <t>加茂</t>
  </si>
  <si>
    <t>栄</t>
  </si>
  <si>
    <t>京田</t>
  </si>
  <si>
    <t>酒田</t>
  </si>
  <si>
    <t>新堀</t>
  </si>
  <si>
    <t>広野</t>
  </si>
  <si>
    <t>袖浦</t>
  </si>
  <si>
    <t>東平田</t>
  </si>
  <si>
    <t>北平田</t>
  </si>
  <si>
    <t>中平田</t>
  </si>
  <si>
    <t>上田</t>
  </si>
  <si>
    <t>本楯</t>
  </si>
  <si>
    <t>西荒瀬</t>
  </si>
  <si>
    <t>南遊佐</t>
  </si>
  <si>
    <t>新庄</t>
  </si>
  <si>
    <t>萩野</t>
  </si>
  <si>
    <t>寒河江</t>
  </si>
  <si>
    <t>西根</t>
  </si>
  <si>
    <t>柴橋</t>
  </si>
  <si>
    <t>高松</t>
  </si>
  <si>
    <t>白岩</t>
  </si>
  <si>
    <t>醍醐</t>
  </si>
  <si>
    <t>三泉</t>
  </si>
  <si>
    <t>上山</t>
  </si>
  <si>
    <t>西郷</t>
  </si>
  <si>
    <t>本庄</t>
  </si>
  <si>
    <t>東</t>
  </si>
  <si>
    <t>宮生</t>
  </si>
  <si>
    <t>中川</t>
  </si>
  <si>
    <t>楯岡</t>
  </si>
  <si>
    <t>大倉</t>
  </si>
  <si>
    <t>袖崎</t>
  </si>
  <si>
    <t>大久保</t>
  </si>
  <si>
    <t>富本</t>
  </si>
  <si>
    <t>戸沢</t>
  </si>
  <si>
    <t>大高根</t>
  </si>
  <si>
    <t>長井</t>
  </si>
  <si>
    <t>長井（村）</t>
  </si>
  <si>
    <t>平野</t>
  </si>
  <si>
    <t>伊佐沢</t>
  </si>
  <si>
    <t>豊田</t>
  </si>
  <si>
    <t>南村山郡</t>
  </si>
  <si>
    <t>蔵王村</t>
  </si>
  <si>
    <t>村木沢村</t>
  </si>
  <si>
    <t>柏倉門伝村</t>
  </si>
  <si>
    <t>本沢村</t>
  </si>
  <si>
    <t>山元村</t>
  </si>
  <si>
    <t>東村山郡</t>
  </si>
  <si>
    <t>天童町</t>
  </si>
  <si>
    <t>天童</t>
  </si>
  <si>
    <t>成生</t>
  </si>
  <si>
    <t>蔵増</t>
  </si>
  <si>
    <t>津山</t>
  </si>
  <si>
    <t>寺津</t>
  </si>
  <si>
    <t>山口</t>
  </si>
  <si>
    <t>田麦野</t>
  </si>
  <si>
    <t>干布</t>
  </si>
  <si>
    <t>高擶</t>
  </si>
  <si>
    <t>山寺村</t>
  </si>
  <si>
    <t>長崎</t>
  </si>
  <si>
    <t>豊田</t>
  </si>
  <si>
    <t>山辺</t>
  </si>
  <si>
    <t>大寺</t>
  </si>
  <si>
    <t>中</t>
  </si>
  <si>
    <t>作谷沢</t>
  </si>
  <si>
    <t>相模</t>
  </si>
  <si>
    <t>大曽根村</t>
  </si>
  <si>
    <t>西村山郡</t>
  </si>
  <si>
    <t>左沢町</t>
  </si>
  <si>
    <t>大谷</t>
  </si>
  <si>
    <t>宮宿</t>
  </si>
  <si>
    <t>西五百川</t>
  </si>
  <si>
    <t>本郷</t>
  </si>
  <si>
    <t>七軒</t>
  </si>
  <si>
    <t>大井沢</t>
  </si>
  <si>
    <t>本導寺</t>
  </si>
  <si>
    <t>川土居</t>
  </si>
  <si>
    <t>西山</t>
  </si>
  <si>
    <t>西里</t>
  </si>
  <si>
    <t>溝延</t>
  </si>
  <si>
    <t>谷地</t>
  </si>
  <si>
    <t>北谷地</t>
  </si>
  <si>
    <t>北村山郡</t>
  </si>
  <si>
    <t>東根町</t>
  </si>
  <si>
    <t>東根</t>
  </si>
  <si>
    <t>東郷</t>
  </si>
  <si>
    <t>高崎</t>
  </si>
  <si>
    <t>大富</t>
  </si>
  <si>
    <t>小田島</t>
  </si>
  <si>
    <t>長瀞</t>
  </si>
  <si>
    <t>横山</t>
  </si>
  <si>
    <t>大石田</t>
  </si>
  <si>
    <t>亀井田</t>
  </si>
  <si>
    <t>尾花沢町</t>
  </si>
  <si>
    <t>福原</t>
  </si>
  <si>
    <t>尾花沢</t>
  </si>
  <si>
    <t>宮沢</t>
  </si>
  <si>
    <t>玉野</t>
  </si>
  <si>
    <t>常盤</t>
  </si>
  <si>
    <t>最上郡</t>
  </si>
  <si>
    <t>舟形</t>
  </si>
  <si>
    <t>堀内</t>
  </si>
  <si>
    <t>八向村</t>
  </si>
  <si>
    <t>古口</t>
  </si>
  <si>
    <t>角川</t>
  </si>
  <si>
    <t>鮭川</t>
  </si>
  <si>
    <t>豊里</t>
  </si>
  <si>
    <t>安楽城村</t>
  </si>
  <si>
    <t>及位村</t>
  </si>
  <si>
    <t>西小国</t>
  </si>
  <si>
    <t>東小国</t>
  </si>
  <si>
    <t>南置賜郡</t>
  </si>
  <si>
    <t>中津川村</t>
  </si>
  <si>
    <t>東置賜郡</t>
  </si>
  <si>
    <t>高畠</t>
  </si>
  <si>
    <t>二井宿</t>
  </si>
  <si>
    <t>屋代</t>
  </si>
  <si>
    <t>亀岡</t>
  </si>
  <si>
    <t>和田</t>
  </si>
  <si>
    <t>糠野目</t>
  </si>
  <si>
    <t>沖郷</t>
  </si>
  <si>
    <t>梨郷</t>
  </si>
  <si>
    <t>赤湯</t>
  </si>
  <si>
    <t>吉野</t>
  </si>
  <si>
    <t>金山</t>
  </si>
  <si>
    <t>宮内</t>
  </si>
  <si>
    <t>漆山</t>
  </si>
  <si>
    <t>大塚</t>
  </si>
  <si>
    <t>犬川</t>
  </si>
  <si>
    <t>小松</t>
  </si>
  <si>
    <t>中郡</t>
  </si>
  <si>
    <t>吉島</t>
  </si>
  <si>
    <t>玉庭</t>
  </si>
  <si>
    <t>西置賜郡</t>
  </si>
  <si>
    <t>蚕桑</t>
  </si>
  <si>
    <t>鮎貝</t>
  </si>
  <si>
    <t>荒砥</t>
  </si>
  <si>
    <t>十王</t>
  </si>
  <si>
    <t>白鷹</t>
  </si>
  <si>
    <t>飯豊村</t>
  </si>
  <si>
    <t>豊原</t>
  </si>
  <si>
    <t>添川</t>
  </si>
  <si>
    <t>豊川</t>
  </si>
  <si>
    <t>小国</t>
  </si>
  <si>
    <t>南小国</t>
  </si>
  <si>
    <t>北小国</t>
  </si>
  <si>
    <t>東田川郡</t>
  </si>
  <si>
    <t>本郷</t>
  </si>
  <si>
    <t>山添</t>
  </si>
  <si>
    <t>黒川</t>
  </si>
  <si>
    <t>広瀬</t>
  </si>
  <si>
    <t>泉</t>
  </si>
  <si>
    <t>手向</t>
  </si>
  <si>
    <t>押切</t>
  </si>
  <si>
    <t>渡前</t>
  </si>
  <si>
    <t>長沼</t>
  </si>
  <si>
    <t>八栄島</t>
  </si>
  <si>
    <t>藤島</t>
  </si>
  <si>
    <t>東栄</t>
  </si>
  <si>
    <t>立谷沢</t>
  </si>
  <si>
    <t>清川</t>
  </si>
  <si>
    <t>狩川</t>
  </si>
  <si>
    <t>大和</t>
  </si>
  <si>
    <t>十六合</t>
  </si>
  <si>
    <t>八栄里</t>
  </si>
  <si>
    <t>常万</t>
  </si>
  <si>
    <t>余目</t>
  </si>
  <si>
    <t>栄</t>
  </si>
  <si>
    <t>西田川郡</t>
  </si>
  <si>
    <t>念珠関</t>
  </si>
  <si>
    <t>福栄</t>
  </si>
  <si>
    <t>温海</t>
  </si>
  <si>
    <t>山戸</t>
  </si>
  <si>
    <t>大山</t>
  </si>
  <si>
    <t>西郷</t>
  </si>
  <si>
    <t>飽海郡</t>
  </si>
  <si>
    <t>松嶺</t>
  </si>
  <si>
    <t>内郷</t>
  </si>
  <si>
    <t>田沢</t>
  </si>
  <si>
    <t>北俣</t>
  </si>
  <si>
    <t>南平田</t>
  </si>
  <si>
    <t>一条</t>
  </si>
  <si>
    <t>観音寺</t>
  </si>
  <si>
    <t>大沢</t>
  </si>
  <si>
    <t>日向</t>
  </si>
  <si>
    <t>稲川</t>
  </si>
  <si>
    <t>西遊佐</t>
  </si>
  <si>
    <t>遊佐</t>
  </si>
  <si>
    <t>蕨岡</t>
  </si>
  <si>
    <t>吹浦</t>
  </si>
  <si>
    <t>1.市町村別の内訳は旧市町村名である。　2.県農林水産業調査</t>
  </si>
  <si>
    <t>６．経営耕地面積広狭別農家数</t>
  </si>
  <si>
    <t>市町村別</t>
  </si>
  <si>
    <t>専業農家</t>
  </si>
  <si>
    <t>天童町</t>
  </si>
  <si>
    <t>左沢町</t>
  </si>
  <si>
    <t>東根町</t>
  </si>
  <si>
    <t>尾花沢町</t>
  </si>
  <si>
    <t>中津川村</t>
  </si>
  <si>
    <t>総農家数</t>
  </si>
  <si>
    <t>専業兼業別</t>
  </si>
  <si>
    <t>自小作別</t>
  </si>
  <si>
    <t>兼業農家</t>
  </si>
  <si>
    <t>自作</t>
  </si>
  <si>
    <t>自作兼小作</t>
  </si>
  <si>
    <t>小作兼自作</t>
  </si>
  <si>
    <t>小作</t>
  </si>
  <si>
    <t>凡例</t>
  </si>
  <si>
    <t>目次</t>
  </si>
  <si>
    <t>管轄地の沿革</t>
  </si>
  <si>
    <t>河川</t>
  </si>
  <si>
    <t>池沼</t>
  </si>
  <si>
    <t>公園</t>
  </si>
  <si>
    <t>降水総量</t>
  </si>
  <si>
    <t>農地改革</t>
  </si>
  <si>
    <t>開拓</t>
  </si>
  <si>
    <t>保安林</t>
  </si>
  <si>
    <t>小学校</t>
  </si>
  <si>
    <t>中学校</t>
  </si>
  <si>
    <t>幼稚園</t>
  </si>
  <si>
    <t>健康保険</t>
  </si>
  <si>
    <t>厚生年金保険</t>
  </si>
  <si>
    <t>国民健康保険</t>
  </si>
  <si>
    <t>失業保険</t>
  </si>
  <si>
    <t>労働争議</t>
  </si>
  <si>
    <t>交通事故</t>
  </si>
  <si>
    <t>１</t>
  </si>
  <si>
    <t>６</t>
  </si>
  <si>
    <t>第２章　気象</t>
  </si>
  <si>
    <t>第１章　土地</t>
  </si>
  <si>
    <t>平均気温</t>
  </si>
  <si>
    <t>毎日最高気温の平均</t>
  </si>
  <si>
    <t>毎日最低気温の平均</t>
  </si>
  <si>
    <t>平均湿度</t>
  </si>
  <si>
    <t>降水日数</t>
  </si>
  <si>
    <t>平均風速</t>
  </si>
  <si>
    <t>風速最大</t>
  </si>
  <si>
    <t>暴風日数</t>
  </si>
  <si>
    <t>第３章　人口</t>
  </si>
  <si>
    <t>道路延長</t>
  </si>
  <si>
    <t>路面別道路延長</t>
  </si>
  <si>
    <t>橋梁</t>
  </si>
  <si>
    <t>自動車数</t>
  </si>
  <si>
    <t>貨物自動車輸送実績</t>
  </si>
  <si>
    <t>港湾</t>
  </si>
  <si>
    <t>銀行主要勘定</t>
  </si>
  <si>
    <t>金融機関別貯蓄状況</t>
  </si>
  <si>
    <t>第１８章　財政</t>
  </si>
  <si>
    <t>諸税負担額</t>
  </si>
  <si>
    <t>県税</t>
  </si>
  <si>
    <t>地方債</t>
  </si>
  <si>
    <t>市町村税</t>
  </si>
  <si>
    <t>民事事件</t>
  </si>
  <si>
    <t>刑事事件</t>
  </si>
  <si>
    <t>家庭事件</t>
  </si>
  <si>
    <t>罪名別受刑者数</t>
  </si>
  <si>
    <t>年令別罪種別検挙人員</t>
  </si>
  <si>
    <t>(1)裁判所</t>
  </si>
  <si>
    <t>(2)検察庁</t>
  </si>
  <si>
    <t>(4)刑務所</t>
  </si>
  <si>
    <t>(1)家事審判</t>
  </si>
  <si>
    <t>(2)家事調停</t>
  </si>
  <si>
    <t>第２１章　教育・文化・宗教</t>
  </si>
  <si>
    <t>市町村別小学校・中学校</t>
  </si>
  <si>
    <t>高等学校</t>
  </si>
  <si>
    <t>第２２章　厚生</t>
  </si>
  <si>
    <t>第２３章　災害・事故</t>
  </si>
  <si>
    <t>林業被害</t>
  </si>
  <si>
    <t>森林火災保険</t>
  </si>
  <si>
    <t>漁船保険</t>
  </si>
  <si>
    <t>土木災害</t>
  </si>
  <si>
    <t>労働者災害</t>
  </si>
  <si>
    <t>農業協同組合設立状況</t>
  </si>
  <si>
    <t>本書は、県内の各般にわたる統計資料を集録し、県勢の実態を明らかにするため編集したものである。</t>
  </si>
  <si>
    <t>市町村の廃置分合</t>
  </si>
  <si>
    <t>島しょ</t>
  </si>
  <si>
    <t>測候所・観測所</t>
  </si>
  <si>
    <t>最多風向</t>
  </si>
  <si>
    <t>霜雪の季節・最深積雪</t>
  </si>
  <si>
    <t>県内積雪状況</t>
  </si>
  <si>
    <t>出生・死亡・死産・婚姻・離婚</t>
  </si>
  <si>
    <t>年次別出生・死亡・死産・婚姻・離婚</t>
  </si>
  <si>
    <t>職業紹介</t>
  </si>
  <si>
    <t>労働者災害補償保険</t>
  </si>
  <si>
    <t>(1)一般</t>
  </si>
  <si>
    <t>(2)日雇</t>
  </si>
  <si>
    <t>蔬菜実収高</t>
  </si>
  <si>
    <t>肥料入荷数量</t>
  </si>
  <si>
    <t>主要食糧需給実績</t>
  </si>
  <si>
    <t>(1)開拓農用地面積</t>
  </si>
  <si>
    <t>(2)未墾地買収売渡実績</t>
  </si>
  <si>
    <t>養蚕</t>
  </si>
  <si>
    <t>(3)開墾工事</t>
  </si>
  <si>
    <t>(4)開拓営農実績</t>
  </si>
  <si>
    <t xml:space="preserve"> (ｲ)農作物収穫面積</t>
  </si>
  <si>
    <t xml:space="preserve"> (ﾛ)家畜</t>
  </si>
  <si>
    <t>鉱種別鉱山数</t>
  </si>
  <si>
    <t>鉱業生産高</t>
  </si>
  <si>
    <t>発電所</t>
  </si>
  <si>
    <t>瓦斯設備</t>
  </si>
  <si>
    <t>瓦斯生産・消費量</t>
  </si>
  <si>
    <t>建築主別着工建築物</t>
  </si>
  <si>
    <t>用途別着工建築物</t>
  </si>
  <si>
    <t>住宅種類別着工建築物</t>
  </si>
  <si>
    <t>交通運輸施設</t>
  </si>
  <si>
    <t>(1)酒田港</t>
  </si>
  <si>
    <t>電信・電話</t>
  </si>
  <si>
    <t>(1)国鉄駅数</t>
  </si>
  <si>
    <t>(2)自動車運輸施設</t>
  </si>
  <si>
    <t>相互銀行主要勘定</t>
  </si>
  <si>
    <t>農林中央金庫主要勘定</t>
  </si>
  <si>
    <t>農業手形利用状況</t>
  </si>
  <si>
    <t>農林漁業資金融資状況</t>
  </si>
  <si>
    <t>郵便貯金・振替貯金</t>
  </si>
  <si>
    <t>生命保険</t>
  </si>
  <si>
    <t>業種別銀行融資状況</t>
  </si>
  <si>
    <t>証券取引高</t>
  </si>
  <si>
    <t>小売物価</t>
  </si>
  <si>
    <t>国税</t>
  </si>
  <si>
    <t>登記</t>
  </si>
  <si>
    <t>(1)通常事件</t>
  </si>
  <si>
    <t>(3)法務局</t>
  </si>
  <si>
    <t>(2)調停事件</t>
  </si>
  <si>
    <t>盲・ろう学校</t>
  </si>
  <si>
    <t>各種学校</t>
  </si>
  <si>
    <t>(1)累年別</t>
  </si>
  <si>
    <t>社会教育関係団体</t>
  </si>
  <si>
    <t>社会教育施設</t>
  </si>
  <si>
    <t>社会福祉施設</t>
  </si>
  <si>
    <t>生活保護</t>
  </si>
  <si>
    <t>公益質屋</t>
  </si>
  <si>
    <t>共同募金</t>
  </si>
  <si>
    <t>船員保険</t>
  </si>
  <si>
    <t>医療関係者数</t>
  </si>
  <si>
    <t>医療関係施設</t>
  </si>
  <si>
    <t>伝染病</t>
  </si>
  <si>
    <t>(2)保険給付状況</t>
  </si>
  <si>
    <t>農業被害</t>
  </si>
  <si>
    <t>火災被害</t>
  </si>
  <si>
    <t>鉄道事故</t>
  </si>
  <si>
    <t>(1)月別災害件数</t>
  </si>
  <si>
    <t>２</t>
  </si>
  <si>
    <t>３</t>
  </si>
  <si>
    <t>４</t>
  </si>
  <si>
    <t>５</t>
  </si>
  <si>
    <t>住民登録異動人口</t>
  </si>
  <si>
    <t>(2)入植戸数・人口・建物</t>
  </si>
  <si>
    <t xml:space="preserve"> (ﾊ)農機具台数</t>
  </si>
  <si>
    <t>牛乳等需給実績</t>
  </si>
  <si>
    <t>石油生産・出荷・在庫数量</t>
  </si>
  <si>
    <t>業種別亜炭送炭実績</t>
  </si>
  <si>
    <t>東北各県別電力消費実績</t>
  </si>
  <si>
    <t>水道</t>
  </si>
  <si>
    <t>酒田港主要港湾施設</t>
  </si>
  <si>
    <t>手形交換高</t>
  </si>
  <si>
    <t>大学</t>
  </si>
  <si>
    <t>学校経費</t>
  </si>
  <si>
    <t>重要文化財指定件数</t>
  </si>
  <si>
    <t>(1)種類別保険者数・保険税徴収状況</t>
  </si>
  <si>
    <t>(1)法定伝染病</t>
  </si>
  <si>
    <t>農業共済</t>
  </si>
  <si>
    <t>(1)消防施設</t>
  </si>
  <si>
    <t>降水最大日数</t>
  </si>
  <si>
    <t>漁獲高</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</si>
</sst>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_ "/>
    <numFmt numFmtId="179" formatCode="#,##0.00_ "/>
    <numFmt numFmtId="180" formatCode="#,##0_);\(#,##0\)"/>
    <numFmt numFmtId="181" formatCode="_ * #,##0_ ;_ * \-#,##0_ ;_ * &quot;0&quot;_ ;_ @_ "/>
    <numFmt numFmtId="182" formatCode="_ * #,##0.000_ ;_ * \-#,##0.000_ ;_ * &quot;-&quot;??_ ;_ @_ "/>
    <numFmt numFmtId="183" formatCode="_ * #,##0.0_ ;_ * \-#,##0.0_ ;_ * &quot;-&quot;_ ;_ @_ "/>
    <numFmt numFmtId="184" formatCode="_ * #,##0.00_ ;_ * \-#,##0.00_ ;_ * &quot;-&quot;_ ;_ @_ "/>
    <numFmt numFmtId="185" formatCode="0;&quot;△ &quot;0"/>
    <numFmt numFmtId="186" formatCode="#,##0.0000_ "/>
    <numFmt numFmtId="187" formatCode="#,##0.000_ "/>
    <numFmt numFmtId="188" formatCode="#,##0.0;[Red]\-#,##0.0"/>
    <numFmt numFmtId="189" formatCode="0.0"/>
    <numFmt numFmtId="190" formatCode="_ * #,##0.000_ ;_ * \-#,##0.000_ ;_ * &quot;-&quot;???_ ;_ @_ "/>
    <numFmt numFmtId="191" formatCode="_ * #,##0.000_ ;_ * \-#,##0.000_ ;_ * &quot;-&quot;_ ;_ @_ "/>
    <numFmt numFmtId="192" formatCode="_ * #,##0.00000_ ;_ * \-#,##0.00000_ ;_ * &quot;-&quot;??_ ;_ @_ "/>
    <numFmt numFmtId="193" formatCode="_ * #,##0.0_ ;_ * \-#,##0.0_ ;_ * &quot;-&quot;?_ ;_ @_ "/>
    <numFmt numFmtId="194" formatCode="\(#,##0\)"/>
    <numFmt numFmtId="195" formatCode="_ * #,##0_ ;_ * \-#,##0_ ;_ * &quot;-&quot;?_ ;_ @_ "/>
  </numFmts>
  <fonts count="30">
    <font>
      <sz val="11"/>
      <name val="ＭＳ Ｐゴシック"/>
      <family val="3"/>
    </font>
    <font>
      <sz val="10"/>
      <name val="ＭＳ 明朝"/>
      <family val="1"/>
    </font>
    <font>
      <sz val="6"/>
      <name val="ＭＳ Ｐゴシック"/>
      <family val="3"/>
    </font>
    <font>
      <sz val="6"/>
      <name val="ＭＳ Ｐ明朝"/>
      <family val="1"/>
    </font>
    <font>
      <sz val="6"/>
      <name val="ＭＳ 明朝"/>
      <family val="1"/>
    </font>
    <font>
      <u val="single"/>
      <sz val="14.3"/>
      <color indexed="12"/>
      <name val="ＭＳ Ｐゴシック"/>
      <family val="3"/>
    </font>
    <font>
      <u val="single"/>
      <sz val="14.3"/>
      <color indexed="36"/>
      <name val="ＭＳ Ｐゴシック"/>
      <family val="3"/>
    </font>
    <font>
      <sz val="12"/>
      <name val="ＭＳ 明朝"/>
      <family val="1"/>
    </font>
    <font>
      <b/>
      <sz val="9"/>
      <name val="ＭＳ 明朝"/>
      <family val="1"/>
    </font>
    <font>
      <b/>
      <sz val="9"/>
      <name val="ＭＳ Ｐゴシック"/>
      <family val="3"/>
    </font>
    <font>
      <sz val="10"/>
      <color indexed="9"/>
      <name val="ＭＳ 明朝"/>
      <family val="1"/>
    </font>
    <font>
      <sz val="10"/>
      <color indexed="8"/>
      <name val="ＭＳ 明朝"/>
      <family val="1"/>
    </font>
    <font>
      <b/>
      <sz val="10"/>
      <name val="ＭＳ 明朝"/>
      <family val="1"/>
    </font>
    <font>
      <sz val="8"/>
      <name val="ＭＳ 明朝"/>
      <family val="1"/>
    </font>
    <font>
      <sz val="10"/>
      <name val="ＭＳ Ｐゴシック"/>
      <family val="3"/>
    </font>
    <font>
      <sz val="9"/>
      <name val="ＭＳ 明朝"/>
      <family val="1"/>
    </font>
    <font>
      <sz val="12"/>
      <color indexed="8"/>
      <name val="ＭＳ 明朝"/>
      <family val="1"/>
    </font>
    <font>
      <sz val="8"/>
      <color indexed="8"/>
      <name val="ＭＳ 明朝"/>
      <family val="1"/>
    </font>
    <font>
      <b/>
      <sz val="9"/>
      <color indexed="8"/>
      <name val="ＭＳ 明朝"/>
      <family val="1"/>
    </font>
    <font>
      <b/>
      <sz val="10"/>
      <color indexed="8"/>
      <name val="ＭＳ 明朝"/>
      <family val="1"/>
    </font>
    <font>
      <vertAlign val="subscript"/>
      <sz val="8"/>
      <name val="ＭＳ 明朝"/>
      <family val="1"/>
    </font>
    <font>
      <sz val="11"/>
      <name val="ＭＳ ゴシック"/>
      <family val="3"/>
    </font>
    <font>
      <b/>
      <sz val="10"/>
      <name val="ＭＳ ゴシック"/>
      <family val="3"/>
    </font>
    <font>
      <vertAlign val="subscript"/>
      <sz val="10"/>
      <name val="ＭＳ 明朝"/>
      <family val="1"/>
    </font>
    <font>
      <b/>
      <sz val="9"/>
      <color indexed="9"/>
      <name val="ＭＳ 明朝"/>
      <family val="1"/>
    </font>
    <font>
      <b/>
      <vertAlign val="subscript"/>
      <sz val="9"/>
      <name val="ＭＳ 明朝"/>
      <family val="1"/>
    </font>
    <font>
      <sz val="11"/>
      <name val="ＭＳ 明朝"/>
      <family val="1"/>
    </font>
    <font>
      <sz val="10"/>
      <name val="SimHei"/>
      <family val="0"/>
    </font>
    <font>
      <b/>
      <sz val="11"/>
      <name val="ＭＳ Ｐゴシック"/>
      <family val="3"/>
    </font>
    <font>
      <b/>
      <sz val="12"/>
      <name val="ＭＳ 明朝"/>
      <family val="1"/>
    </font>
  </fonts>
  <fills count="3">
    <fill>
      <patternFill/>
    </fill>
    <fill>
      <patternFill patternType="gray125"/>
    </fill>
    <fill>
      <patternFill patternType="solid">
        <fgColor indexed="22"/>
        <bgColor indexed="64"/>
      </patternFill>
    </fill>
  </fills>
  <borders count="46">
    <border>
      <left/>
      <right/>
      <top/>
      <bottom/>
      <diagonal/>
    </border>
    <border>
      <left style="thin"/>
      <right>
        <color indexed="63"/>
      </right>
      <top>
        <color indexed="63"/>
      </top>
      <bottom>
        <color indexed="63"/>
      </bottom>
    </border>
    <border>
      <left style="thin"/>
      <right>
        <color indexed="63"/>
      </right>
      <top style="medium"/>
      <bottom style="thin"/>
    </border>
    <border>
      <left style="thin"/>
      <right style="thin"/>
      <top style="medium"/>
      <bottom style="thin"/>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thin"/>
      <top>
        <color indexed="63"/>
      </top>
      <bottom style="thin"/>
    </border>
    <border>
      <left style="thin"/>
      <right style="thin"/>
      <top>
        <color indexed="63"/>
      </top>
      <bottom>
        <color indexed="63"/>
      </bottom>
    </border>
    <border>
      <left style="thin"/>
      <right style="thin"/>
      <top>
        <color indexed="63"/>
      </top>
      <bottom style="mediu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style="thin"/>
      <top style="thin"/>
      <bottom style="thin"/>
    </border>
    <border>
      <left style="thin"/>
      <right style="thin"/>
      <top style="medium"/>
      <bottom>
        <color indexed="63"/>
      </bottom>
    </border>
    <border>
      <left style="thin"/>
      <right style="double"/>
      <top style="thin"/>
      <bottom style="thin"/>
    </border>
    <border>
      <left>
        <color indexed="63"/>
      </left>
      <right style="thin"/>
      <top style="medium"/>
      <bottom style="thin"/>
    </border>
    <border>
      <left>
        <color indexed="63"/>
      </left>
      <right>
        <color indexed="63"/>
      </right>
      <top>
        <color indexed="63"/>
      </top>
      <bottom style="double"/>
    </border>
    <border>
      <left style="thin"/>
      <right style="thin"/>
      <top style="double"/>
      <bottom style="thin"/>
    </border>
    <border>
      <left style="thin"/>
      <right>
        <color indexed="63"/>
      </right>
      <top style="thin"/>
      <bottom style="thin"/>
    </border>
    <border>
      <left style="thin"/>
      <right style="thin"/>
      <top style="double"/>
      <bottom>
        <color indexed="63"/>
      </bottom>
    </border>
    <border>
      <left style="thin"/>
      <right style="medium"/>
      <top style="thin"/>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style="thin"/>
    </border>
    <border>
      <left>
        <color indexed="63"/>
      </left>
      <right style="thin"/>
      <top style="thin"/>
      <bottom style="thin"/>
    </border>
    <border>
      <left style="thin"/>
      <right>
        <color indexed="63"/>
      </right>
      <top style="medium"/>
      <bottom>
        <color indexed="63"/>
      </bottom>
    </border>
    <border>
      <left>
        <color indexed="63"/>
      </left>
      <right style="thin"/>
      <top style="medium"/>
      <bottom>
        <color indexed="63"/>
      </bottom>
    </border>
    <border>
      <left>
        <color indexed="63"/>
      </left>
      <right style="double"/>
      <top style="medium"/>
      <bottom style="thin"/>
    </border>
    <border>
      <left>
        <color indexed="63"/>
      </left>
      <right>
        <color indexed="63"/>
      </right>
      <top style="thin"/>
      <bottom style="thin"/>
    </border>
    <border>
      <left>
        <color indexed="63"/>
      </left>
      <right style="double"/>
      <top style="thin"/>
      <bottom style="thin"/>
    </border>
    <border>
      <left style="thin"/>
      <right>
        <color indexed="63"/>
      </right>
      <top style="double"/>
      <bottom style="thin"/>
    </border>
    <border>
      <left>
        <color indexed="63"/>
      </left>
      <right style="thin"/>
      <top style="double"/>
      <bottom style="thin"/>
    </border>
    <border>
      <left style="thin"/>
      <right>
        <color indexed="63"/>
      </right>
      <top style="double"/>
      <bottom>
        <color indexed="63"/>
      </bottom>
    </border>
    <border>
      <left>
        <color indexed="63"/>
      </left>
      <right style="thin"/>
      <top style="double"/>
      <bottom>
        <color indexed="63"/>
      </bottom>
    </border>
    <border>
      <left>
        <color indexed="63"/>
      </left>
      <right>
        <color indexed="63"/>
      </right>
      <top style="double"/>
      <bottom style="thin"/>
    </border>
    <border>
      <left style="thin"/>
      <right style="double"/>
      <top style="double"/>
      <bottom>
        <color indexed="63"/>
      </bottom>
    </border>
    <border>
      <left style="thin"/>
      <right style="double"/>
      <top>
        <color indexed="63"/>
      </top>
      <bottom style="thin"/>
    </border>
    <border>
      <left>
        <color indexed="63"/>
      </left>
      <right>
        <color indexed="63"/>
      </right>
      <top style="medium"/>
      <bottom>
        <color indexed="63"/>
      </bottom>
    </border>
    <border>
      <left style="thin"/>
      <right style="medium"/>
      <top style="medium"/>
      <bottom style="thin"/>
    </border>
  </borders>
  <cellStyleXfs count="6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49" fontId="8" fillId="0" borderId="1">
      <alignment horizontal="distributed" vertical="center"/>
      <protection/>
    </xf>
    <xf numFmtId="38" fontId="0" fillId="0" borderId="0" applyFont="0" applyFill="0" applyBorder="0" applyAlignment="0" applyProtection="0"/>
    <xf numFmtId="40" fontId="0" fillId="0" borderId="0" applyFont="0" applyFill="0" applyBorder="0" applyAlignment="0" applyProtection="0"/>
    <xf numFmtId="49" fontId="1" fillId="0" borderId="1">
      <alignment horizontal="distributed" vertical="center"/>
      <protection/>
    </xf>
    <xf numFmtId="41" fontId="8" fillId="0" borderId="1">
      <alignment/>
      <protection/>
    </xf>
    <xf numFmtId="49" fontId="8" fillId="0" borderId="1">
      <alignment horizontal="distributed" vertical="center"/>
      <protection/>
    </xf>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21" fillId="0" borderId="0">
      <alignment/>
      <protection/>
    </xf>
    <xf numFmtId="0" fontId="6" fillId="0" borderId="0" applyNumberFormat="0" applyFill="0" applyBorder="0" applyAlignment="0" applyProtection="0"/>
  </cellStyleXfs>
  <cellXfs count="1414">
    <xf numFmtId="0" fontId="0" fillId="0" borderId="0" xfId="0" applyAlignment="1">
      <alignment vertical="center"/>
    </xf>
    <xf numFmtId="49" fontId="1" fillId="0" borderId="0" xfId="0" applyNumberFormat="1" applyFont="1" applyFill="1" applyAlignment="1">
      <alignment vertical="center"/>
    </xf>
    <xf numFmtId="0" fontId="1" fillId="0" borderId="0" xfId="0" applyFont="1" applyFill="1" applyAlignment="1">
      <alignment vertical="center"/>
    </xf>
    <xf numFmtId="49" fontId="1" fillId="0" borderId="0" xfId="0" applyNumberFormat="1" applyFont="1" applyFill="1" applyAlignment="1">
      <alignment horizontal="right" vertical="top"/>
    </xf>
    <xf numFmtId="49" fontId="1" fillId="0" borderId="0" xfId="0" applyNumberFormat="1" applyFont="1" applyFill="1" applyAlignment="1">
      <alignment vertical="top" wrapText="1"/>
    </xf>
    <xf numFmtId="49" fontId="1" fillId="0" borderId="0" xfId="0" applyNumberFormat="1" applyFont="1" applyFill="1" applyAlignment="1">
      <alignment vertical="center" wrapText="1"/>
    </xf>
    <xf numFmtId="49" fontId="1" fillId="0" borderId="0" xfId="57" applyNumberFormat="1" applyFont="1" applyFill="1" applyAlignment="1">
      <alignment vertical="center"/>
      <protection/>
    </xf>
    <xf numFmtId="49" fontId="1" fillId="0" borderId="0" xfId="57" applyNumberFormat="1" applyFont="1" applyFill="1" applyAlignment="1">
      <alignment/>
      <protection/>
    </xf>
    <xf numFmtId="0" fontId="1" fillId="0" borderId="0" xfId="57" applyFont="1" applyFill="1" applyAlignment="1">
      <alignment/>
      <protection/>
    </xf>
    <xf numFmtId="0" fontId="1" fillId="0" borderId="0" xfId="57" applyFont="1" applyFill="1" applyAlignment="1">
      <alignment vertical="center"/>
      <protection/>
    </xf>
    <xf numFmtId="0" fontId="1" fillId="2" borderId="0" xfId="0" applyFont="1" applyFill="1" applyAlignment="1">
      <alignment vertical="center"/>
    </xf>
    <xf numFmtId="49" fontId="1" fillId="2" borderId="0" xfId="57" applyNumberFormat="1" applyFont="1" applyFill="1" applyAlignment="1">
      <alignment vertical="center"/>
      <protection/>
    </xf>
    <xf numFmtId="0" fontId="1" fillId="2" borderId="0" xfId="57" applyFont="1" applyFill="1" applyAlignment="1">
      <alignment vertical="center"/>
      <protection/>
    </xf>
    <xf numFmtId="0" fontId="1" fillId="0" borderId="0" xfId="25" applyFont="1" applyFill="1" applyAlignment="1">
      <alignment vertical="center"/>
      <protection/>
    </xf>
    <xf numFmtId="0" fontId="7" fillId="0" borderId="0" xfId="25" applyFont="1" applyFill="1" applyAlignment="1">
      <alignment vertical="center"/>
      <protection/>
    </xf>
    <xf numFmtId="0" fontId="1" fillId="0" borderId="0" xfId="25" applyFont="1" applyFill="1" applyBorder="1" applyAlignment="1">
      <alignment vertical="center"/>
      <protection/>
    </xf>
    <xf numFmtId="0" fontId="1" fillId="0" borderId="0" xfId="25" applyFont="1" applyFill="1" applyBorder="1" applyAlignment="1">
      <alignment horizontal="centerContinuous" vertical="center"/>
      <protection/>
    </xf>
    <xf numFmtId="0" fontId="1" fillId="0" borderId="2" xfId="25" applyFont="1" applyFill="1" applyBorder="1" applyAlignment="1">
      <alignment horizontal="center" vertical="center"/>
      <protection/>
    </xf>
    <xf numFmtId="0" fontId="1" fillId="0" borderId="3" xfId="25" applyFont="1" applyFill="1" applyBorder="1" applyAlignment="1">
      <alignment horizontal="center" vertical="center"/>
      <protection/>
    </xf>
    <xf numFmtId="0" fontId="1" fillId="0" borderId="1" xfId="25" applyFont="1" applyFill="1" applyBorder="1" applyAlignment="1">
      <alignment vertical="center"/>
      <protection/>
    </xf>
    <xf numFmtId="0" fontId="1" fillId="0" borderId="4" xfId="25" applyNumberFormat="1" applyFont="1" applyFill="1" applyBorder="1" applyAlignment="1">
      <alignment horizontal="distributed" vertical="center"/>
      <protection/>
    </xf>
    <xf numFmtId="0" fontId="1" fillId="0" borderId="0" xfId="25" applyFont="1" applyFill="1" applyBorder="1" applyAlignment="1">
      <alignment horizontal="center" vertical="center"/>
      <protection/>
    </xf>
    <xf numFmtId="0" fontId="1" fillId="0" borderId="0" xfId="25" applyFont="1" applyFill="1" applyBorder="1" applyAlignment="1">
      <alignment horizontal="right" vertical="center"/>
      <protection/>
    </xf>
    <xf numFmtId="0" fontId="1" fillId="0" borderId="4" xfId="25" applyFont="1" applyFill="1" applyBorder="1" applyAlignment="1">
      <alignment horizontal="right" vertical="center"/>
      <protection/>
    </xf>
    <xf numFmtId="41" fontId="8" fillId="0" borderId="0" xfId="25" applyNumberFormat="1" applyFont="1" applyFill="1" applyAlignment="1">
      <alignment vertical="center"/>
      <protection/>
    </xf>
    <xf numFmtId="41" fontId="8" fillId="0" borderId="0" xfId="18" applyNumberFormat="1" applyFont="1" applyFill="1" applyBorder="1" applyAlignment="1">
      <alignment horizontal="right" vertical="center"/>
    </xf>
    <xf numFmtId="41" fontId="8" fillId="0" borderId="4" xfId="18" applyNumberFormat="1" applyFont="1" applyFill="1" applyBorder="1" applyAlignment="1">
      <alignment horizontal="right" vertical="center"/>
    </xf>
    <xf numFmtId="38" fontId="1" fillId="0" borderId="4" xfId="18" applyFont="1" applyFill="1" applyBorder="1" applyAlignment="1">
      <alignment vertical="center"/>
    </xf>
    <xf numFmtId="41" fontId="1" fillId="0" borderId="0" xfId="18" applyNumberFormat="1" applyFont="1" applyFill="1" applyBorder="1" applyAlignment="1">
      <alignment horizontal="right" vertical="center"/>
    </xf>
    <xf numFmtId="41" fontId="1" fillId="0" borderId="4" xfId="18" applyNumberFormat="1" applyFont="1" applyFill="1" applyBorder="1" applyAlignment="1">
      <alignment horizontal="right" vertical="center"/>
    </xf>
    <xf numFmtId="41" fontId="1" fillId="0" borderId="1" xfId="18" applyNumberFormat="1" applyFont="1" applyFill="1" applyBorder="1" applyAlignment="1">
      <alignment vertical="center"/>
    </xf>
    <xf numFmtId="41" fontId="1" fillId="0" borderId="0" xfId="18" applyNumberFormat="1" applyFont="1" applyFill="1" applyBorder="1" applyAlignment="1">
      <alignment vertical="center"/>
    </xf>
    <xf numFmtId="41" fontId="1" fillId="0" borderId="4" xfId="18" applyNumberFormat="1" applyFont="1" applyFill="1" applyBorder="1" applyAlignment="1">
      <alignment vertical="center"/>
    </xf>
    <xf numFmtId="0" fontId="1" fillId="0" borderId="4" xfId="25" applyFont="1" applyFill="1" applyBorder="1" applyAlignment="1">
      <alignment horizontal="distributed" vertical="center"/>
      <protection/>
    </xf>
    <xf numFmtId="38" fontId="1" fillId="0" borderId="1" xfId="18" applyFont="1" applyFill="1" applyBorder="1" applyAlignment="1">
      <alignment horizontal="distributed" vertical="center"/>
    </xf>
    <xf numFmtId="38" fontId="1" fillId="0" borderId="4" xfId="18" applyFont="1" applyFill="1" applyBorder="1" applyAlignment="1">
      <alignment horizontal="distributed" vertical="center"/>
    </xf>
    <xf numFmtId="38" fontId="1" fillId="0" borderId="4" xfId="18" applyFont="1" applyFill="1" applyBorder="1" applyAlignment="1">
      <alignment horizontal="left" vertical="center"/>
    </xf>
    <xf numFmtId="0" fontId="8" fillId="0" borderId="0" xfId="25" applyFont="1" applyFill="1" applyAlignment="1">
      <alignment vertical="center"/>
      <protection/>
    </xf>
    <xf numFmtId="38" fontId="8" fillId="0" borderId="1" xfId="18" applyFont="1" applyFill="1" applyBorder="1" applyAlignment="1">
      <alignment horizontal="distributed" vertical="center"/>
    </xf>
    <xf numFmtId="41" fontId="8" fillId="0" borderId="1" xfId="18" applyNumberFormat="1" applyFont="1" applyFill="1" applyBorder="1" applyAlignment="1">
      <alignment vertical="center"/>
    </xf>
    <xf numFmtId="41" fontId="8" fillId="0" borderId="0" xfId="18" applyNumberFormat="1" applyFont="1" applyFill="1" applyBorder="1" applyAlignment="1">
      <alignment vertical="center"/>
    </xf>
    <xf numFmtId="41" fontId="8" fillId="0" borderId="4" xfId="18" applyNumberFormat="1" applyFont="1" applyFill="1" applyBorder="1" applyAlignment="1">
      <alignment vertical="center"/>
    </xf>
    <xf numFmtId="0" fontId="1" fillId="0" borderId="4" xfId="18" applyNumberFormat="1" applyFont="1" applyFill="1" applyBorder="1" applyAlignment="1">
      <alignment horizontal="distributed" vertical="center"/>
    </xf>
    <xf numFmtId="38" fontId="1" fillId="0" borderId="0" xfId="18" applyFont="1" applyFill="1" applyBorder="1" applyAlignment="1">
      <alignment horizontal="distributed" vertical="center"/>
    </xf>
    <xf numFmtId="0" fontId="1" fillId="0" borderId="4" xfId="25" applyFont="1" applyFill="1" applyBorder="1" applyAlignment="1">
      <alignment horizontal="left" vertical="center"/>
      <protection/>
    </xf>
    <xf numFmtId="177" fontId="1" fillId="0" borderId="0" xfId="25" applyNumberFormat="1" applyFont="1" applyFill="1" applyAlignment="1">
      <alignment vertical="center"/>
      <protection/>
    </xf>
    <xf numFmtId="0" fontId="1" fillId="0" borderId="5" xfId="25" applyFont="1" applyFill="1" applyBorder="1" applyAlignment="1">
      <alignment vertical="center"/>
      <protection/>
    </xf>
    <xf numFmtId="0" fontId="1" fillId="0" borderId="6" xfId="25" applyFont="1" applyFill="1" applyBorder="1" applyAlignment="1">
      <alignment vertical="center"/>
      <protection/>
    </xf>
    <xf numFmtId="38" fontId="1" fillId="0" borderId="7" xfId="18" applyFont="1" applyFill="1" applyBorder="1" applyAlignment="1">
      <alignment horizontal="distributed" vertical="center"/>
    </xf>
    <xf numFmtId="41" fontId="1" fillId="0" borderId="6" xfId="18" applyNumberFormat="1" applyFont="1" applyFill="1" applyBorder="1" applyAlignment="1">
      <alignment vertical="center"/>
    </xf>
    <xf numFmtId="41" fontId="1" fillId="0" borderId="7" xfId="18" applyNumberFormat="1" applyFont="1" applyFill="1" applyBorder="1" applyAlignment="1">
      <alignment vertical="center"/>
    </xf>
    <xf numFmtId="0" fontId="1" fillId="0" borderId="0" xfId="18" applyNumberFormat="1" applyFont="1" applyFill="1" applyBorder="1" applyAlignment="1">
      <alignment horizontal="left" vertical="center"/>
    </xf>
    <xf numFmtId="0" fontId="1" fillId="0" borderId="0" xfId="18" applyNumberFormat="1" applyFont="1" applyFill="1" applyAlignment="1">
      <alignment horizontal="left" vertical="center"/>
    </xf>
    <xf numFmtId="0" fontId="1" fillId="0" borderId="0" xfId="26" applyFont="1" applyFill="1" applyAlignment="1">
      <alignment vertical="center"/>
      <protection/>
    </xf>
    <xf numFmtId="0" fontId="7" fillId="0" borderId="0" xfId="26" applyFont="1" applyFill="1" applyAlignment="1">
      <alignment vertical="center"/>
      <protection/>
    </xf>
    <xf numFmtId="0" fontId="1" fillId="0" borderId="0" xfId="26" applyFont="1" applyFill="1" applyBorder="1" applyAlignment="1">
      <alignment vertical="center"/>
      <protection/>
    </xf>
    <xf numFmtId="0" fontId="1" fillId="0" borderId="0" xfId="26" applyFont="1" applyFill="1" applyBorder="1" applyAlignment="1">
      <alignment horizontal="centerContinuous" vertical="center"/>
      <protection/>
    </xf>
    <xf numFmtId="0" fontId="1" fillId="0" borderId="8" xfId="26" applyFont="1" applyFill="1" applyBorder="1" applyAlignment="1">
      <alignment horizontal="distributed" vertical="center"/>
      <protection/>
    </xf>
    <xf numFmtId="0" fontId="1" fillId="0" borderId="8" xfId="26" applyFont="1" applyFill="1" applyBorder="1" applyAlignment="1">
      <alignment horizontal="distributed" vertical="center"/>
      <protection/>
    </xf>
    <xf numFmtId="0" fontId="1" fillId="0" borderId="9" xfId="26" applyNumberFormat="1" applyFont="1" applyFill="1" applyBorder="1" applyAlignment="1">
      <alignment horizontal="distributed" vertical="center"/>
      <protection/>
    </xf>
    <xf numFmtId="0" fontId="1" fillId="0" borderId="0" xfId="26" applyNumberFormat="1" applyFont="1" applyFill="1" applyBorder="1" applyAlignment="1">
      <alignment horizontal="distributed" vertical="center"/>
      <protection/>
    </xf>
    <xf numFmtId="0" fontId="1" fillId="0" borderId="0" xfId="26" applyFont="1" applyFill="1" applyBorder="1" applyAlignment="1">
      <alignment horizontal="center" vertical="center"/>
      <protection/>
    </xf>
    <xf numFmtId="0" fontId="1" fillId="0" borderId="0" xfId="26" applyFont="1" applyFill="1" applyBorder="1" applyAlignment="1">
      <alignment horizontal="right" vertical="center"/>
      <protection/>
    </xf>
    <xf numFmtId="0" fontId="1" fillId="0" borderId="4" xfId="26" applyFont="1" applyFill="1" applyBorder="1" applyAlignment="1">
      <alignment horizontal="right" vertical="center"/>
      <protection/>
    </xf>
    <xf numFmtId="41" fontId="8" fillId="0" borderId="0" xfId="26" applyNumberFormat="1" applyFont="1" applyFill="1" applyAlignment="1">
      <alignment vertical="center"/>
      <protection/>
    </xf>
    <xf numFmtId="0" fontId="8" fillId="0" borderId="9" xfId="18" applyNumberFormat="1" applyFont="1" applyFill="1" applyBorder="1" applyAlignment="1">
      <alignment horizontal="distributed" vertical="center"/>
    </xf>
    <xf numFmtId="177" fontId="8" fillId="0" borderId="0" xfId="18" applyNumberFormat="1" applyFont="1" applyFill="1" applyBorder="1" applyAlignment="1">
      <alignment horizontal="right" vertical="center"/>
    </xf>
    <xf numFmtId="178" fontId="8" fillId="0" borderId="0" xfId="18" applyNumberFormat="1" applyFont="1" applyFill="1" applyBorder="1" applyAlignment="1">
      <alignment horizontal="right" vertical="center"/>
    </xf>
    <xf numFmtId="178" fontId="8" fillId="0" borderId="4" xfId="18" applyNumberFormat="1" applyFont="1" applyFill="1" applyBorder="1" applyAlignment="1">
      <alignment horizontal="right" vertical="center"/>
    </xf>
    <xf numFmtId="38" fontId="1" fillId="0" borderId="9" xfId="18" applyFont="1" applyFill="1" applyBorder="1" applyAlignment="1">
      <alignment vertical="center"/>
    </xf>
    <xf numFmtId="38" fontId="1" fillId="0" borderId="0" xfId="18" applyFont="1" applyFill="1" applyBorder="1" applyAlignment="1">
      <alignment vertical="center"/>
    </xf>
    <xf numFmtId="178" fontId="1" fillId="0" borderId="0" xfId="18" applyNumberFormat="1" applyFont="1" applyFill="1" applyBorder="1" applyAlignment="1">
      <alignment vertical="center"/>
    </xf>
    <xf numFmtId="178" fontId="1" fillId="0" borderId="0" xfId="18" applyNumberFormat="1" applyFont="1" applyFill="1" applyBorder="1" applyAlignment="1">
      <alignment horizontal="right" vertical="center"/>
    </xf>
    <xf numFmtId="178" fontId="1" fillId="0" borderId="4" xfId="18" applyNumberFormat="1" applyFont="1" applyFill="1" applyBorder="1" applyAlignment="1">
      <alignment horizontal="right" vertical="center"/>
    </xf>
    <xf numFmtId="0" fontId="10" fillId="0" borderId="9" xfId="26" applyFont="1" applyFill="1" applyBorder="1" applyAlignment="1">
      <alignment horizontal="center" vertical="center"/>
      <protection/>
    </xf>
    <xf numFmtId="177" fontId="1" fillId="0" borderId="0" xfId="26" applyNumberFormat="1" applyFont="1" applyFill="1" applyBorder="1" applyAlignment="1">
      <alignment horizontal="right" vertical="center"/>
      <protection/>
    </xf>
    <xf numFmtId="178" fontId="1" fillId="0" borderId="0" xfId="26" applyNumberFormat="1" applyFont="1" applyFill="1" applyBorder="1" applyAlignment="1">
      <alignment horizontal="right" vertical="center"/>
      <protection/>
    </xf>
    <xf numFmtId="178" fontId="1" fillId="0" borderId="4" xfId="18" applyNumberFormat="1" applyFont="1" applyFill="1" applyBorder="1" applyAlignment="1">
      <alignment vertical="center"/>
    </xf>
    <xf numFmtId="0" fontId="1" fillId="0" borderId="9" xfId="26" applyFont="1" applyFill="1" applyBorder="1" applyAlignment="1">
      <alignment horizontal="center" vertical="center"/>
      <protection/>
    </xf>
    <xf numFmtId="177" fontId="1" fillId="0" borderId="0" xfId="18" applyNumberFormat="1" applyFont="1" applyFill="1" applyBorder="1" applyAlignment="1">
      <alignment horizontal="right" vertical="center"/>
    </xf>
    <xf numFmtId="0" fontId="1" fillId="0" borderId="9" xfId="26" applyFont="1" applyFill="1" applyBorder="1" applyAlignment="1">
      <alignment horizontal="distributed" vertical="center"/>
      <protection/>
    </xf>
    <xf numFmtId="177" fontId="1" fillId="0" borderId="0" xfId="18" applyNumberFormat="1" applyFont="1" applyFill="1" applyBorder="1" applyAlignment="1">
      <alignment vertical="center"/>
    </xf>
    <xf numFmtId="38" fontId="1" fillId="0" borderId="10" xfId="18" applyFont="1" applyFill="1" applyBorder="1" applyAlignment="1">
      <alignment horizontal="distributed" vertical="center"/>
    </xf>
    <xf numFmtId="38" fontId="1" fillId="0" borderId="6" xfId="18" applyFont="1" applyFill="1" applyBorder="1" applyAlignment="1">
      <alignment horizontal="distributed" vertical="center"/>
    </xf>
    <xf numFmtId="0" fontId="1" fillId="0" borderId="11" xfId="26" applyFont="1" applyFill="1" applyBorder="1" applyAlignment="1">
      <alignment horizontal="distributed" vertical="center"/>
      <protection/>
    </xf>
    <xf numFmtId="0" fontId="1" fillId="0" borderId="12" xfId="26" applyFont="1" applyFill="1" applyBorder="1" applyAlignment="1">
      <alignment horizontal="distributed" vertical="center"/>
      <protection/>
    </xf>
    <xf numFmtId="0" fontId="1" fillId="0" borderId="1" xfId="26" applyFont="1" applyFill="1" applyBorder="1" applyAlignment="1">
      <alignment vertical="center"/>
      <protection/>
    </xf>
    <xf numFmtId="0" fontId="1" fillId="0" borderId="4" xfId="26" applyFont="1" applyFill="1" applyBorder="1" applyAlignment="1">
      <alignment vertical="center"/>
      <protection/>
    </xf>
    <xf numFmtId="0" fontId="1" fillId="0" borderId="13" xfId="26" applyFont="1" applyFill="1" applyBorder="1" applyAlignment="1">
      <alignment vertical="center"/>
      <protection/>
    </xf>
    <xf numFmtId="177" fontId="1" fillId="0" borderId="1" xfId="26" applyNumberFormat="1" applyFont="1" applyFill="1" applyBorder="1" applyAlignment="1">
      <alignment vertical="center"/>
      <protection/>
    </xf>
    <xf numFmtId="186" fontId="1" fillId="0" borderId="4" xfId="26" applyNumberFormat="1" applyFont="1" applyFill="1" applyBorder="1" applyAlignment="1">
      <alignment vertical="center"/>
      <protection/>
    </xf>
    <xf numFmtId="177" fontId="1" fillId="0" borderId="0" xfId="26" applyNumberFormat="1" applyFont="1" applyFill="1" applyBorder="1" applyAlignment="1">
      <alignment vertical="center"/>
      <protection/>
    </xf>
    <xf numFmtId="187" fontId="1" fillId="0" borderId="4" xfId="26" applyNumberFormat="1" applyFont="1" applyFill="1" applyBorder="1" applyAlignment="1">
      <alignment vertical="center"/>
      <protection/>
    </xf>
    <xf numFmtId="179" fontId="1" fillId="0" borderId="4" xfId="26" applyNumberFormat="1" applyFont="1" applyFill="1" applyBorder="1" applyAlignment="1">
      <alignment vertical="center"/>
      <protection/>
    </xf>
    <xf numFmtId="177" fontId="1" fillId="0" borderId="14" xfId="26" applyNumberFormat="1" applyFont="1" applyFill="1" applyBorder="1" applyAlignment="1">
      <alignment vertical="center"/>
      <protection/>
    </xf>
    <xf numFmtId="0" fontId="1" fillId="0" borderId="8" xfId="26" applyFont="1" applyFill="1" applyBorder="1" applyAlignment="1">
      <alignment vertical="center"/>
      <protection/>
    </xf>
    <xf numFmtId="0" fontId="1" fillId="0" borderId="15" xfId="26" applyFont="1" applyFill="1" applyBorder="1" applyAlignment="1">
      <alignment vertical="center"/>
      <protection/>
    </xf>
    <xf numFmtId="0" fontId="1" fillId="0" borderId="14" xfId="26" applyFont="1" applyFill="1" applyBorder="1" applyAlignment="1">
      <alignment vertical="center"/>
      <protection/>
    </xf>
    <xf numFmtId="0" fontId="1" fillId="0" borderId="0" xfId="27" applyFont="1" applyFill="1" applyAlignment="1">
      <alignment vertical="center"/>
      <protection/>
    </xf>
    <xf numFmtId="0" fontId="7" fillId="0" borderId="0" xfId="27" applyFont="1" applyFill="1" applyAlignment="1">
      <alignment vertical="center"/>
      <protection/>
    </xf>
    <xf numFmtId="0" fontId="1" fillId="0" borderId="0" xfId="27" applyFont="1" applyFill="1" applyBorder="1" applyAlignment="1">
      <alignment vertical="center"/>
      <protection/>
    </xf>
    <xf numFmtId="0" fontId="1" fillId="0" borderId="12" xfId="27" applyFont="1" applyFill="1" applyBorder="1" applyAlignment="1">
      <alignment horizontal="distributed" vertical="center"/>
      <protection/>
    </xf>
    <xf numFmtId="0" fontId="1" fillId="0" borderId="14" xfId="27" applyFont="1" applyFill="1" applyBorder="1" applyAlignment="1">
      <alignment horizontal="distributed" vertical="center"/>
      <protection/>
    </xf>
    <xf numFmtId="0" fontId="1" fillId="0" borderId="13" xfId="27" applyNumberFormat="1" applyFont="1" applyFill="1" applyBorder="1" applyAlignment="1">
      <alignment horizontal="distributed" vertical="center"/>
      <protection/>
    </xf>
    <xf numFmtId="0" fontId="1" fillId="0" borderId="16" xfId="27" applyNumberFormat="1" applyFont="1" applyFill="1" applyBorder="1" applyAlignment="1">
      <alignment horizontal="distributed" vertical="center"/>
      <protection/>
    </xf>
    <xf numFmtId="0" fontId="1" fillId="0" borderId="0" xfId="27" applyNumberFormat="1" applyFont="1" applyFill="1" applyBorder="1" applyAlignment="1">
      <alignment horizontal="distributed" vertical="center"/>
      <protection/>
    </xf>
    <xf numFmtId="0" fontId="1" fillId="0" borderId="17" xfId="27" applyNumberFormat="1" applyFont="1" applyFill="1" applyBorder="1" applyAlignment="1">
      <alignment horizontal="distributed" vertical="center"/>
      <protection/>
    </xf>
    <xf numFmtId="0" fontId="1" fillId="0" borderId="4" xfId="27" applyNumberFormat="1" applyFont="1" applyFill="1" applyBorder="1" applyAlignment="1">
      <alignment horizontal="distributed" vertical="center"/>
      <protection/>
    </xf>
    <xf numFmtId="41" fontId="1" fillId="0" borderId="0" xfId="27" applyNumberFormat="1" applyFont="1" applyFill="1" applyAlignment="1">
      <alignment vertical="center"/>
      <protection/>
    </xf>
    <xf numFmtId="177" fontId="12" fillId="0" borderId="1" xfId="18" applyNumberFormat="1" applyFont="1" applyFill="1" applyBorder="1" applyAlignment="1">
      <alignment horizontal="distributed" vertical="center"/>
    </xf>
    <xf numFmtId="177" fontId="12" fillId="0" borderId="4" xfId="18" applyNumberFormat="1" applyFont="1" applyFill="1" applyBorder="1" applyAlignment="1">
      <alignment horizontal="distributed" vertical="center"/>
    </xf>
    <xf numFmtId="177" fontId="1" fillId="0" borderId="4" xfId="18" applyNumberFormat="1" applyFont="1" applyFill="1" applyBorder="1" applyAlignment="1">
      <alignment horizontal="right" vertical="center"/>
    </xf>
    <xf numFmtId="38" fontId="1" fillId="0" borderId="5" xfId="18" applyFont="1" applyFill="1" applyBorder="1" applyAlignment="1">
      <alignment horizontal="distributed" vertical="center"/>
    </xf>
    <xf numFmtId="0" fontId="7" fillId="0" borderId="0" xfId="28" applyFont="1" applyFill="1" applyAlignment="1">
      <alignment vertical="center"/>
      <protection/>
    </xf>
    <xf numFmtId="0" fontId="7" fillId="0" borderId="0" xfId="28" applyFont="1" applyFill="1" applyBorder="1" applyAlignment="1">
      <alignment vertical="center"/>
      <protection/>
    </xf>
    <xf numFmtId="0" fontId="1" fillId="0" borderId="0" xfId="28" applyFont="1" applyFill="1" applyAlignment="1">
      <alignment vertical="center"/>
      <protection/>
    </xf>
    <xf numFmtId="0" fontId="1" fillId="0" borderId="6" xfId="28" applyFont="1" applyFill="1" applyBorder="1" applyAlignment="1">
      <alignment vertical="center"/>
      <protection/>
    </xf>
    <xf numFmtId="0" fontId="1" fillId="0" borderId="18" xfId="28" applyFont="1" applyFill="1" applyBorder="1" applyAlignment="1">
      <alignment horizontal="center" vertical="center"/>
      <protection/>
    </xf>
    <xf numFmtId="0" fontId="1" fillId="0" borderId="18" xfId="28" applyFont="1" applyFill="1" applyBorder="1" applyAlignment="1">
      <alignment horizontal="distributed" vertical="center" wrapText="1"/>
      <protection/>
    </xf>
    <xf numFmtId="0" fontId="1" fillId="0" borderId="11" xfId="28" applyFont="1" applyFill="1" applyBorder="1" applyAlignment="1">
      <alignment vertical="center"/>
      <protection/>
    </xf>
    <xf numFmtId="41" fontId="1" fillId="0" borderId="17" xfId="28" applyNumberFormat="1" applyFont="1" applyFill="1" applyBorder="1" applyAlignment="1">
      <alignment vertical="center"/>
      <protection/>
    </xf>
    <xf numFmtId="41" fontId="1" fillId="0" borderId="16" xfId="28" applyNumberFormat="1" applyFont="1" applyFill="1" applyBorder="1" applyAlignment="1">
      <alignment vertical="center"/>
      <protection/>
    </xf>
    <xf numFmtId="0" fontId="8" fillId="0" borderId="0" xfId="28" applyFont="1" applyFill="1" applyAlignment="1">
      <alignment vertical="center"/>
      <protection/>
    </xf>
    <xf numFmtId="0" fontId="8" fillId="0" borderId="9" xfId="28" applyFont="1" applyFill="1" applyBorder="1" applyAlignment="1">
      <alignment horizontal="distributed" vertical="center"/>
      <protection/>
    </xf>
    <xf numFmtId="41" fontId="8" fillId="0" borderId="0" xfId="28" applyNumberFormat="1" applyFont="1" applyFill="1" applyBorder="1" applyAlignment="1">
      <alignment vertical="center"/>
      <protection/>
    </xf>
    <xf numFmtId="41" fontId="8" fillId="0" borderId="4" xfId="28" applyNumberFormat="1" applyFont="1" applyFill="1" applyBorder="1" applyAlignment="1">
      <alignment vertical="center"/>
      <protection/>
    </xf>
    <xf numFmtId="41" fontId="8" fillId="0" borderId="0" xfId="28" applyNumberFormat="1" applyFont="1" applyFill="1" applyAlignment="1">
      <alignment vertical="center"/>
      <protection/>
    </xf>
    <xf numFmtId="0" fontId="1" fillId="0" borderId="9" xfId="28" applyFont="1" applyFill="1" applyBorder="1" applyAlignment="1">
      <alignment horizontal="distributed" vertical="center"/>
      <protection/>
    </xf>
    <xf numFmtId="41" fontId="1" fillId="0" borderId="0" xfId="28" applyNumberFormat="1" applyFont="1" applyFill="1" applyBorder="1" applyAlignment="1">
      <alignment horizontal="distributed" vertical="center"/>
      <protection/>
    </xf>
    <xf numFmtId="41" fontId="1" fillId="0" borderId="0" xfId="28" applyNumberFormat="1" applyFont="1" applyFill="1" applyBorder="1" applyAlignment="1">
      <alignment vertical="center"/>
      <protection/>
    </xf>
    <xf numFmtId="41" fontId="1" fillId="0" borderId="4" xfId="28" applyNumberFormat="1" applyFont="1" applyFill="1" applyBorder="1" applyAlignment="1">
      <alignment vertical="center"/>
      <protection/>
    </xf>
    <xf numFmtId="41" fontId="1" fillId="0" borderId="0" xfId="28" applyNumberFormat="1" applyFont="1" applyFill="1" applyAlignment="1">
      <alignment vertical="center"/>
      <protection/>
    </xf>
    <xf numFmtId="41" fontId="1" fillId="0" borderId="0" xfId="28" applyNumberFormat="1" applyFont="1" applyFill="1" applyBorder="1" applyAlignment="1">
      <alignment horizontal="right" vertical="center"/>
      <protection/>
    </xf>
    <xf numFmtId="41" fontId="8" fillId="0" borderId="0" xfId="28" applyNumberFormat="1" applyFont="1" applyFill="1" applyBorder="1" applyAlignment="1">
      <alignment horizontal="right" vertical="center"/>
      <protection/>
    </xf>
    <xf numFmtId="0" fontId="1" fillId="0" borderId="0" xfId="28" applyFont="1" applyFill="1" applyBorder="1" applyAlignment="1">
      <alignment vertical="center"/>
      <protection/>
    </xf>
    <xf numFmtId="0" fontId="1" fillId="0" borderId="10" xfId="28" applyFont="1" applyFill="1" applyBorder="1" applyAlignment="1">
      <alignment horizontal="distributed" vertical="center"/>
      <protection/>
    </xf>
    <xf numFmtId="41" fontId="1" fillId="0" borderId="6" xfId="28" applyNumberFormat="1" applyFont="1" applyFill="1" applyBorder="1" applyAlignment="1">
      <alignment vertical="center"/>
      <protection/>
    </xf>
    <xf numFmtId="41" fontId="1" fillId="0" borderId="7" xfId="28" applyNumberFormat="1" applyFont="1" applyFill="1" applyBorder="1" applyAlignment="1">
      <alignment vertical="center"/>
      <protection/>
    </xf>
    <xf numFmtId="0" fontId="1" fillId="0" borderId="0" xfId="28" applyFont="1" applyFill="1" applyAlignment="1">
      <alignment horizontal="distributed" vertical="center"/>
      <protection/>
    </xf>
    <xf numFmtId="49" fontId="1" fillId="0" borderId="0" xfId="18" applyNumberFormat="1" applyFont="1" applyFill="1" applyAlignment="1">
      <alignment vertical="center"/>
    </xf>
    <xf numFmtId="49" fontId="7" fillId="0" borderId="0" xfId="18" applyNumberFormat="1" applyFont="1" applyFill="1" applyAlignment="1">
      <alignment vertical="center"/>
    </xf>
    <xf numFmtId="49" fontId="1" fillId="0" borderId="6" xfId="18" applyNumberFormat="1" applyFont="1" applyFill="1" applyBorder="1" applyAlignment="1">
      <alignment vertical="center"/>
    </xf>
    <xf numFmtId="49" fontId="1" fillId="0" borderId="6" xfId="18" applyNumberFormat="1" applyFont="1" applyFill="1" applyBorder="1" applyAlignment="1">
      <alignment horizontal="right" vertical="center"/>
    </xf>
    <xf numFmtId="49" fontId="1" fillId="0" borderId="8" xfId="18" applyNumberFormat="1" applyFont="1" applyFill="1" applyBorder="1" applyAlignment="1">
      <alignment horizontal="distributed" vertical="center"/>
    </xf>
    <xf numFmtId="49" fontId="1" fillId="0" borderId="12" xfId="18" applyNumberFormat="1" applyFont="1" applyFill="1" applyBorder="1" applyAlignment="1">
      <alignment horizontal="distributed" vertical="center"/>
    </xf>
    <xf numFmtId="49" fontId="1" fillId="0" borderId="1" xfId="18" applyNumberFormat="1" applyFont="1" applyFill="1" applyBorder="1" applyAlignment="1">
      <alignment vertical="center"/>
    </xf>
    <xf numFmtId="49" fontId="1" fillId="0" borderId="0" xfId="18" applyNumberFormat="1" applyFont="1" applyFill="1" applyBorder="1" applyAlignment="1">
      <alignment horizontal="center" vertical="center"/>
    </xf>
    <xf numFmtId="49" fontId="1" fillId="0" borderId="4" xfId="18" applyNumberFormat="1" applyFont="1" applyFill="1" applyBorder="1" applyAlignment="1">
      <alignment vertical="center"/>
    </xf>
    <xf numFmtId="41" fontId="13" fillId="0" borderId="0" xfId="18" applyNumberFormat="1" applyFont="1" applyFill="1" applyBorder="1" applyAlignment="1">
      <alignment vertical="center"/>
    </xf>
    <xf numFmtId="41" fontId="13" fillId="0" borderId="4" xfId="18" applyNumberFormat="1" applyFont="1" applyFill="1" applyBorder="1" applyAlignment="1">
      <alignment vertical="center"/>
    </xf>
    <xf numFmtId="38" fontId="1" fillId="0" borderId="0" xfId="18" applyFont="1" applyFill="1" applyAlignment="1">
      <alignment vertical="center"/>
    </xf>
    <xf numFmtId="49" fontId="1" fillId="0" borderId="0" xfId="18" applyNumberFormat="1" applyFont="1" applyFill="1" applyBorder="1" applyAlignment="1">
      <alignment horizontal="distributed" vertical="center"/>
    </xf>
    <xf numFmtId="49" fontId="8" fillId="0" borderId="0" xfId="18" applyNumberFormat="1" applyFont="1" applyFill="1" applyAlignment="1">
      <alignment vertical="center"/>
    </xf>
    <xf numFmtId="38" fontId="8" fillId="0" borderId="0" xfId="18" applyFont="1" applyFill="1" applyAlignment="1">
      <alignment vertical="center"/>
    </xf>
    <xf numFmtId="49" fontId="1" fillId="0" borderId="4" xfId="18" applyNumberFormat="1" applyFont="1" applyFill="1" applyBorder="1" applyAlignment="1" quotePrefix="1">
      <alignment vertical="center"/>
    </xf>
    <xf numFmtId="41" fontId="1" fillId="0" borderId="0" xfId="18" applyNumberFormat="1" applyFont="1" applyFill="1" applyAlignment="1">
      <alignment vertical="center"/>
    </xf>
    <xf numFmtId="49" fontId="1" fillId="0" borderId="4" xfId="18" applyNumberFormat="1" applyFont="1" applyFill="1" applyBorder="1" applyAlignment="1">
      <alignment horizontal="right" vertical="center"/>
    </xf>
    <xf numFmtId="49" fontId="1" fillId="0" borderId="4" xfId="18" applyNumberFormat="1" applyFont="1" applyFill="1" applyBorder="1" applyAlignment="1" quotePrefix="1">
      <alignment horizontal="left" vertical="center"/>
    </xf>
    <xf numFmtId="49" fontId="1" fillId="0" borderId="1" xfId="18" applyNumberFormat="1" applyFont="1" applyFill="1" applyBorder="1" applyAlignment="1">
      <alignment horizontal="center" vertical="center" textRotation="255"/>
    </xf>
    <xf numFmtId="49" fontId="1" fillId="0" borderId="0" xfId="18" applyNumberFormat="1" applyFont="1" applyFill="1" applyAlignment="1">
      <alignment horizontal="center" vertical="center"/>
    </xf>
    <xf numFmtId="49" fontId="1" fillId="0" borderId="4" xfId="18" applyNumberFormat="1" applyFont="1" applyFill="1" applyBorder="1" applyAlignment="1">
      <alignment horizontal="distributed" vertical="center"/>
    </xf>
    <xf numFmtId="49" fontId="15" fillId="0" borderId="0" xfId="18" applyNumberFormat="1" applyFont="1" applyFill="1" applyBorder="1" applyAlignment="1">
      <alignment horizontal="center" vertical="center"/>
    </xf>
    <xf numFmtId="49" fontId="1" fillId="0" borderId="1" xfId="18" applyNumberFormat="1" applyFont="1" applyFill="1" applyBorder="1" applyAlignment="1">
      <alignment vertical="center" textRotation="255"/>
    </xf>
    <xf numFmtId="49" fontId="1" fillId="0" borderId="5" xfId="18" applyNumberFormat="1" applyFont="1" applyFill="1" applyBorder="1" applyAlignment="1">
      <alignment vertical="center"/>
    </xf>
    <xf numFmtId="49" fontId="1" fillId="0" borderId="6" xfId="18" applyNumberFormat="1" applyFont="1" applyFill="1" applyBorder="1" applyAlignment="1">
      <alignment horizontal="center" vertical="center"/>
    </xf>
    <xf numFmtId="49" fontId="1" fillId="0" borderId="7" xfId="18" applyNumberFormat="1" applyFont="1" applyFill="1" applyBorder="1" applyAlignment="1">
      <alignment vertical="center"/>
    </xf>
    <xf numFmtId="49" fontId="1" fillId="0" borderId="0" xfId="18" applyNumberFormat="1" applyFont="1" applyFill="1" applyBorder="1" applyAlignment="1">
      <alignment vertical="center"/>
    </xf>
    <xf numFmtId="38" fontId="15" fillId="0" borderId="0" xfId="18" applyFont="1" applyFill="1" applyBorder="1" applyAlignment="1">
      <alignment vertical="center"/>
    </xf>
    <xf numFmtId="49" fontId="1" fillId="0" borderId="0" xfId="18" applyNumberFormat="1" applyFont="1" applyFill="1" applyBorder="1" applyAlignment="1">
      <alignment horizontal="left" vertical="center"/>
    </xf>
    <xf numFmtId="0" fontId="1" fillId="0" borderId="0" xfId="30" applyFont="1" applyFill="1">
      <alignment/>
      <protection/>
    </xf>
    <xf numFmtId="49" fontId="7" fillId="0" borderId="0" xfId="30" applyNumberFormat="1" applyFont="1" applyFill="1" applyBorder="1">
      <alignment/>
      <protection/>
    </xf>
    <xf numFmtId="49" fontId="1" fillId="0" borderId="0" xfId="30" applyNumberFormat="1" applyFont="1" applyFill="1" applyBorder="1">
      <alignment/>
      <protection/>
    </xf>
    <xf numFmtId="49" fontId="7" fillId="0" borderId="0" xfId="30" applyNumberFormat="1" applyFont="1" applyFill="1">
      <alignment/>
      <protection/>
    </xf>
    <xf numFmtId="0" fontId="1" fillId="0" borderId="0" xfId="30" applyFont="1" applyFill="1" applyBorder="1">
      <alignment/>
      <protection/>
    </xf>
    <xf numFmtId="0" fontId="1" fillId="0" borderId="0" xfId="30" applyFont="1" applyFill="1" applyAlignment="1">
      <alignment vertical="center"/>
      <protection/>
    </xf>
    <xf numFmtId="0" fontId="1" fillId="0" borderId="19" xfId="30" applyFont="1" applyFill="1" applyBorder="1" applyAlignment="1">
      <alignment horizontal="center" vertical="center"/>
      <protection/>
    </xf>
    <xf numFmtId="0" fontId="1" fillId="0" borderId="12" xfId="30" applyFont="1" applyFill="1" applyBorder="1" applyAlignment="1">
      <alignment horizontal="center" vertical="center"/>
      <protection/>
    </xf>
    <xf numFmtId="0" fontId="1" fillId="0" borderId="13" xfId="30" applyFont="1" applyFill="1" applyBorder="1">
      <alignment/>
      <protection/>
    </xf>
    <xf numFmtId="49" fontId="1" fillId="0" borderId="16" xfId="30" applyNumberFormat="1" applyFont="1" applyFill="1" applyBorder="1" applyAlignment="1">
      <alignment horizontal="distributed"/>
      <protection/>
    </xf>
    <xf numFmtId="0" fontId="1" fillId="0" borderId="17" xfId="30" applyNumberFormat="1" applyFont="1" applyFill="1" applyBorder="1" applyAlignment="1">
      <alignment horizontal="right" vertical="top"/>
      <protection/>
    </xf>
    <xf numFmtId="0" fontId="1" fillId="0" borderId="16" xfId="30" applyNumberFormat="1" applyFont="1" applyFill="1" applyBorder="1" applyAlignment="1">
      <alignment horizontal="right" vertical="top"/>
      <protection/>
    </xf>
    <xf numFmtId="0" fontId="0" fillId="0" borderId="4" xfId="30" applyFill="1" applyBorder="1" applyAlignment="1">
      <alignment horizontal="distributed"/>
      <protection/>
    </xf>
    <xf numFmtId="41" fontId="1" fillId="0" borderId="0" xfId="30" applyNumberFormat="1" applyFont="1" applyFill="1" applyBorder="1" applyAlignment="1">
      <alignment horizontal="center" vertical="center"/>
      <protection/>
    </xf>
    <xf numFmtId="41" fontId="1" fillId="0" borderId="0" xfId="30" applyNumberFormat="1" applyFont="1" applyFill="1" applyBorder="1" applyAlignment="1">
      <alignment/>
      <protection/>
    </xf>
    <xf numFmtId="41" fontId="1" fillId="0" borderId="4" xfId="30" applyNumberFormat="1" applyFont="1" applyFill="1" applyBorder="1" applyAlignment="1">
      <alignment/>
      <protection/>
    </xf>
    <xf numFmtId="0" fontId="8" fillId="0" borderId="0" xfId="30" applyFont="1" applyFill="1">
      <alignment/>
      <protection/>
    </xf>
    <xf numFmtId="41" fontId="8" fillId="0" borderId="0" xfId="30" applyNumberFormat="1" applyFont="1" applyFill="1" applyBorder="1" applyAlignment="1">
      <alignment vertical="center"/>
      <protection/>
    </xf>
    <xf numFmtId="41" fontId="8" fillId="0" borderId="4" xfId="30" applyNumberFormat="1" applyFont="1" applyFill="1" applyBorder="1" applyAlignment="1">
      <alignment vertical="center"/>
      <protection/>
    </xf>
    <xf numFmtId="0" fontId="1" fillId="0" borderId="1" xfId="30" applyFont="1" applyFill="1" applyBorder="1">
      <alignment/>
      <protection/>
    </xf>
    <xf numFmtId="49" fontId="1" fillId="0" borderId="4" xfId="30" applyNumberFormat="1" applyFont="1" applyFill="1" applyBorder="1" applyAlignment="1">
      <alignment horizontal="center" vertical="center"/>
      <protection/>
    </xf>
    <xf numFmtId="49" fontId="1" fillId="0" borderId="0" xfId="30" applyNumberFormat="1" applyFont="1" applyFill="1" applyBorder="1" applyAlignment="1">
      <alignment horizontal="center" vertical="center"/>
      <protection/>
    </xf>
    <xf numFmtId="41" fontId="1" fillId="0" borderId="0" xfId="30" applyNumberFormat="1" applyFont="1" applyFill="1" applyBorder="1" applyAlignment="1">
      <alignment vertical="center"/>
      <protection/>
    </xf>
    <xf numFmtId="41" fontId="1" fillId="0" borderId="4" xfId="30" applyNumberFormat="1" applyFont="1" applyFill="1" applyBorder="1" applyAlignment="1">
      <alignment vertical="center"/>
      <protection/>
    </xf>
    <xf numFmtId="0" fontId="12" fillId="0" borderId="0" xfId="30" applyFont="1" applyFill="1" applyAlignment="1">
      <alignment vertical="center"/>
      <protection/>
    </xf>
    <xf numFmtId="0" fontId="12" fillId="0" borderId="1" xfId="30" applyFont="1" applyFill="1" applyBorder="1" applyAlignment="1">
      <alignment vertical="center"/>
      <protection/>
    </xf>
    <xf numFmtId="49" fontId="1" fillId="0" borderId="4" xfId="30" applyNumberFormat="1" applyFont="1" applyFill="1" applyBorder="1" applyAlignment="1">
      <alignment horizontal="right" vertical="center"/>
      <protection/>
    </xf>
    <xf numFmtId="49" fontId="1" fillId="0" borderId="0" xfId="30" applyNumberFormat="1" applyFont="1" applyFill="1" applyBorder="1" applyAlignment="1">
      <alignment horizontal="right" vertical="center"/>
      <protection/>
    </xf>
    <xf numFmtId="41" fontId="8" fillId="0" borderId="0" xfId="30" applyNumberFormat="1" applyFont="1" applyFill="1" applyBorder="1" applyAlignment="1">
      <alignment horizontal="center" vertical="center"/>
      <protection/>
    </xf>
    <xf numFmtId="41" fontId="8" fillId="0" borderId="0" xfId="21" applyNumberFormat="1" applyFont="1" applyFill="1" applyBorder="1" applyAlignment="1">
      <alignment vertical="center"/>
      <protection/>
    </xf>
    <xf numFmtId="41" fontId="8" fillId="0" borderId="4" xfId="21" applyNumberFormat="1" applyFont="1" applyFill="1" applyBorder="1" applyAlignment="1">
      <alignment vertical="center"/>
      <protection/>
    </xf>
    <xf numFmtId="49" fontId="1" fillId="0" borderId="4" xfId="20" applyFont="1" applyFill="1" applyBorder="1">
      <alignment horizontal="distributed" vertical="center"/>
      <protection/>
    </xf>
    <xf numFmtId="41" fontId="1" fillId="0" borderId="0" xfId="21" applyNumberFormat="1" applyFont="1" applyFill="1" applyBorder="1" applyAlignment="1">
      <alignment vertical="center"/>
      <protection/>
    </xf>
    <xf numFmtId="41" fontId="1" fillId="0" borderId="4" xfId="21" applyNumberFormat="1" applyFont="1" applyFill="1" applyBorder="1" applyAlignment="1">
      <alignment vertical="center"/>
      <protection/>
    </xf>
    <xf numFmtId="0" fontId="8" fillId="0" borderId="0" xfId="30" applyFont="1" applyFill="1" applyAlignment="1">
      <alignment vertical="center"/>
      <protection/>
    </xf>
    <xf numFmtId="49" fontId="1" fillId="0" borderId="1" xfId="20" applyFont="1" applyFill="1" applyBorder="1" applyAlignment="1">
      <alignment horizontal="distributed" vertical="center"/>
      <protection/>
    </xf>
    <xf numFmtId="0" fontId="1" fillId="0" borderId="5" xfId="30" applyFont="1" applyFill="1" applyBorder="1">
      <alignment/>
      <protection/>
    </xf>
    <xf numFmtId="49" fontId="1" fillId="0" borderId="7" xfId="20" applyFont="1" applyFill="1" applyBorder="1">
      <alignment horizontal="distributed" vertical="center"/>
      <protection/>
    </xf>
    <xf numFmtId="41" fontId="1" fillId="0" borderId="6" xfId="30" applyNumberFormat="1" applyFont="1" applyFill="1" applyBorder="1" applyAlignment="1">
      <alignment horizontal="center" vertical="center"/>
      <protection/>
    </xf>
    <xf numFmtId="41" fontId="1" fillId="0" borderId="6" xfId="21" applyNumberFormat="1" applyFont="1" applyFill="1" applyBorder="1" applyAlignment="1">
      <alignment vertical="center"/>
      <protection/>
    </xf>
    <xf numFmtId="41" fontId="1" fillId="0" borderId="7" xfId="21" applyNumberFormat="1" applyFont="1" applyFill="1" applyBorder="1" applyAlignment="1">
      <alignment vertical="center"/>
      <protection/>
    </xf>
    <xf numFmtId="49" fontId="1" fillId="0" borderId="0" xfId="30" applyNumberFormat="1" applyFont="1" applyFill="1" applyBorder="1" applyAlignment="1">
      <alignment horizontal="left" vertical="top"/>
      <protection/>
    </xf>
    <xf numFmtId="49" fontId="1" fillId="0" borderId="0" xfId="30" applyNumberFormat="1" applyFont="1" applyFill="1" applyAlignment="1">
      <alignment horizontal="left" vertical="top"/>
      <protection/>
    </xf>
    <xf numFmtId="49" fontId="1" fillId="0" borderId="0" xfId="30" applyNumberFormat="1" applyFont="1" applyFill="1">
      <alignment/>
      <protection/>
    </xf>
    <xf numFmtId="0" fontId="1" fillId="0" borderId="0" xfId="31" applyFont="1" applyFill="1">
      <alignment/>
      <protection/>
    </xf>
    <xf numFmtId="49" fontId="7" fillId="0" borderId="0" xfId="31" applyNumberFormat="1" applyFont="1" applyFill="1">
      <alignment/>
      <protection/>
    </xf>
    <xf numFmtId="0" fontId="1" fillId="0" borderId="0" xfId="31" applyFont="1" applyFill="1" applyAlignment="1">
      <alignment vertical="center"/>
      <protection/>
    </xf>
    <xf numFmtId="0" fontId="1" fillId="0" borderId="18" xfId="31" applyFont="1" applyFill="1" applyBorder="1" applyAlignment="1">
      <alignment horizontal="center" vertical="center" wrapText="1"/>
      <protection/>
    </xf>
    <xf numFmtId="0" fontId="1" fillId="0" borderId="18" xfId="31" applyFont="1" applyFill="1" applyBorder="1" applyAlignment="1">
      <alignment vertical="center" wrapText="1"/>
      <protection/>
    </xf>
    <xf numFmtId="0" fontId="1" fillId="0" borderId="20" xfId="31" applyFont="1" applyFill="1" applyBorder="1" applyAlignment="1">
      <alignment vertical="center" wrapText="1"/>
      <protection/>
    </xf>
    <xf numFmtId="49" fontId="1" fillId="0" borderId="9" xfId="31" applyNumberFormat="1" applyFont="1" applyFill="1" applyBorder="1" applyAlignment="1">
      <alignment horizontal="distributed"/>
      <protection/>
    </xf>
    <xf numFmtId="0" fontId="1" fillId="0" borderId="17" xfId="31" applyNumberFormat="1" applyFont="1" applyFill="1" applyBorder="1" applyAlignment="1">
      <alignment horizontal="right" vertical="top"/>
      <protection/>
    </xf>
    <xf numFmtId="0" fontId="1" fillId="0" borderId="16" xfId="31" applyNumberFormat="1" applyFont="1" applyFill="1" applyBorder="1" applyAlignment="1">
      <alignment horizontal="right" vertical="top"/>
      <protection/>
    </xf>
    <xf numFmtId="0" fontId="1" fillId="0" borderId="9" xfId="31" applyFont="1" applyFill="1" applyBorder="1" applyAlignment="1">
      <alignment horizontal="center" vertical="center"/>
      <protection/>
    </xf>
    <xf numFmtId="41" fontId="1" fillId="0" borderId="0" xfId="31" applyNumberFormat="1" applyFont="1" applyFill="1" applyBorder="1" applyAlignment="1">
      <alignment/>
      <protection/>
    </xf>
    <xf numFmtId="41" fontId="1" fillId="0" borderId="0" xfId="31" applyNumberFormat="1" applyFont="1" applyFill="1" applyBorder="1" applyAlignment="1">
      <alignment horizontal="right"/>
      <protection/>
    </xf>
    <xf numFmtId="41" fontId="1" fillId="0" borderId="4" xfId="31" applyNumberFormat="1" applyFont="1" applyFill="1" applyBorder="1" applyAlignment="1">
      <alignment horizontal="right"/>
      <protection/>
    </xf>
    <xf numFmtId="0" fontId="1" fillId="0" borderId="9" xfId="31" applyFont="1" applyFill="1" applyBorder="1" applyAlignment="1">
      <alignment horizontal="center"/>
      <protection/>
    </xf>
    <xf numFmtId="0" fontId="8" fillId="0" borderId="0" xfId="31" applyFont="1" applyFill="1">
      <alignment/>
      <protection/>
    </xf>
    <xf numFmtId="49" fontId="8" fillId="0" borderId="9" xfId="22" applyFont="1" applyFill="1" applyBorder="1" applyAlignment="1">
      <alignment horizontal="center" vertical="center"/>
      <protection/>
    </xf>
    <xf numFmtId="41" fontId="8" fillId="0" borderId="0" xfId="31" applyNumberFormat="1" applyFont="1" applyFill="1" applyBorder="1" applyAlignment="1">
      <alignment vertical="center"/>
      <protection/>
    </xf>
    <xf numFmtId="41" fontId="8" fillId="0" borderId="4" xfId="31" applyNumberFormat="1" applyFont="1" applyFill="1" applyBorder="1" applyAlignment="1">
      <alignment vertical="center"/>
      <protection/>
    </xf>
    <xf numFmtId="49" fontId="1" fillId="0" borderId="9" xfId="31" applyNumberFormat="1" applyFont="1" applyFill="1" applyBorder="1" applyAlignment="1">
      <alignment horizontal="center" vertical="center"/>
      <protection/>
    </xf>
    <xf numFmtId="41" fontId="1" fillId="0" borderId="0" xfId="31" applyNumberFormat="1" applyFont="1" applyFill="1" applyBorder="1" applyAlignment="1">
      <alignment vertical="center"/>
      <protection/>
    </xf>
    <xf numFmtId="0" fontId="1" fillId="0" borderId="4" xfId="31" applyFont="1" applyFill="1" applyBorder="1">
      <alignment/>
      <protection/>
    </xf>
    <xf numFmtId="0" fontId="12" fillId="0" borderId="0" xfId="31" applyFont="1" applyFill="1" applyAlignment="1">
      <alignment vertical="center"/>
      <protection/>
    </xf>
    <xf numFmtId="49" fontId="1" fillId="0" borderId="9" xfId="31" applyNumberFormat="1" applyFont="1" applyFill="1" applyBorder="1" applyAlignment="1">
      <alignment horizontal="right" vertical="center"/>
      <protection/>
    </xf>
    <xf numFmtId="0" fontId="12" fillId="0" borderId="4" xfId="31" applyFont="1" applyFill="1" applyBorder="1" applyAlignment="1">
      <alignment vertical="center"/>
      <protection/>
    </xf>
    <xf numFmtId="49" fontId="1" fillId="0" borderId="9" xfId="20" applyFont="1" applyFill="1" applyBorder="1">
      <alignment horizontal="distributed" vertical="center"/>
      <protection/>
    </xf>
    <xf numFmtId="41" fontId="1" fillId="0" borderId="1" xfId="31" applyNumberFormat="1" applyFont="1" applyFill="1" applyBorder="1" applyAlignment="1">
      <alignment/>
      <protection/>
    </xf>
    <xf numFmtId="41" fontId="1" fillId="0" borderId="4" xfId="31" applyNumberFormat="1" applyFont="1" applyFill="1" applyBorder="1">
      <alignment/>
      <protection/>
    </xf>
    <xf numFmtId="41" fontId="1" fillId="0" borderId="4" xfId="31" applyNumberFormat="1" applyFont="1" applyFill="1" applyBorder="1" applyAlignment="1">
      <alignment vertical="center"/>
      <protection/>
    </xf>
    <xf numFmtId="49" fontId="1" fillId="0" borderId="10" xfId="20" applyFont="1" applyFill="1" applyBorder="1">
      <alignment horizontal="distributed" vertical="center"/>
      <protection/>
    </xf>
    <xf numFmtId="41" fontId="1" fillId="0" borderId="5" xfId="31" applyNumberFormat="1" applyFont="1" applyFill="1" applyBorder="1" applyAlignment="1">
      <alignment/>
      <protection/>
    </xf>
    <xf numFmtId="41" fontId="1" fillId="0" borderId="6" xfId="31" applyNumberFormat="1" applyFont="1" applyFill="1" applyBorder="1" applyAlignment="1">
      <alignment/>
      <protection/>
    </xf>
    <xf numFmtId="41" fontId="1" fillId="0" borderId="6" xfId="31" applyNumberFormat="1" applyFont="1" applyFill="1" applyBorder="1" applyAlignment="1">
      <alignment vertical="center"/>
      <protection/>
    </xf>
    <xf numFmtId="41" fontId="1" fillId="0" borderId="7" xfId="31" applyNumberFormat="1" applyFont="1" applyFill="1" applyBorder="1">
      <alignment/>
      <protection/>
    </xf>
    <xf numFmtId="49" fontId="1" fillId="0" borderId="0" xfId="31" applyNumberFormat="1" applyFont="1" applyFill="1" applyAlignment="1">
      <alignment horizontal="left" vertical="top"/>
      <protection/>
    </xf>
    <xf numFmtId="49" fontId="1" fillId="0" borderId="0" xfId="31" applyNumberFormat="1" applyFont="1" applyFill="1" applyBorder="1">
      <alignment/>
      <protection/>
    </xf>
    <xf numFmtId="49" fontId="1" fillId="0" borderId="0" xfId="31" applyNumberFormat="1" applyFont="1" applyFill="1">
      <alignment/>
      <protection/>
    </xf>
    <xf numFmtId="0" fontId="1" fillId="0" borderId="0" xfId="32" applyFont="1" applyFill="1">
      <alignment/>
      <protection/>
    </xf>
    <xf numFmtId="49" fontId="7" fillId="0" borderId="0" xfId="32" applyNumberFormat="1" applyFont="1" applyFill="1" applyBorder="1">
      <alignment/>
      <protection/>
    </xf>
    <xf numFmtId="49" fontId="1" fillId="0" borderId="0" xfId="32" applyNumberFormat="1" applyFont="1" applyFill="1" applyBorder="1">
      <alignment/>
      <protection/>
    </xf>
    <xf numFmtId="49" fontId="7" fillId="0" borderId="0" xfId="32" applyNumberFormat="1" applyFont="1" applyFill="1">
      <alignment/>
      <protection/>
    </xf>
    <xf numFmtId="0" fontId="1" fillId="0" borderId="6" xfId="32" applyFont="1" applyFill="1" applyBorder="1">
      <alignment/>
      <protection/>
    </xf>
    <xf numFmtId="49" fontId="1" fillId="0" borderId="6" xfId="32" applyNumberFormat="1" applyFont="1" applyFill="1" applyBorder="1" applyAlignment="1">
      <alignment horizontal="right"/>
      <protection/>
    </xf>
    <xf numFmtId="0" fontId="1" fillId="0" borderId="0" xfId="32" applyFont="1" applyFill="1" applyAlignment="1">
      <alignment vertical="center"/>
      <protection/>
    </xf>
    <xf numFmtId="0" fontId="1" fillId="0" borderId="8" xfId="32" applyFont="1" applyFill="1" applyBorder="1" applyAlignment="1">
      <alignment horizontal="distributed" vertical="center" wrapText="1"/>
      <protection/>
    </xf>
    <xf numFmtId="0" fontId="1" fillId="0" borderId="12" xfId="32" applyFont="1" applyFill="1" applyBorder="1" applyAlignment="1">
      <alignment horizontal="distributed" vertical="center" wrapText="1"/>
      <protection/>
    </xf>
    <xf numFmtId="0" fontId="1" fillId="0" borderId="13" xfId="32" applyFont="1" applyFill="1" applyBorder="1">
      <alignment/>
      <protection/>
    </xf>
    <xf numFmtId="49" fontId="1" fillId="0" borderId="16" xfId="32" applyNumberFormat="1" applyFont="1" applyFill="1" applyBorder="1" applyAlignment="1">
      <alignment horizontal="distributed"/>
      <protection/>
    </xf>
    <xf numFmtId="0" fontId="15" fillId="0" borderId="13" xfId="32" applyNumberFormat="1" applyFont="1" applyFill="1" applyBorder="1" applyAlignment="1">
      <alignment horizontal="right" vertical="top"/>
      <protection/>
    </xf>
    <xf numFmtId="0" fontId="15" fillId="0" borderId="17" xfId="32" applyNumberFormat="1" applyFont="1" applyFill="1" applyBorder="1" applyAlignment="1">
      <alignment horizontal="right" vertical="top"/>
      <protection/>
    </xf>
    <xf numFmtId="0" fontId="15" fillId="0" borderId="16" xfId="32" applyNumberFormat="1" applyFont="1" applyFill="1" applyBorder="1" applyAlignment="1">
      <alignment horizontal="right" vertical="top"/>
      <protection/>
    </xf>
    <xf numFmtId="0" fontId="0" fillId="0" borderId="4" xfId="32" applyFill="1" applyBorder="1" applyAlignment="1">
      <alignment horizontal="distributed"/>
      <protection/>
    </xf>
    <xf numFmtId="190" fontId="1" fillId="0" borderId="1" xfId="32" applyNumberFormat="1" applyFont="1" applyFill="1" applyBorder="1" applyAlignment="1">
      <alignment horizontal="right" vertical="center"/>
      <protection/>
    </xf>
    <xf numFmtId="190" fontId="1" fillId="0" borderId="0" xfId="32" applyNumberFormat="1" applyFont="1" applyFill="1" applyBorder="1" applyAlignment="1">
      <alignment horizontal="right"/>
      <protection/>
    </xf>
    <xf numFmtId="190" fontId="1" fillId="0" borderId="0" xfId="32" applyNumberFormat="1" applyFont="1" applyFill="1" applyBorder="1" applyAlignment="1">
      <alignment horizontal="right" vertical="center"/>
      <protection/>
    </xf>
    <xf numFmtId="190" fontId="1" fillId="0" borderId="4" xfId="32" applyNumberFormat="1" applyFont="1" applyFill="1" applyBorder="1" applyAlignment="1">
      <alignment horizontal="right"/>
      <protection/>
    </xf>
    <xf numFmtId="0" fontId="8" fillId="0" borderId="0" xfId="32" applyFont="1" applyFill="1">
      <alignment/>
      <protection/>
    </xf>
    <xf numFmtId="190" fontId="8" fillId="0" borderId="1" xfId="32" applyNumberFormat="1" applyFont="1" applyFill="1" applyBorder="1" applyAlignment="1">
      <alignment horizontal="right" vertical="center"/>
      <protection/>
    </xf>
    <xf numFmtId="190" fontId="8" fillId="0" borderId="0" xfId="32" applyNumberFormat="1" applyFont="1" applyFill="1" applyBorder="1" applyAlignment="1">
      <alignment horizontal="right" vertical="center"/>
      <protection/>
    </xf>
    <xf numFmtId="190" fontId="8" fillId="0" borderId="4" xfId="32" applyNumberFormat="1" applyFont="1" applyFill="1" applyBorder="1" applyAlignment="1">
      <alignment horizontal="right" vertical="center"/>
      <protection/>
    </xf>
    <xf numFmtId="0" fontId="1" fillId="0" borderId="1" xfId="32" applyFont="1" applyFill="1" applyBorder="1">
      <alignment/>
      <protection/>
    </xf>
    <xf numFmtId="49" fontId="1" fillId="0" borderId="4" xfId="32" applyNumberFormat="1" applyFont="1" applyFill="1" applyBorder="1" applyAlignment="1">
      <alignment horizontal="center" vertical="center"/>
      <protection/>
    </xf>
    <xf numFmtId="190" fontId="1" fillId="0" borderId="4" xfId="32" applyNumberFormat="1" applyFont="1" applyFill="1" applyBorder="1" applyAlignment="1">
      <alignment horizontal="right" vertical="center"/>
      <protection/>
    </xf>
    <xf numFmtId="0" fontId="12" fillId="0" borderId="0" xfId="32" applyFont="1" applyFill="1" applyAlignment="1">
      <alignment vertical="center"/>
      <protection/>
    </xf>
    <xf numFmtId="0" fontId="12" fillId="0" borderId="1" xfId="32" applyFont="1" applyFill="1" applyBorder="1" applyAlignment="1">
      <alignment vertical="center"/>
      <protection/>
    </xf>
    <xf numFmtId="49" fontId="1" fillId="0" borderId="4" xfId="32" applyNumberFormat="1" applyFont="1" applyFill="1" applyBorder="1" applyAlignment="1">
      <alignment horizontal="right" vertical="center"/>
      <protection/>
    </xf>
    <xf numFmtId="190" fontId="1" fillId="0" borderId="0" xfId="21" applyNumberFormat="1" applyFont="1" applyFill="1" applyBorder="1" applyAlignment="1">
      <alignment horizontal="right" vertical="center"/>
      <protection/>
    </xf>
    <xf numFmtId="190" fontId="1" fillId="0" borderId="4" xfId="21" applyNumberFormat="1" applyFont="1" applyFill="1" applyBorder="1" applyAlignment="1">
      <alignment horizontal="right" vertical="center"/>
      <protection/>
    </xf>
    <xf numFmtId="0" fontId="8" fillId="0" borderId="0" xfId="32" applyFont="1" applyFill="1" applyAlignment="1">
      <alignment vertical="center"/>
      <protection/>
    </xf>
    <xf numFmtId="0" fontId="1" fillId="0" borderId="5" xfId="32" applyFont="1" applyFill="1" applyBorder="1">
      <alignment/>
      <protection/>
    </xf>
    <xf numFmtId="190" fontId="1" fillId="0" borderId="5" xfId="32" applyNumberFormat="1" applyFont="1" applyFill="1" applyBorder="1" applyAlignment="1">
      <alignment horizontal="right" vertical="center"/>
      <protection/>
    </xf>
    <xf numFmtId="190" fontId="1" fillId="0" borderId="6" xfId="32" applyNumberFormat="1" applyFont="1" applyFill="1" applyBorder="1" applyAlignment="1">
      <alignment horizontal="right"/>
      <protection/>
    </xf>
    <xf numFmtId="190" fontId="1" fillId="0" borderId="6" xfId="32" applyNumberFormat="1" applyFont="1" applyFill="1" applyBorder="1" applyAlignment="1">
      <alignment horizontal="right" vertical="center"/>
      <protection/>
    </xf>
    <xf numFmtId="190" fontId="1" fillId="0" borderId="6" xfId="21" applyNumberFormat="1" applyFont="1" applyFill="1" applyBorder="1" applyAlignment="1">
      <alignment horizontal="right" vertical="center"/>
      <protection/>
    </xf>
    <xf numFmtId="190" fontId="1" fillId="0" borderId="7" xfId="21" applyNumberFormat="1" applyFont="1" applyFill="1" applyBorder="1" applyAlignment="1">
      <alignment horizontal="right" vertical="center"/>
      <protection/>
    </xf>
    <xf numFmtId="0" fontId="1" fillId="0" borderId="0" xfId="32" applyFont="1" applyFill="1" applyBorder="1">
      <alignment/>
      <protection/>
    </xf>
    <xf numFmtId="49" fontId="1" fillId="0" borderId="0" xfId="32" applyNumberFormat="1" applyFont="1" applyFill="1" applyBorder="1" applyAlignment="1">
      <alignment horizontal="left" vertical="top"/>
      <protection/>
    </xf>
    <xf numFmtId="49" fontId="1" fillId="0" borderId="0" xfId="32" applyNumberFormat="1" applyFont="1" applyFill="1" applyAlignment="1">
      <alignment horizontal="left" vertical="top"/>
      <protection/>
    </xf>
    <xf numFmtId="49" fontId="1" fillId="0" borderId="0" xfId="32" applyNumberFormat="1" applyFont="1" applyFill="1">
      <alignment/>
      <protection/>
    </xf>
    <xf numFmtId="0" fontId="1" fillId="0" borderId="0" xfId="33" applyFont="1" applyFill="1">
      <alignment/>
      <protection/>
    </xf>
    <xf numFmtId="49" fontId="7" fillId="0" borderId="0" xfId="33" applyNumberFormat="1" applyFont="1" applyFill="1" applyBorder="1">
      <alignment/>
      <protection/>
    </xf>
    <xf numFmtId="49" fontId="1" fillId="0" borderId="0" xfId="33" applyNumberFormat="1" applyFont="1" applyFill="1" applyBorder="1">
      <alignment/>
      <protection/>
    </xf>
    <xf numFmtId="49" fontId="7" fillId="0" borderId="0" xfId="33" applyNumberFormat="1" applyFont="1" applyFill="1">
      <alignment/>
      <protection/>
    </xf>
    <xf numFmtId="0" fontId="1" fillId="0" borderId="6" xfId="33" applyFont="1" applyFill="1" applyBorder="1">
      <alignment/>
      <protection/>
    </xf>
    <xf numFmtId="49" fontId="1" fillId="0" borderId="6" xfId="33" applyNumberFormat="1" applyFont="1" applyFill="1" applyBorder="1" applyAlignment="1">
      <alignment horizontal="right"/>
      <protection/>
    </xf>
    <xf numFmtId="0" fontId="1" fillId="0" borderId="0" xfId="33" applyFont="1" applyFill="1" applyAlignment="1">
      <alignment vertical="center"/>
      <protection/>
    </xf>
    <xf numFmtId="0" fontId="1" fillId="0" borderId="8" xfId="33" applyFont="1" applyFill="1" applyBorder="1" applyAlignment="1">
      <alignment horizontal="distributed" vertical="center" wrapText="1"/>
      <protection/>
    </xf>
    <xf numFmtId="0" fontId="1" fillId="0" borderId="12" xfId="33" applyFont="1" applyFill="1" applyBorder="1" applyAlignment="1">
      <alignment horizontal="distributed" vertical="center" wrapText="1"/>
      <protection/>
    </xf>
    <xf numFmtId="0" fontId="1" fillId="0" borderId="13" xfId="33" applyFont="1" applyFill="1" applyBorder="1">
      <alignment/>
      <protection/>
    </xf>
    <xf numFmtId="49" fontId="1" fillId="0" borderId="16" xfId="33" applyNumberFormat="1" applyFont="1" applyFill="1" applyBorder="1" applyAlignment="1">
      <alignment horizontal="distributed"/>
      <protection/>
    </xf>
    <xf numFmtId="0" fontId="15" fillId="0" borderId="17" xfId="33" applyNumberFormat="1" applyFont="1" applyFill="1" applyBorder="1" applyAlignment="1">
      <alignment horizontal="right" vertical="top"/>
      <protection/>
    </xf>
    <xf numFmtId="0" fontId="15" fillId="0" borderId="16" xfId="33" applyNumberFormat="1" applyFont="1" applyFill="1" applyBorder="1" applyAlignment="1">
      <alignment horizontal="right" vertical="top"/>
      <protection/>
    </xf>
    <xf numFmtId="0" fontId="0" fillId="0" borderId="4" xfId="33" applyFill="1" applyBorder="1" applyAlignment="1">
      <alignment horizontal="distributed"/>
      <protection/>
    </xf>
    <xf numFmtId="41" fontId="1" fillId="0" borderId="0" xfId="33" applyNumberFormat="1" applyFont="1" applyFill="1" applyBorder="1" applyAlignment="1">
      <alignment horizontal="center" vertical="center"/>
      <protection/>
    </xf>
    <xf numFmtId="41" fontId="1" fillId="0" borderId="0" xfId="33" applyNumberFormat="1" applyFont="1" applyFill="1" applyBorder="1" applyAlignment="1">
      <alignment/>
      <protection/>
    </xf>
    <xf numFmtId="191" fontId="1" fillId="0" borderId="0" xfId="33" applyNumberFormat="1" applyFont="1" applyFill="1" applyBorder="1" applyAlignment="1">
      <alignment/>
      <protection/>
    </xf>
    <xf numFmtId="41" fontId="1" fillId="0" borderId="4" xfId="33" applyNumberFormat="1" applyFont="1" applyFill="1" applyBorder="1" applyAlignment="1">
      <alignment/>
      <protection/>
    </xf>
    <xf numFmtId="182" fontId="1" fillId="0" borderId="0" xfId="33" applyNumberFormat="1" applyFont="1" applyFill="1">
      <alignment/>
      <protection/>
    </xf>
    <xf numFmtId="0" fontId="8" fillId="0" borderId="0" xfId="33" applyFont="1" applyFill="1">
      <alignment/>
      <protection/>
    </xf>
    <xf numFmtId="41" fontId="8" fillId="0" borderId="0" xfId="33" applyNumberFormat="1" applyFont="1" applyFill="1" applyBorder="1" applyAlignment="1">
      <alignment vertical="center"/>
      <protection/>
    </xf>
    <xf numFmtId="41" fontId="8" fillId="0" borderId="0" xfId="33" applyNumberFormat="1" applyFont="1" applyFill="1" applyBorder="1" applyAlignment="1">
      <alignment/>
      <protection/>
    </xf>
    <xf numFmtId="191" fontId="8" fillId="0" borderId="0" xfId="33" applyNumberFormat="1" applyFont="1" applyFill="1" applyBorder="1" applyAlignment="1">
      <alignment vertical="center"/>
      <protection/>
    </xf>
    <xf numFmtId="41" fontId="8" fillId="0" borderId="4" xfId="33" applyNumberFormat="1" applyFont="1" applyFill="1" applyBorder="1" applyAlignment="1">
      <alignment/>
      <protection/>
    </xf>
    <xf numFmtId="0" fontId="1" fillId="0" borderId="1" xfId="33" applyFont="1" applyFill="1" applyBorder="1">
      <alignment/>
      <protection/>
    </xf>
    <xf numFmtId="49" fontId="1" fillId="0" borderId="4" xfId="33" applyNumberFormat="1" applyFont="1" applyFill="1" applyBorder="1" applyAlignment="1">
      <alignment horizontal="center" vertical="center"/>
      <protection/>
    </xf>
    <xf numFmtId="49" fontId="1" fillId="0" borderId="0" xfId="33" applyNumberFormat="1" applyFont="1" applyFill="1" applyBorder="1" applyAlignment="1">
      <alignment horizontal="center" vertical="center"/>
      <protection/>
    </xf>
    <xf numFmtId="41" fontId="1" fillId="0" borderId="0" xfId="33" applyNumberFormat="1" applyFont="1" applyFill="1" applyBorder="1" applyAlignment="1">
      <alignment vertical="center"/>
      <protection/>
    </xf>
    <xf numFmtId="191" fontId="1" fillId="0" borderId="0" xfId="33" applyNumberFormat="1" applyFont="1" applyFill="1" applyBorder="1" applyAlignment="1">
      <alignment vertical="center"/>
      <protection/>
    </xf>
    <xf numFmtId="41" fontId="1" fillId="0" borderId="4" xfId="33" applyNumberFormat="1" applyFont="1" applyFill="1" applyBorder="1" applyAlignment="1">
      <alignment vertical="center"/>
      <protection/>
    </xf>
    <xf numFmtId="0" fontId="12" fillId="0" borderId="0" xfId="33" applyFont="1" applyFill="1" applyAlignment="1">
      <alignment vertical="center"/>
      <protection/>
    </xf>
    <xf numFmtId="0" fontId="12" fillId="0" borderId="1" xfId="33" applyFont="1" applyFill="1" applyBorder="1" applyAlignment="1">
      <alignment vertical="center"/>
      <protection/>
    </xf>
    <xf numFmtId="49" fontId="1" fillId="0" borderId="4" xfId="33" applyNumberFormat="1" applyFont="1" applyFill="1" applyBorder="1" applyAlignment="1">
      <alignment horizontal="right" vertical="center"/>
      <protection/>
    </xf>
    <xf numFmtId="49" fontId="1" fillId="0" borderId="0" xfId="33" applyNumberFormat="1" applyFont="1" applyFill="1" applyBorder="1" applyAlignment="1">
      <alignment horizontal="right" vertical="center"/>
      <protection/>
    </xf>
    <xf numFmtId="192" fontId="1" fillId="0" borderId="0" xfId="33" applyNumberFormat="1" applyFont="1" applyFill="1">
      <alignment/>
      <protection/>
    </xf>
    <xf numFmtId="41" fontId="8" fillId="0" borderId="0" xfId="33" applyNumberFormat="1" applyFont="1" applyFill="1" applyBorder="1" applyAlignment="1">
      <alignment horizontal="center" vertical="center"/>
      <protection/>
    </xf>
    <xf numFmtId="191" fontId="8" fillId="0" borderId="0" xfId="21" applyNumberFormat="1" applyFont="1" applyFill="1" applyBorder="1" applyAlignment="1">
      <alignment vertical="center"/>
      <protection/>
    </xf>
    <xf numFmtId="191" fontId="1" fillId="0" borderId="0" xfId="21" applyNumberFormat="1" applyFont="1" applyFill="1" applyBorder="1" applyAlignment="1">
      <alignment vertical="center"/>
      <protection/>
    </xf>
    <xf numFmtId="191" fontId="8" fillId="0" borderId="0" xfId="33" applyNumberFormat="1" applyFont="1" applyFill="1" applyBorder="1" applyAlignment="1">
      <alignment horizontal="center" vertical="center"/>
      <protection/>
    </xf>
    <xf numFmtId="41" fontId="8" fillId="0" borderId="4" xfId="33" applyNumberFormat="1" applyFont="1" applyFill="1" applyBorder="1" applyAlignment="1">
      <alignment horizontal="center" vertical="center"/>
      <protection/>
    </xf>
    <xf numFmtId="41" fontId="8" fillId="0" borderId="4" xfId="33" applyNumberFormat="1" applyFont="1" applyFill="1" applyBorder="1" applyAlignment="1">
      <alignment vertical="center"/>
      <protection/>
    </xf>
    <xf numFmtId="191" fontId="8" fillId="0" borderId="0" xfId="33" applyNumberFormat="1" applyFont="1" applyFill="1" applyBorder="1" applyAlignment="1">
      <alignment/>
      <protection/>
    </xf>
    <xf numFmtId="177" fontId="1" fillId="0" borderId="0" xfId="33" applyNumberFormat="1" applyFont="1" applyFill="1" applyBorder="1" applyAlignment="1">
      <alignment/>
      <protection/>
    </xf>
    <xf numFmtId="0" fontId="8" fillId="0" borderId="0" xfId="33" applyFont="1" applyFill="1" applyAlignment="1">
      <alignment vertical="center"/>
      <protection/>
    </xf>
    <xf numFmtId="0" fontId="1" fillId="0" borderId="4" xfId="33" applyFont="1" applyFill="1" applyBorder="1" applyAlignment="1">
      <alignment horizontal="distributed"/>
      <protection/>
    </xf>
    <xf numFmtId="0" fontId="1" fillId="0" borderId="5" xfId="33" applyFont="1" applyFill="1" applyBorder="1">
      <alignment/>
      <protection/>
    </xf>
    <xf numFmtId="41" fontId="1" fillId="0" borderId="6" xfId="33" applyNumberFormat="1" applyFont="1" applyFill="1" applyBorder="1" applyAlignment="1">
      <alignment/>
      <protection/>
    </xf>
    <xf numFmtId="191" fontId="1" fillId="0" borderId="6" xfId="33" applyNumberFormat="1" applyFont="1" applyFill="1" applyBorder="1" applyAlignment="1">
      <alignment/>
      <protection/>
    </xf>
    <xf numFmtId="41" fontId="1" fillId="0" borderId="7" xfId="33" applyNumberFormat="1" applyFont="1" applyFill="1" applyBorder="1" applyAlignment="1">
      <alignment/>
      <protection/>
    </xf>
    <xf numFmtId="0" fontId="1" fillId="0" borderId="0" xfId="33" applyFont="1" applyFill="1" applyBorder="1">
      <alignment/>
      <protection/>
    </xf>
    <xf numFmtId="49" fontId="1" fillId="0" borderId="0" xfId="33" applyNumberFormat="1" applyFont="1" applyFill="1" applyBorder="1" applyAlignment="1">
      <alignment horizontal="left" vertical="top"/>
      <protection/>
    </xf>
    <xf numFmtId="49" fontId="1" fillId="0" borderId="0" xfId="33" applyNumberFormat="1" applyFont="1" applyFill="1" applyAlignment="1">
      <alignment horizontal="left" vertical="top"/>
      <protection/>
    </xf>
    <xf numFmtId="49" fontId="1" fillId="0" borderId="0" xfId="33" applyNumberFormat="1" applyFont="1" applyFill="1">
      <alignment/>
      <protection/>
    </xf>
    <xf numFmtId="0" fontId="1" fillId="0" borderId="0" xfId="34" applyNumberFormat="1" applyFont="1" applyFill="1" applyAlignment="1">
      <alignment vertical="center"/>
      <protection/>
    </xf>
    <xf numFmtId="0" fontId="7" fillId="0" borderId="0" xfId="34" applyNumberFormat="1" applyFont="1" applyFill="1" applyAlignment="1">
      <alignment vertical="center"/>
      <protection/>
    </xf>
    <xf numFmtId="0" fontId="1" fillId="0" borderId="18" xfId="34" applyNumberFormat="1" applyFont="1" applyFill="1" applyBorder="1" applyAlignment="1">
      <alignment horizontal="distributed" vertical="center"/>
      <protection/>
    </xf>
    <xf numFmtId="0" fontId="1" fillId="0" borderId="11" xfId="34" applyNumberFormat="1" applyFont="1" applyFill="1" applyBorder="1" applyAlignment="1">
      <alignment vertical="center"/>
      <protection/>
    </xf>
    <xf numFmtId="0" fontId="13" fillId="0" borderId="13" xfId="34" applyNumberFormat="1" applyFont="1" applyFill="1" applyBorder="1" applyAlignment="1">
      <alignment horizontal="right" vertical="center"/>
      <protection/>
    </xf>
    <xf numFmtId="0" fontId="13" fillId="0" borderId="17" xfId="34" applyNumberFormat="1" applyFont="1" applyFill="1" applyBorder="1" applyAlignment="1">
      <alignment horizontal="right" vertical="center"/>
      <protection/>
    </xf>
    <xf numFmtId="0" fontId="13" fillId="0" borderId="16" xfId="34" applyNumberFormat="1" applyFont="1" applyFill="1" applyBorder="1" applyAlignment="1">
      <alignment horizontal="right" vertical="center"/>
      <protection/>
    </xf>
    <xf numFmtId="0" fontId="1" fillId="0" borderId="9" xfId="34" applyNumberFormat="1" applyFont="1" applyFill="1" applyBorder="1" applyAlignment="1">
      <alignment vertical="center"/>
      <protection/>
    </xf>
    <xf numFmtId="0" fontId="1" fillId="0" borderId="1" xfId="34" applyNumberFormat="1" applyFont="1" applyFill="1" applyBorder="1" applyAlignment="1">
      <alignment horizontal="distributed" vertical="center"/>
      <protection/>
    </xf>
    <xf numFmtId="0" fontId="0" fillId="0" borderId="0" xfId="34" applyFill="1" applyAlignment="1">
      <alignment horizontal="distributed" vertical="center"/>
      <protection/>
    </xf>
    <xf numFmtId="0" fontId="0" fillId="0" borderId="4" xfId="34" applyFill="1" applyBorder="1" applyAlignment="1">
      <alignment horizontal="distributed" vertical="center"/>
      <protection/>
    </xf>
    <xf numFmtId="0" fontId="8" fillId="0" borderId="0" xfId="34" applyNumberFormat="1" applyFont="1" applyFill="1" applyAlignment="1">
      <alignment vertical="center"/>
      <protection/>
    </xf>
    <xf numFmtId="0" fontId="8" fillId="0" borderId="9" xfId="34" applyNumberFormat="1" applyFont="1" applyFill="1" applyBorder="1" applyAlignment="1">
      <alignment horizontal="distributed" vertical="center"/>
      <protection/>
    </xf>
    <xf numFmtId="41" fontId="8" fillId="0" borderId="1" xfId="34" applyNumberFormat="1" applyFont="1" applyFill="1" applyBorder="1" applyAlignment="1">
      <alignment horizontal="distributed" vertical="center"/>
      <protection/>
    </xf>
    <xf numFmtId="41" fontId="8" fillId="0" borderId="0" xfId="34" applyNumberFormat="1" applyFont="1" applyFill="1" applyBorder="1" applyAlignment="1">
      <alignment horizontal="distributed" vertical="center"/>
      <protection/>
    </xf>
    <xf numFmtId="41" fontId="8" fillId="0" borderId="4" xfId="34" applyNumberFormat="1" applyFont="1" applyFill="1" applyBorder="1" applyAlignment="1">
      <alignment horizontal="distributed" vertical="center"/>
      <protection/>
    </xf>
    <xf numFmtId="0" fontId="1" fillId="0" borderId="9" xfId="34" applyNumberFormat="1" applyFont="1" applyFill="1" applyBorder="1" applyAlignment="1">
      <alignment horizontal="distributed" vertical="center"/>
      <protection/>
    </xf>
    <xf numFmtId="41" fontId="1" fillId="0" borderId="1" xfId="34" applyNumberFormat="1" applyFont="1" applyFill="1" applyBorder="1" applyAlignment="1">
      <alignment vertical="center"/>
      <protection/>
    </xf>
    <xf numFmtId="41" fontId="1" fillId="0" borderId="0" xfId="34" applyNumberFormat="1" applyFont="1" applyFill="1" applyBorder="1" applyAlignment="1">
      <alignment vertical="center"/>
      <protection/>
    </xf>
    <xf numFmtId="41" fontId="1" fillId="0" borderId="4" xfId="34" applyNumberFormat="1" applyFont="1" applyFill="1" applyBorder="1" applyAlignment="1">
      <alignment vertical="center"/>
      <protection/>
    </xf>
    <xf numFmtId="41" fontId="8" fillId="0" borderId="1" xfId="34" applyNumberFormat="1" applyFont="1" applyFill="1" applyBorder="1" applyAlignment="1">
      <alignment vertical="center"/>
      <protection/>
    </xf>
    <xf numFmtId="41" fontId="8" fillId="0" borderId="0" xfId="34" applyNumberFormat="1" applyFont="1" applyFill="1" applyBorder="1" applyAlignment="1">
      <alignment vertical="center"/>
      <protection/>
    </xf>
    <xf numFmtId="41" fontId="8" fillId="0" borderId="4" xfId="34" applyNumberFormat="1" applyFont="1" applyFill="1" applyBorder="1" applyAlignment="1">
      <alignment vertical="center"/>
      <protection/>
    </xf>
    <xf numFmtId="0" fontId="1" fillId="0" borderId="1" xfId="34" applyNumberFormat="1" applyFont="1" applyFill="1" applyBorder="1" applyAlignment="1">
      <alignment vertical="center"/>
      <protection/>
    </xf>
    <xf numFmtId="0" fontId="1" fillId="0" borderId="0" xfId="34" applyNumberFormat="1" applyFont="1" applyFill="1" applyBorder="1" applyAlignment="1">
      <alignment vertical="center"/>
      <protection/>
    </xf>
    <xf numFmtId="0" fontId="1" fillId="0" borderId="10" xfId="34" applyNumberFormat="1" applyFont="1" applyFill="1" applyBorder="1" applyAlignment="1">
      <alignment vertical="center"/>
      <protection/>
    </xf>
    <xf numFmtId="0" fontId="1" fillId="0" borderId="5" xfId="34" applyNumberFormat="1" applyFont="1" applyFill="1" applyBorder="1" applyAlignment="1">
      <alignment vertical="center"/>
      <protection/>
    </xf>
    <xf numFmtId="0" fontId="1" fillId="0" borderId="6" xfId="34" applyNumberFormat="1" applyFont="1" applyFill="1" applyBorder="1" applyAlignment="1">
      <alignment vertical="center"/>
      <protection/>
    </xf>
    <xf numFmtId="41" fontId="1" fillId="0" borderId="6" xfId="34" applyNumberFormat="1" applyFont="1" applyFill="1" applyBorder="1" applyAlignment="1">
      <alignment vertical="center"/>
      <protection/>
    </xf>
    <xf numFmtId="41" fontId="1" fillId="0" borderId="7" xfId="34" applyNumberFormat="1" applyFont="1" applyFill="1" applyBorder="1" applyAlignment="1">
      <alignment vertical="center"/>
      <protection/>
    </xf>
    <xf numFmtId="0" fontId="1" fillId="0" borderId="0" xfId="35" applyFont="1" applyFill="1">
      <alignment/>
      <protection/>
    </xf>
    <xf numFmtId="0" fontId="7" fillId="0" borderId="0" xfId="35" applyFont="1" applyFill="1">
      <alignment/>
      <protection/>
    </xf>
    <xf numFmtId="49" fontId="1" fillId="0" borderId="0" xfId="35" applyNumberFormat="1" applyFont="1" applyFill="1" applyAlignment="1">
      <alignment horizontal="right"/>
      <protection/>
    </xf>
    <xf numFmtId="0" fontId="1" fillId="0" borderId="18" xfId="35" applyFont="1" applyFill="1" applyBorder="1" applyAlignment="1">
      <alignment horizontal="center"/>
      <protection/>
    </xf>
    <xf numFmtId="0" fontId="1" fillId="0" borderId="13" xfId="35" applyFont="1" applyFill="1" applyBorder="1" applyAlignment="1">
      <alignment horizontal="center" vertical="center"/>
      <protection/>
    </xf>
    <xf numFmtId="0" fontId="1" fillId="0" borderId="16" xfId="35" applyFont="1" applyFill="1" applyBorder="1" applyAlignment="1">
      <alignment horizontal="center" vertical="center"/>
      <protection/>
    </xf>
    <xf numFmtId="0" fontId="1" fillId="0" borderId="17" xfId="35" applyFont="1" applyFill="1" applyBorder="1" applyAlignment="1">
      <alignment horizontal="center" vertical="center"/>
      <protection/>
    </xf>
    <xf numFmtId="0" fontId="1" fillId="0" borderId="17" xfId="35" applyFont="1" applyFill="1" applyBorder="1" applyAlignment="1">
      <alignment horizontal="center"/>
      <protection/>
    </xf>
    <xf numFmtId="0" fontId="1" fillId="0" borderId="17" xfId="35" applyFont="1" applyFill="1" applyBorder="1">
      <alignment/>
      <protection/>
    </xf>
    <xf numFmtId="0" fontId="1" fillId="0" borderId="1" xfId="35" applyFont="1" applyFill="1" applyBorder="1">
      <alignment/>
      <protection/>
    </xf>
    <xf numFmtId="0" fontId="1" fillId="0" borderId="4" xfId="35" applyFont="1" applyFill="1" applyBorder="1">
      <alignment/>
      <protection/>
    </xf>
    <xf numFmtId="0" fontId="1" fillId="0" borderId="0" xfId="35" applyFont="1" applyFill="1" applyBorder="1">
      <alignment/>
      <protection/>
    </xf>
    <xf numFmtId="0" fontId="1" fillId="0" borderId="0" xfId="35" applyFont="1" applyFill="1" applyBorder="1" applyAlignment="1">
      <alignment horizontal="center"/>
      <protection/>
    </xf>
    <xf numFmtId="0" fontId="8" fillId="0" borderId="0" xfId="35" applyFont="1" applyFill="1">
      <alignment/>
      <protection/>
    </xf>
    <xf numFmtId="41" fontId="8" fillId="0" borderId="0" xfId="35" applyNumberFormat="1" applyFont="1" applyFill="1" applyBorder="1">
      <alignment/>
      <protection/>
    </xf>
    <xf numFmtId="41" fontId="8" fillId="0" borderId="4" xfId="35" applyNumberFormat="1" applyFont="1" applyFill="1" applyBorder="1">
      <alignment/>
      <protection/>
    </xf>
    <xf numFmtId="41" fontId="1" fillId="0" borderId="0" xfId="35" applyNumberFormat="1" applyFont="1" applyFill="1" applyBorder="1">
      <alignment/>
      <protection/>
    </xf>
    <xf numFmtId="41" fontId="1" fillId="0" borderId="4" xfId="35" applyNumberFormat="1" applyFont="1" applyFill="1" applyBorder="1">
      <alignment/>
      <protection/>
    </xf>
    <xf numFmtId="0" fontId="1" fillId="0" borderId="1" xfId="35" applyFont="1" applyFill="1" applyBorder="1" applyAlignment="1">
      <alignment horizontal="center"/>
      <protection/>
    </xf>
    <xf numFmtId="0" fontId="1" fillId="0" borderId="4" xfId="35" applyFont="1" applyFill="1" applyBorder="1" applyAlignment="1">
      <alignment horizontal="distributed"/>
      <protection/>
    </xf>
    <xf numFmtId="41" fontId="1" fillId="0" borderId="0" xfId="35" applyNumberFormat="1" applyFont="1" applyFill="1">
      <alignment/>
      <protection/>
    </xf>
    <xf numFmtId="41" fontId="1" fillId="0" borderId="0" xfId="35" applyNumberFormat="1" applyFont="1" applyFill="1" applyBorder="1" applyAlignment="1">
      <alignment horizontal="distributed"/>
      <protection/>
    </xf>
    <xf numFmtId="41" fontId="8" fillId="0" borderId="1" xfId="35" applyNumberFormat="1" applyFont="1" applyFill="1" applyBorder="1">
      <alignment/>
      <protection/>
    </xf>
    <xf numFmtId="41" fontId="1" fillId="0" borderId="0" xfId="35" applyNumberFormat="1" applyFont="1" applyFill="1" applyBorder="1" applyAlignment="1">
      <alignment horizontal="center"/>
      <protection/>
    </xf>
    <xf numFmtId="0" fontId="1" fillId="0" borderId="4" xfId="35" applyFont="1" applyFill="1" applyBorder="1" applyAlignment="1">
      <alignment horizontal="center"/>
      <protection/>
    </xf>
    <xf numFmtId="41" fontId="1" fillId="0" borderId="1" xfId="35" applyNumberFormat="1" applyFont="1" applyFill="1" applyBorder="1">
      <alignment/>
      <protection/>
    </xf>
    <xf numFmtId="0" fontId="1" fillId="0" borderId="5" xfId="35" applyFont="1" applyFill="1" applyBorder="1">
      <alignment/>
      <protection/>
    </xf>
    <xf numFmtId="0" fontId="1" fillId="0" borderId="7" xfId="35" applyFont="1" applyFill="1" applyBorder="1">
      <alignment/>
      <protection/>
    </xf>
    <xf numFmtId="0" fontId="1" fillId="0" borderId="6" xfId="35" applyFont="1" applyFill="1" applyBorder="1">
      <alignment/>
      <protection/>
    </xf>
    <xf numFmtId="0" fontId="11" fillId="0" borderId="0" xfId="36" applyFont="1" applyFill="1" applyAlignment="1">
      <alignment vertical="center"/>
      <protection/>
    </xf>
    <xf numFmtId="0" fontId="16" fillId="0" borderId="0" xfId="36" applyFont="1" applyFill="1" applyAlignment="1">
      <alignment vertical="center"/>
      <protection/>
    </xf>
    <xf numFmtId="0" fontId="11" fillId="0" borderId="0" xfId="36" applyFont="1" applyFill="1" applyBorder="1" applyAlignment="1">
      <alignment vertical="center"/>
      <protection/>
    </xf>
    <xf numFmtId="0" fontId="11" fillId="0" borderId="0" xfId="36" applyFont="1" applyFill="1" applyBorder="1" applyAlignment="1">
      <alignment horizontal="right" vertical="center"/>
      <protection/>
    </xf>
    <xf numFmtId="0" fontId="11" fillId="0" borderId="0" xfId="36" applyFont="1" applyFill="1" applyAlignment="1">
      <alignment horizontal="right" vertical="center"/>
      <protection/>
    </xf>
    <xf numFmtId="0" fontId="11" fillId="0" borderId="3" xfId="36" applyFont="1" applyFill="1" applyBorder="1" applyAlignment="1">
      <alignment horizontal="distributed" vertical="center"/>
      <protection/>
    </xf>
    <xf numFmtId="0" fontId="11" fillId="0" borderId="21" xfId="36" applyFont="1" applyFill="1" applyBorder="1" applyAlignment="1">
      <alignment horizontal="distributed" vertical="center"/>
      <protection/>
    </xf>
    <xf numFmtId="0" fontId="11" fillId="0" borderId="1" xfId="36" applyFont="1" applyFill="1" applyBorder="1" applyAlignment="1">
      <alignment vertical="center"/>
      <protection/>
    </xf>
    <xf numFmtId="0" fontId="11" fillId="0" borderId="4" xfId="36" applyFont="1" applyFill="1" applyBorder="1" applyAlignment="1">
      <alignment horizontal="distributed" vertical="center" wrapText="1"/>
      <protection/>
    </xf>
    <xf numFmtId="41" fontId="17" fillId="0" borderId="0" xfId="36" applyNumberFormat="1" applyFont="1" applyFill="1" applyBorder="1" applyAlignment="1">
      <alignment horizontal="right" vertical="center"/>
      <protection/>
    </xf>
    <xf numFmtId="41" fontId="17" fillId="0" borderId="17" xfId="36" applyNumberFormat="1" applyFont="1" applyFill="1" applyBorder="1" applyAlignment="1">
      <alignment horizontal="right" vertical="center"/>
      <protection/>
    </xf>
    <xf numFmtId="41" fontId="17" fillId="0" borderId="16" xfId="36" applyNumberFormat="1" applyFont="1" applyFill="1" applyBorder="1" applyAlignment="1">
      <alignment horizontal="right" vertical="center"/>
      <protection/>
    </xf>
    <xf numFmtId="0" fontId="18" fillId="0" borderId="0" xfId="36" applyFont="1" applyFill="1" applyAlignment="1">
      <alignment vertical="center"/>
      <protection/>
    </xf>
    <xf numFmtId="41" fontId="18" fillId="0" borderId="1" xfId="36" applyNumberFormat="1" applyFont="1" applyFill="1" applyBorder="1" applyAlignment="1">
      <alignment horizontal="right" vertical="center"/>
      <protection/>
    </xf>
    <xf numFmtId="41" fontId="18" fillId="0" borderId="0" xfId="36" applyNumberFormat="1" applyFont="1" applyFill="1" applyBorder="1" applyAlignment="1">
      <alignment horizontal="right" vertical="center"/>
      <protection/>
    </xf>
    <xf numFmtId="41" fontId="18" fillId="0" borderId="4" xfId="36" applyNumberFormat="1" applyFont="1" applyFill="1" applyBorder="1" applyAlignment="1">
      <alignment horizontal="right" vertical="center"/>
      <protection/>
    </xf>
    <xf numFmtId="0" fontId="19" fillId="0" borderId="0" xfId="36" applyFont="1" applyFill="1" applyAlignment="1">
      <alignment vertical="center"/>
      <protection/>
    </xf>
    <xf numFmtId="0" fontId="19" fillId="0" borderId="1" xfId="36" applyFont="1" applyFill="1" applyBorder="1" applyAlignment="1">
      <alignment vertical="center"/>
      <protection/>
    </xf>
    <xf numFmtId="0" fontId="19" fillId="0" borderId="0" xfId="36" applyFont="1" applyFill="1" applyBorder="1" applyAlignment="1">
      <alignment vertical="center"/>
      <protection/>
    </xf>
    <xf numFmtId="0" fontId="11" fillId="0" borderId="4" xfId="36" applyFont="1" applyFill="1" applyBorder="1" applyAlignment="1">
      <alignment horizontal="center" vertical="center" wrapText="1"/>
      <protection/>
    </xf>
    <xf numFmtId="41" fontId="19" fillId="0" borderId="0" xfId="36" applyNumberFormat="1" applyFont="1" applyFill="1" applyAlignment="1">
      <alignment horizontal="right" vertical="center"/>
      <protection/>
    </xf>
    <xf numFmtId="41" fontId="19" fillId="0" borderId="0" xfId="18" applyNumberFormat="1" applyFont="1" applyFill="1" applyBorder="1" applyAlignment="1">
      <alignment horizontal="right" vertical="center"/>
    </xf>
    <xf numFmtId="41" fontId="11" fillId="0" borderId="0" xfId="18" applyNumberFormat="1" applyFont="1" applyFill="1" applyBorder="1" applyAlignment="1">
      <alignment horizontal="right" vertical="center"/>
    </xf>
    <xf numFmtId="41" fontId="11" fillId="0" borderId="4" xfId="18" applyNumberFormat="1" applyFont="1" applyFill="1" applyBorder="1" applyAlignment="1">
      <alignment horizontal="right" vertical="center"/>
    </xf>
    <xf numFmtId="0" fontId="11" fillId="0" borderId="4" xfId="36" applyFont="1" applyFill="1" applyBorder="1" applyAlignment="1">
      <alignment horizontal="distributed" vertical="center" wrapText="1"/>
      <protection/>
    </xf>
    <xf numFmtId="41" fontId="11" fillId="0" borderId="0" xfId="36" applyNumberFormat="1" applyFont="1" applyFill="1" applyAlignment="1">
      <alignment horizontal="right" vertical="center"/>
      <protection/>
    </xf>
    <xf numFmtId="0" fontId="11" fillId="0" borderId="4" xfId="36" applyFont="1" applyFill="1" applyBorder="1" applyAlignment="1">
      <alignment horizontal="distributed" vertical="center"/>
      <protection/>
    </xf>
    <xf numFmtId="41" fontId="11" fillId="0" borderId="0" xfId="36" applyNumberFormat="1" applyFont="1" applyFill="1" applyAlignment="1">
      <alignment horizontal="center" vertical="center"/>
      <protection/>
    </xf>
    <xf numFmtId="177" fontId="11" fillId="0" borderId="0" xfId="18" applyNumberFormat="1" applyFont="1" applyFill="1" applyBorder="1" applyAlignment="1">
      <alignment horizontal="right" vertical="center"/>
    </xf>
    <xf numFmtId="41" fontId="11" fillId="0" borderId="0" xfId="36" applyNumberFormat="1" applyFont="1" applyFill="1" applyBorder="1" applyAlignment="1">
      <alignment horizontal="right" vertical="center"/>
      <protection/>
    </xf>
    <xf numFmtId="41" fontId="11" fillId="0" borderId="4" xfId="36" applyNumberFormat="1" applyFont="1" applyFill="1" applyBorder="1" applyAlignment="1">
      <alignment horizontal="right" vertical="center"/>
      <protection/>
    </xf>
    <xf numFmtId="41" fontId="11" fillId="0" borderId="1" xfId="36" applyNumberFormat="1" applyFont="1" applyFill="1" applyBorder="1" applyAlignment="1">
      <alignment horizontal="right" vertical="center"/>
      <protection/>
    </xf>
    <xf numFmtId="0" fontId="11" fillId="0" borderId="5" xfId="36" applyFont="1" applyFill="1" applyBorder="1" applyAlignment="1">
      <alignment vertical="center"/>
      <protection/>
    </xf>
    <xf numFmtId="0" fontId="11" fillId="0" borderId="6" xfId="36" applyFont="1" applyFill="1" applyBorder="1" applyAlignment="1">
      <alignment vertical="center"/>
      <protection/>
    </xf>
    <xf numFmtId="0" fontId="11" fillId="0" borderId="7" xfId="36" applyFont="1" applyFill="1" applyBorder="1" applyAlignment="1">
      <alignment horizontal="distributed" vertical="center"/>
      <protection/>
    </xf>
    <xf numFmtId="41" fontId="11" fillId="0" borderId="5" xfId="36" applyNumberFormat="1" applyFont="1" applyFill="1" applyBorder="1" applyAlignment="1">
      <alignment horizontal="right" vertical="center"/>
      <protection/>
    </xf>
    <xf numFmtId="41" fontId="11" fillId="0" borderId="6" xfId="36" applyNumberFormat="1" applyFont="1" applyFill="1" applyBorder="1" applyAlignment="1">
      <alignment horizontal="right" vertical="center"/>
      <protection/>
    </xf>
    <xf numFmtId="41" fontId="11" fillId="0" borderId="6" xfId="18" applyNumberFormat="1" applyFont="1" applyFill="1" applyBorder="1" applyAlignment="1">
      <alignment horizontal="right" vertical="center"/>
    </xf>
    <xf numFmtId="41" fontId="11" fillId="0" borderId="7" xfId="18" applyNumberFormat="1" applyFont="1" applyFill="1" applyBorder="1" applyAlignment="1">
      <alignment horizontal="right" vertical="center"/>
    </xf>
    <xf numFmtId="0" fontId="11" fillId="0" borderId="0" xfId="36" applyFont="1" applyFill="1" applyBorder="1" applyAlignment="1">
      <alignment horizontal="left" vertical="center"/>
      <protection/>
    </xf>
    <xf numFmtId="41" fontId="11" fillId="0" borderId="0" xfId="36" applyNumberFormat="1" applyFont="1" applyFill="1" applyBorder="1" applyAlignment="1">
      <alignment vertical="center"/>
      <protection/>
    </xf>
    <xf numFmtId="0" fontId="11" fillId="0" borderId="0" xfId="36" applyFont="1" applyFill="1" applyBorder="1" applyAlignment="1">
      <alignment horizontal="center" vertical="center"/>
      <protection/>
    </xf>
    <xf numFmtId="188" fontId="11" fillId="0" borderId="0" xfId="18" applyNumberFormat="1" applyFont="1" applyFill="1" applyBorder="1" applyAlignment="1">
      <alignment vertical="center"/>
    </xf>
    <xf numFmtId="188" fontId="11" fillId="0" borderId="0" xfId="18" applyNumberFormat="1" applyFont="1" applyFill="1" applyBorder="1" applyAlignment="1">
      <alignment horizontal="right" vertical="center"/>
    </xf>
    <xf numFmtId="38" fontId="11" fillId="0" borderId="0" xfId="18" applyNumberFormat="1" applyFont="1" applyFill="1" applyBorder="1" applyAlignment="1">
      <alignment vertical="center"/>
    </xf>
    <xf numFmtId="0" fontId="1" fillId="0" borderId="0" xfId="37" applyFont="1" applyFill="1" applyAlignment="1">
      <alignment horizontal="center"/>
      <protection/>
    </xf>
    <xf numFmtId="0" fontId="7" fillId="0" borderId="0" xfId="37" applyFont="1" applyFill="1" applyAlignment="1">
      <alignment vertical="center"/>
      <protection/>
    </xf>
    <xf numFmtId="0" fontId="1" fillId="0" borderId="0" xfId="37" applyFont="1" applyFill="1">
      <alignment/>
      <protection/>
    </xf>
    <xf numFmtId="0" fontId="1" fillId="0" borderId="0" xfId="37" applyFont="1" applyFill="1" applyAlignment="1">
      <alignment vertical="center" wrapText="1"/>
      <protection/>
    </xf>
    <xf numFmtId="0" fontId="1" fillId="0" borderId="0" xfId="37" applyFont="1" applyFill="1" quotePrefix="1">
      <alignment/>
      <protection/>
    </xf>
    <xf numFmtId="0" fontId="1" fillId="0" borderId="22" xfId="37" applyFont="1" applyFill="1" applyBorder="1" applyAlignment="1">
      <alignment horizontal="distributed" vertical="center"/>
      <protection/>
    </xf>
    <xf numFmtId="0" fontId="1" fillId="0" borderId="0" xfId="37" applyFont="1" applyFill="1" applyBorder="1" applyAlignment="1">
      <alignment horizontal="right"/>
      <protection/>
    </xf>
    <xf numFmtId="0" fontId="1" fillId="0" borderId="23" xfId="37" applyFont="1" applyFill="1" applyBorder="1" applyAlignment="1">
      <alignment horizontal="distributed" vertical="center" wrapText="1"/>
      <protection/>
    </xf>
    <xf numFmtId="0" fontId="1" fillId="0" borderId="23" xfId="37" applyFont="1" applyFill="1" applyBorder="1" applyAlignment="1">
      <alignment horizontal="distributed" vertical="center"/>
      <protection/>
    </xf>
    <xf numFmtId="0" fontId="12" fillId="0" borderId="0" xfId="37" applyFont="1" applyFill="1" applyAlignment="1">
      <alignment horizontal="center"/>
      <protection/>
    </xf>
    <xf numFmtId="0" fontId="12" fillId="0" borderId="1" xfId="37" applyFont="1" applyFill="1" applyBorder="1" applyAlignment="1">
      <alignment horizontal="center"/>
      <protection/>
    </xf>
    <xf numFmtId="0" fontId="12" fillId="0" borderId="4" xfId="37" applyFont="1" applyFill="1" applyBorder="1" applyAlignment="1">
      <alignment horizontal="distributed" vertical="center"/>
      <protection/>
    </xf>
    <xf numFmtId="0" fontId="12" fillId="0" borderId="0" xfId="37" applyFont="1" applyFill="1" applyBorder="1" applyAlignment="1">
      <alignment horizontal="distributed" vertical="center"/>
      <protection/>
    </xf>
    <xf numFmtId="41" fontId="20" fillId="0" borderId="0" xfId="18" applyNumberFormat="1" applyFont="1" applyFill="1" applyBorder="1" applyAlignment="1">
      <alignment horizontal="right" vertical="center"/>
    </xf>
    <xf numFmtId="41" fontId="20" fillId="0" borderId="4" xfId="18" applyNumberFormat="1" applyFont="1" applyFill="1" applyBorder="1" applyAlignment="1">
      <alignment horizontal="right" vertical="center"/>
    </xf>
    <xf numFmtId="0" fontId="12" fillId="0" borderId="0" xfId="37" applyFont="1" applyFill="1">
      <alignment/>
      <protection/>
    </xf>
    <xf numFmtId="0" fontId="8" fillId="0" borderId="0" xfId="37" applyFont="1" applyFill="1" applyAlignment="1">
      <alignment horizontal="center"/>
      <protection/>
    </xf>
    <xf numFmtId="0" fontId="0" fillId="0" borderId="4" xfId="37" applyFill="1" applyBorder="1" applyAlignment="1">
      <alignment horizontal="distributed"/>
      <protection/>
    </xf>
    <xf numFmtId="0" fontId="0" fillId="0" borderId="0" xfId="37" applyFill="1" applyBorder="1" applyAlignment="1">
      <alignment horizontal="distributed"/>
      <protection/>
    </xf>
    <xf numFmtId="177" fontId="8" fillId="0" borderId="4" xfId="18" applyNumberFormat="1" applyFont="1" applyFill="1" applyBorder="1" applyAlignment="1">
      <alignment horizontal="right" vertical="center"/>
    </xf>
    <xf numFmtId="0" fontId="8" fillId="0" borderId="0" xfId="37" applyFont="1" applyFill="1">
      <alignment/>
      <protection/>
    </xf>
    <xf numFmtId="0" fontId="8" fillId="0" borderId="1" xfId="37" applyFont="1" applyFill="1" applyBorder="1" applyAlignment="1">
      <alignment horizontal="center"/>
      <protection/>
    </xf>
    <xf numFmtId="0" fontId="8" fillId="0" borderId="4" xfId="37" applyFont="1" applyFill="1" applyBorder="1" applyAlignment="1">
      <alignment horizontal="distributed" vertical="center"/>
      <protection/>
    </xf>
    <xf numFmtId="0" fontId="8" fillId="0" borderId="0" xfId="37" applyFont="1" applyFill="1" applyBorder="1" applyAlignment="1">
      <alignment horizontal="distributed" vertical="center"/>
      <protection/>
    </xf>
    <xf numFmtId="177" fontId="8" fillId="0" borderId="4" xfId="18" applyNumberFormat="1" applyFont="1" applyFill="1" applyBorder="1" applyAlignment="1">
      <alignment horizontal="right"/>
    </xf>
    <xf numFmtId="41" fontId="8" fillId="0" borderId="0" xfId="37" applyNumberFormat="1" applyFont="1" applyFill="1" applyBorder="1" applyAlignment="1">
      <alignment horizontal="right" vertical="center"/>
      <protection/>
    </xf>
    <xf numFmtId="41" fontId="8" fillId="0" borderId="4" xfId="37" applyNumberFormat="1" applyFont="1" applyFill="1" applyBorder="1" applyAlignment="1">
      <alignment horizontal="right" vertical="center"/>
      <protection/>
    </xf>
    <xf numFmtId="0" fontId="1" fillId="0" borderId="1" xfId="37" applyFont="1" applyFill="1" applyBorder="1" applyAlignment="1">
      <alignment horizontal="center"/>
      <protection/>
    </xf>
    <xf numFmtId="41" fontId="1" fillId="0" borderId="0" xfId="37" applyNumberFormat="1" applyFont="1" applyFill="1" applyBorder="1" applyAlignment="1">
      <alignment horizontal="right" vertical="center"/>
      <protection/>
    </xf>
    <xf numFmtId="41" fontId="1" fillId="0" borderId="4" xfId="37" applyNumberFormat="1" applyFont="1" applyFill="1" applyBorder="1" applyAlignment="1">
      <alignment horizontal="right" vertical="center"/>
      <protection/>
    </xf>
    <xf numFmtId="41" fontId="1" fillId="0" borderId="4" xfId="18" applyNumberFormat="1" applyFont="1" applyFill="1" applyBorder="1" applyAlignment="1">
      <alignment horizontal="right"/>
    </xf>
    <xf numFmtId="0" fontId="1" fillId="0" borderId="4" xfId="37" applyFont="1" applyFill="1" applyBorder="1" applyAlignment="1">
      <alignment horizontal="distributed"/>
      <protection/>
    </xf>
    <xf numFmtId="0" fontId="1" fillId="0" borderId="0" xfId="37" applyFont="1" applyFill="1" applyBorder="1" applyAlignment="1">
      <alignment horizontal="distributed"/>
      <protection/>
    </xf>
    <xf numFmtId="0" fontId="8" fillId="0" borderId="0" xfId="37" applyFont="1" applyFill="1" applyAlignment="1">
      <alignment horizontal="center" vertical="center"/>
      <protection/>
    </xf>
    <xf numFmtId="0" fontId="8" fillId="0" borderId="0" xfId="37" applyFont="1" applyFill="1" applyAlignment="1">
      <alignment vertical="center"/>
      <protection/>
    </xf>
    <xf numFmtId="0" fontId="1" fillId="0" borderId="0" xfId="37" applyFont="1" applyFill="1" applyBorder="1" applyAlignment="1">
      <alignment horizontal="center"/>
      <protection/>
    </xf>
    <xf numFmtId="0" fontId="1" fillId="0" borderId="0" xfId="37" applyFont="1" applyFill="1" applyBorder="1" applyAlignment="1">
      <alignment vertical="center"/>
      <protection/>
    </xf>
    <xf numFmtId="41" fontId="1" fillId="0" borderId="4" xfId="37" applyNumberFormat="1" applyFont="1" applyFill="1" applyBorder="1">
      <alignment/>
      <protection/>
    </xf>
    <xf numFmtId="0" fontId="1" fillId="0" borderId="14" xfId="37" applyFont="1" applyFill="1" applyBorder="1" applyAlignment="1">
      <alignment horizontal="center"/>
      <protection/>
    </xf>
    <xf numFmtId="38" fontId="1" fillId="0" borderId="8" xfId="18" applyFont="1" applyFill="1" applyBorder="1" applyAlignment="1">
      <alignment horizontal="distributed" vertical="center"/>
    </xf>
    <xf numFmtId="38" fontId="1" fillId="0" borderId="15" xfId="18" applyFont="1" applyFill="1" applyBorder="1" applyAlignment="1">
      <alignment horizontal="distributed" vertical="center"/>
    </xf>
    <xf numFmtId="41" fontId="1" fillId="0" borderId="15" xfId="37" applyNumberFormat="1" applyFont="1" applyFill="1" applyBorder="1" applyAlignment="1">
      <alignment horizontal="right" vertical="center"/>
      <protection/>
    </xf>
    <xf numFmtId="41" fontId="1" fillId="0" borderId="8" xfId="37" applyNumberFormat="1" applyFont="1" applyFill="1" applyBorder="1" applyAlignment="1">
      <alignment horizontal="right" vertical="center"/>
      <protection/>
    </xf>
    <xf numFmtId="0" fontId="1" fillId="0" borderId="0" xfId="37" applyFont="1" applyFill="1" applyBorder="1" applyAlignment="1">
      <alignment/>
      <protection/>
    </xf>
    <xf numFmtId="0" fontId="1" fillId="0" borderId="0" xfId="37" applyFont="1" applyFill="1" applyBorder="1">
      <alignment/>
      <protection/>
    </xf>
    <xf numFmtId="185" fontId="1" fillId="0" borderId="0" xfId="37" applyNumberFormat="1" applyFont="1" applyFill="1" applyBorder="1" applyAlignment="1">
      <alignment horizontal="center"/>
      <protection/>
    </xf>
    <xf numFmtId="41" fontId="1" fillId="0" borderId="0" xfId="37" applyNumberFormat="1" applyFont="1" applyFill="1" applyBorder="1" applyAlignment="1">
      <alignment horizontal="center"/>
      <protection/>
    </xf>
    <xf numFmtId="0" fontId="1" fillId="0" borderId="0" xfId="38" applyFont="1" applyFill="1">
      <alignment/>
      <protection/>
    </xf>
    <xf numFmtId="38" fontId="1" fillId="0" borderId="0" xfId="18" applyFont="1" applyFill="1" applyAlignment="1">
      <alignment/>
    </xf>
    <xf numFmtId="0" fontId="7" fillId="0" borderId="0" xfId="38" applyFont="1" applyFill="1">
      <alignment/>
      <protection/>
    </xf>
    <xf numFmtId="0" fontId="7" fillId="0" borderId="0" xfId="38" applyFont="1" applyFill="1" applyBorder="1">
      <alignment/>
      <protection/>
    </xf>
    <xf numFmtId="0" fontId="1" fillId="0" borderId="0" xfId="38" applyFont="1" applyFill="1" applyBorder="1">
      <alignment/>
      <protection/>
    </xf>
    <xf numFmtId="0" fontId="1" fillId="0" borderId="0" xfId="38" applyFont="1" applyFill="1" applyBorder="1" applyAlignment="1">
      <alignment horizontal="right"/>
      <protection/>
    </xf>
    <xf numFmtId="0" fontId="1" fillId="0" borderId="0" xfId="38" applyFont="1" applyFill="1" applyAlignment="1">
      <alignment horizontal="right"/>
      <protection/>
    </xf>
    <xf numFmtId="0" fontId="1" fillId="0" borderId="0" xfId="38" applyFont="1" applyFill="1" applyAlignment="1">
      <alignment vertical="center"/>
      <protection/>
    </xf>
    <xf numFmtId="0" fontId="1" fillId="0" borderId="18" xfId="38" applyFont="1" applyFill="1" applyBorder="1" applyAlignment="1">
      <alignment horizontal="distributed" vertical="center" textRotation="255" wrapText="1"/>
      <protection/>
    </xf>
    <xf numFmtId="0" fontId="1" fillId="0" borderId="24" xfId="38" applyFont="1" applyFill="1" applyBorder="1" applyAlignment="1">
      <alignment horizontal="distributed" vertical="center" wrapText="1"/>
      <protection/>
    </xf>
    <xf numFmtId="0" fontId="1" fillId="0" borderId="18" xfId="38" applyFont="1" applyFill="1" applyBorder="1" applyAlignment="1">
      <alignment horizontal="distributed" vertical="center" wrapText="1"/>
      <protection/>
    </xf>
    <xf numFmtId="194" fontId="1" fillId="0" borderId="0" xfId="38" applyNumberFormat="1" applyFont="1" applyFill="1" applyAlignment="1">
      <alignment vertical="center"/>
      <protection/>
    </xf>
    <xf numFmtId="194" fontId="10" fillId="0" borderId="13" xfId="18" applyNumberFormat="1" applyFont="1" applyFill="1" applyBorder="1" applyAlignment="1">
      <alignment vertical="center"/>
    </xf>
    <xf numFmtId="194" fontId="1" fillId="0" borderId="17" xfId="38" applyNumberFormat="1" applyFont="1" applyFill="1" applyBorder="1" applyAlignment="1">
      <alignment horizontal="distributed" vertical="center"/>
      <protection/>
    </xf>
    <xf numFmtId="194" fontId="1" fillId="0" borderId="13" xfId="38" applyNumberFormat="1" applyFont="1" applyFill="1" applyBorder="1" applyAlignment="1">
      <alignment horizontal="distributed" vertical="center"/>
      <protection/>
    </xf>
    <xf numFmtId="41" fontId="1" fillId="0" borderId="17" xfId="38" applyNumberFormat="1" applyFont="1" applyFill="1" applyBorder="1" applyAlignment="1">
      <alignment horizontal="right"/>
      <protection/>
    </xf>
    <xf numFmtId="41" fontId="23" fillId="0" borderId="17" xfId="38" applyNumberFormat="1" applyFont="1" applyFill="1" applyBorder="1" applyAlignment="1">
      <alignment horizontal="right"/>
      <protection/>
    </xf>
    <xf numFmtId="41" fontId="23" fillId="0" borderId="16" xfId="38" applyNumberFormat="1" applyFont="1" applyFill="1" applyBorder="1" applyAlignment="1">
      <alignment horizontal="right"/>
      <protection/>
    </xf>
    <xf numFmtId="194" fontId="8" fillId="0" borderId="0" xfId="38" applyNumberFormat="1" applyFont="1" applyFill="1" applyAlignment="1">
      <alignment vertical="center"/>
      <protection/>
    </xf>
    <xf numFmtId="194" fontId="24" fillId="0" borderId="1" xfId="18" applyNumberFormat="1" applyFont="1" applyFill="1" applyBorder="1" applyAlignment="1">
      <alignment vertical="center"/>
    </xf>
    <xf numFmtId="194" fontId="8" fillId="0" borderId="0" xfId="38" applyNumberFormat="1" applyFont="1" applyFill="1" applyBorder="1" applyAlignment="1">
      <alignment horizontal="distributed" vertical="center"/>
      <protection/>
    </xf>
    <xf numFmtId="194" fontId="8" fillId="0" borderId="1" xfId="38" applyNumberFormat="1" applyFont="1" applyFill="1" applyBorder="1" applyAlignment="1">
      <alignment horizontal="distributed" vertical="center"/>
      <protection/>
    </xf>
    <xf numFmtId="41" fontId="8" fillId="0" borderId="0" xfId="38" applyNumberFormat="1" applyFont="1" applyFill="1" applyBorder="1" applyAlignment="1">
      <alignment horizontal="right"/>
      <protection/>
    </xf>
    <xf numFmtId="41" fontId="25" fillId="0" borderId="1" xfId="38" applyNumberFormat="1" applyFont="1" applyFill="1" applyBorder="1" applyAlignment="1">
      <alignment horizontal="right"/>
      <protection/>
    </xf>
    <xf numFmtId="41" fontId="8" fillId="0" borderId="4" xfId="38" applyNumberFormat="1" applyFont="1" applyFill="1" applyBorder="1" applyAlignment="1">
      <alignment horizontal="right"/>
      <protection/>
    </xf>
    <xf numFmtId="41" fontId="8" fillId="0" borderId="1" xfId="38" applyNumberFormat="1" applyFont="1" applyFill="1" applyBorder="1" applyAlignment="1">
      <alignment horizontal="right"/>
      <protection/>
    </xf>
    <xf numFmtId="41" fontId="25" fillId="0" borderId="0" xfId="38" applyNumberFormat="1" applyFont="1" applyFill="1" applyBorder="1" applyAlignment="1">
      <alignment horizontal="right"/>
      <protection/>
    </xf>
    <xf numFmtId="0" fontId="1" fillId="0" borderId="1" xfId="38" applyFont="1" applyFill="1" applyBorder="1">
      <alignment/>
      <protection/>
    </xf>
    <xf numFmtId="0" fontId="1" fillId="0" borderId="0" xfId="38" applyFont="1" applyFill="1" applyBorder="1" applyAlignment="1">
      <alignment horizontal="distributed"/>
      <protection/>
    </xf>
    <xf numFmtId="0" fontId="1" fillId="0" borderId="1" xfId="38" applyFont="1" applyFill="1" applyBorder="1" applyAlignment="1">
      <alignment horizontal="center" vertical="center"/>
      <protection/>
    </xf>
    <xf numFmtId="41" fontId="1" fillId="0" borderId="0" xfId="38" applyNumberFormat="1" applyFont="1" applyFill="1" applyBorder="1" applyAlignment="1">
      <alignment horizontal="right"/>
      <protection/>
    </xf>
    <xf numFmtId="41" fontId="1" fillId="0" borderId="1" xfId="38" applyNumberFormat="1" applyFont="1" applyFill="1" applyBorder="1" applyAlignment="1">
      <alignment horizontal="right"/>
      <protection/>
    </xf>
    <xf numFmtId="41" fontId="1" fillId="0" borderId="4" xfId="38" applyNumberFormat="1" applyFont="1" applyFill="1" applyBorder="1" applyAlignment="1">
      <alignment horizontal="right"/>
      <protection/>
    </xf>
    <xf numFmtId="41" fontId="1" fillId="0" borderId="1" xfId="38" applyNumberFormat="1" applyFont="1" applyFill="1" applyBorder="1" applyAlignment="1">
      <alignment horizontal="center"/>
      <protection/>
    </xf>
    <xf numFmtId="177" fontId="1" fillId="0" borderId="1" xfId="38" applyNumberFormat="1" applyFont="1" applyFill="1" applyBorder="1" applyAlignment="1">
      <alignment horizontal="center"/>
      <protection/>
    </xf>
    <xf numFmtId="41" fontId="1" fillId="0" borderId="0" xfId="38" applyNumberFormat="1" applyFont="1" applyFill="1" applyBorder="1" applyAlignment="1">
      <alignment horizontal="center"/>
      <protection/>
    </xf>
    <xf numFmtId="177" fontId="1" fillId="0" borderId="0" xfId="38" applyNumberFormat="1" applyFont="1" applyFill="1" applyBorder="1" applyAlignment="1">
      <alignment horizontal="right"/>
      <protection/>
    </xf>
    <xf numFmtId="0" fontId="1" fillId="0" borderId="1" xfId="38" applyFont="1" applyFill="1" applyBorder="1" applyAlignment="1">
      <alignment horizontal="distributed" vertical="center"/>
      <protection/>
    </xf>
    <xf numFmtId="41" fontId="1" fillId="0" borderId="0" xfId="58" applyNumberFormat="1" applyFont="1" applyFill="1" applyBorder="1" applyAlignment="1">
      <alignment horizontal="right"/>
      <protection/>
    </xf>
    <xf numFmtId="0" fontId="8" fillId="0" borderId="0" xfId="38" applyFont="1" applyFill="1" applyAlignment="1">
      <alignment vertical="center"/>
      <protection/>
    </xf>
    <xf numFmtId="0" fontId="15" fillId="0" borderId="1" xfId="38" applyFont="1" applyFill="1" applyBorder="1" applyAlignment="1">
      <alignment horizontal="distributed" vertical="center"/>
      <protection/>
    </xf>
    <xf numFmtId="41" fontId="15" fillId="0" borderId="0" xfId="38" applyNumberFormat="1" applyFont="1" applyFill="1" applyBorder="1" applyAlignment="1">
      <alignment horizontal="right"/>
      <protection/>
    </xf>
    <xf numFmtId="0" fontId="1" fillId="0" borderId="0" xfId="38" applyFont="1" applyFill="1" applyBorder="1" applyAlignment="1">
      <alignment horizontal="distributed" wrapText="1"/>
      <protection/>
    </xf>
    <xf numFmtId="41" fontId="1" fillId="0" borderId="0" xfId="38" applyNumberFormat="1" applyFont="1" applyFill="1" applyBorder="1" applyAlignment="1">
      <alignment horizontal="right" vertical="center"/>
      <protection/>
    </xf>
    <xf numFmtId="41" fontId="1" fillId="0" borderId="1" xfId="38" applyNumberFormat="1" applyFont="1" applyFill="1" applyBorder="1" applyAlignment="1">
      <alignment horizontal="right" vertical="center"/>
      <protection/>
    </xf>
    <xf numFmtId="41" fontId="1" fillId="0" borderId="4" xfId="38" applyNumberFormat="1" applyFont="1" applyFill="1" applyBorder="1" applyAlignment="1">
      <alignment horizontal="right" vertical="center"/>
      <protection/>
    </xf>
    <xf numFmtId="41" fontId="1" fillId="0" borderId="0" xfId="38" applyNumberFormat="1" applyFont="1" applyFill="1" applyBorder="1" applyAlignment="1">
      <alignment horizontal="center" vertical="center"/>
      <protection/>
    </xf>
    <xf numFmtId="177" fontId="1" fillId="0" borderId="1" xfId="38" applyNumberFormat="1" applyFont="1" applyFill="1" applyBorder="1" applyAlignment="1">
      <alignment horizontal="center" vertical="center"/>
      <protection/>
    </xf>
    <xf numFmtId="0" fontId="1" fillId="0" borderId="1" xfId="38" applyFont="1" applyFill="1" applyBorder="1" applyAlignment="1">
      <alignment vertical="center"/>
      <protection/>
    </xf>
    <xf numFmtId="0" fontId="1" fillId="0" borderId="0" xfId="38" applyFont="1" applyFill="1" applyBorder="1" applyAlignment="1">
      <alignment horizontal="distributed" vertical="center" wrapText="1"/>
      <protection/>
    </xf>
    <xf numFmtId="38" fontId="10" fillId="0" borderId="14" xfId="18" applyFont="1" applyFill="1" applyBorder="1" applyAlignment="1">
      <alignment vertical="center"/>
    </xf>
    <xf numFmtId="0" fontId="1" fillId="0" borderId="15" xfId="38" applyFont="1" applyFill="1" applyBorder="1" applyAlignment="1">
      <alignment horizontal="center" vertical="center"/>
      <protection/>
    </xf>
    <xf numFmtId="0" fontId="1" fillId="0" borderId="14" xfId="38" applyFont="1" applyFill="1" applyBorder="1" applyAlignment="1">
      <alignment horizontal="center" vertical="center"/>
      <protection/>
    </xf>
    <xf numFmtId="41" fontId="1" fillId="0" borderId="15" xfId="38" applyNumberFormat="1" applyFont="1" applyFill="1" applyBorder="1" applyAlignment="1">
      <alignment horizontal="right"/>
      <protection/>
    </xf>
    <xf numFmtId="41" fontId="1" fillId="0" borderId="14" xfId="38" applyNumberFormat="1" applyFont="1" applyFill="1" applyBorder="1" applyAlignment="1">
      <alignment horizontal="right"/>
      <protection/>
    </xf>
    <xf numFmtId="41" fontId="1" fillId="0" borderId="8" xfId="38" applyNumberFormat="1" applyFont="1" applyFill="1" applyBorder="1" applyAlignment="1">
      <alignment horizontal="right"/>
      <protection/>
    </xf>
    <xf numFmtId="41" fontId="1" fillId="0" borderId="15" xfId="38" applyNumberFormat="1" applyFont="1" applyFill="1" applyBorder="1" applyAlignment="1">
      <alignment horizontal="center"/>
      <protection/>
    </xf>
    <xf numFmtId="38" fontId="7" fillId="0" borderId="0" xfId="18" applyFont="1" applyFill="1" applyAlignment="1">
      <alignment/>
    </xf>
    <xf numFmtId="38" fontId="1" fillId="0" borderId="22" xfId="18" applyFont="1" applyFill="1" applyBorder="1" applyAlignment="1">
      <alignment/>
    </xf>
    <xf numFmtId="38" fontId="1" fillId="0" borderId="22" xfId="18" applyFont="1" applyFill="1" applyBorder="1" applyAlignment="1">
      <alignment/>
    </xf>
    <xf numFmtId="38" fontId="1" fillId="0" borderId="22" xfId="18" applyFont="1" applyFill="1" applyBorder="1" applyAlignment="1">
      <alignment horizontal="right"/>
    </xf>
    <xf numFmtId="38" fontId="1" fillId="0" borderId="0" xfId="18" applyFont="1" applyFill="1" applyAlignment="1">
      <alignment horizontal="right"/>
    </xf>
    <xf numFmtId="38" fontId="1" fillId="0" borderId="12" xfId="18" applyFont="1" applyFill="1" applyBorder="1" applyAlignment="1">
      <alignment horizontal="distributed" vertical="center" wrapText="1"/>
    </xf>
    <xf numFmtId="38" fontId="1" fillId="0" borderId="0" xfId="18" applyFont="1" applyFill="1" applyAlignment="1">
      <alignment/>
    </xf>
    <xf numFmtId="38" fontId="1" fillId="0" borderId="11" xfId="18" applyFont="1" applyFill="1" applyBorder="1" applyAlignment="1">
      <alignment horizontal="distributed" vertical="center" wrapText="1"/>
    </xf>
    <xf numFmtId="38" fontId="1" fillId="0" borderId="11" xfId="18" applyFont="1" applyFill="1" applyBorder="1" applyAlignment="1">
      <alignment/>
    </xf>
    <xf numFmtId="38" fontId="1" fillId="0" borderId="13" xfId="18" applyFont="1" applyFill="1" applyBorder="1" applyAlignment="1">
      <alignment/>
    </xf>
    <xf numFmtId="38" fontId="1" fillId="0" borderId="17" xfId="18" applyFont="1" applyFill="1" applyBorder="1" applyAlignment="1">
      <alignment/>
    </xf>
    <xf numFmtId="38" fontId="1" fillId="0" borderId="16" xfId="18" applyFont="1" applyFill="1" applyBorder="1" applyAlignment="1">
      <alignment/>
    </xf>
    <xf numFmtId="38" fontId="8" fillId="0" borderId="0" xfId="18" applyFont="1" applyFill="1" applyAlignment="1">
      <alignment/>
    </xf>
    <xf numFmtId="38" fontId="8" fillId="0" borderId="9" xfId="18" applyFont="1" applyFill="1" applyBorder="1" applyAlignment="1">
      <alignment horizontal="distributed" vertical="center"/>
    </xf>
    <xf numFmtId="41" fontId="8" fillId="0" borderId="1" xfId="18" applyNumberFormat="1" applyFont="1" applyFill="1" applyBorder="1" applyAlignment="1">
      <alignment/>
    </xf>
    <xf numFmtId="41" fontId="1" fillId="0" borderId="0" xfId="18" applyNumberFormat="1" applyFont="1" applyFill="1" applyBorder="1" applyAlignment="1">
      <alignment/>
    </xf>
    <xf numFmtId="38" fontId="8" fillId="0" borderId="4" xfId="18" applyFont="1" applyFill="1" applyBorder="1" applyAlignment="1">
      <alignment/>
    </xf>
    <xf numFmtId="38" fontId="8" fillId="0" borderId="0" xfId="18" applyFont="1" applyFill="1" applyAlignment="1">
      <alignment/>
    </xf>
    <xf numFmtId="38" fontId="1" fillId="0" borderId="9" xfId="18" applyFont="1" applyFill="1" applyBorder="1" applyAlignment="1">
      <alignment horizontal="distributed" vertical="center"/>
    </xf>
    <xf numFmtId="41" fontId="1" fillId="0" borderId="1" xfId="18" applyNumberFormat="1" applyFont="1" applyFill="1" applyBorder="1" applyAlignment="1">
      <alignment/>
    </xf>
    <xf numFmtId="38" fontId="1" fillId="0" borderId="0" xfId="18" applyFont="1" applyFill="1" applyBorder="1" applyAlignment="1">
      <alignment/>
    </xf>
    <xf numFmtId="38" fontId="1" fillId="0" borderId="4" xfId="18" applyFont="1" applyFill="1" applyBorder="1" applyAlignment="1">
      <alignment/>
    </xf>
    <xf numFmtId="38" fontId="1" fillId="0" borderId="9" xfId="18" applyFont="1" applyFill="1" applyBorder="1" applyAlignment="1">
      <alignment horizontal="right" vertical="center"/>
    </xf>
    <xf numFmtId="38" fontId="1" fillId="0" borderId="4" xfId="18" applyFont="1" applyFill="1" applyBorder="1" applyAlignment="1">
      <alignment horizontal="right"/>
    </xf>
    <xf numFmtId="38" fontId="1" fillId="0" borderId="12" xfId="18" applyFont="1" applyFill="1" applyBorder="1" applyAlignment="1">
      <alignment horizontal="distributed" vertical="center"/>
    </xf>
    <xf numFmtId="38" fontId="1" fillId="0" borderId="14" xfId="18" applyFont="1" applyFill="1" applyBorder="1" applyAlignment="1">
      <alignment/>
    </xf>
    <xf numFmtId="38" fontId="1" fillId="0" borderId="15" xfId="18" applyFont="1" applyFill="1" applyBorder="1" applyAlignment="1">
      <alignment/>
    </xf>
    <xf numFmtId="38" fontId="1" fillId="0" borderId="8" xfId="18" applyFont="1" applyFill="1" applyBorder="1" applyAlignment="1">
      <alignment/>
    </xf>
    <xf numFmtId="0" fontId="1" fillId="0" borderId="0" xfId="40" applyFont="1" applyFill="1">
      <alignment/>
      <protection/>
    </xf>
    <xf numFmtId="38" fontId="7" fillId="0" borderId="0" xfId="18" applyFont="1" applyFill="1" applyAlignment="1">
      <alignment vertical="center"/>
    </xf>
    <xf numFmtId="0" fontId="1" fillId="0" borderId="0" xfId="40" applyFont="1" applyFill="1" applyAlignment="1">
      <alignment/>
      <protection/>
    </xf>
    <xf numFmtId="188" fontId="1" fillId="0" borderId="0" xfId="18" applyNumberFormat="1" applyFont="1" applyFill="1" applyBorder="1" applyAlignment="1">
      <alignment horizontal="distributed" vertical="center"/>
    </xf>
    <xf numFmtId="0" fontId="1" fillId="0" borderId="22" xfId="40" applyFont="1" applyFill="1" applyBorder="1">
      <alignment/>
      <protection/>
    </xf>
    <xf numFmtId="0" fontId="1" fillId="0" borderId="22" xfId="40" applyFont="1" applyFill="1" applyBorder="1" applyAlignment="1">
      <alignment/>
      <protection/>
    </xf>
    <xf numFmtId="188" fontId="1" fillId="0" borderId="22" xfId="40" applyNumberFormat="1" applyFont="1" applyFill="1" applyBorder="1">
      <alignment/>
      <protection/>
    </xf>
    <xf numFmtId="0" fontId="1" fillId="0" borderId="22" xfId="40" applyFont="1" applyFill="1" applyBorder="1" applyAlignment="1">
      <alignment horizontal="right"/>
      <protection/>
    </xf>
    <xf numFmtId="0" fontId="1" fillId="0" borderId="12" xfId="40" applyFont="1" applyFill="1" applyBorder="1" applyAlignment="1">
      <alignment horizontal="distributed" vertical="center"/>
      <protection/>
    </xf>
    <xf numFmtId="0" fontId="1" fillId="0" borderId="12" xfId="40" applyFont="1" applyFill="1" applyBorder="1" applyAlignment="1">
      <alignment horizontal="distributed" vertical="center"/>
      <protection/>
    </xf>
    <xf numFmtId="0" fontId="1" fillId="0" borderId="12" xfId="40" applyFont="1" applyFill="1" applyBorder="1" applyAlignment="1">
      <alignment horizontal="distributed" vertical="center" wrapText="1"/>
      <protection/>
    </xf>
    <xf numFmtId="188" fontId="1" fillId="0" borderId="12" xfId="40" applyNumberFormat="1" applyFont="1" applyFill="1" applyBorder="1" applyAlignment="1">
      <alignment horizontal="distributed" vertical="center" wrapText="1"/>
      <protection/>
    </xf>
    <xf numFmtId="0" fontId="1" fillId="0" borderId="23" xfId="40" applyFont="1" applyFill="1" applyBorder="1" applyAlignment="1">
      <alignment horizontal="distributed" vertical="center" wrapText="1"/>
      <protection/>
    </xf>
    <xf numFmtId="0" fontId="1" fillId="0" borderId="13" xfId="40" applyFont="1" applyFill="1" applyBorder="1">
      <alignment/>
      <protection/>
    </xf>
    <xf numFmtId="0" fontId="1" fillId="0" borderId="16" xfId="40" applyFont="1" applyFill="1" applyBorder="1">
      <alignment/>
      <protection/>
    </xf>
    <xf numFmtId="0" fontId="1" fillId="0" borderId="11" xfId="40" applyFont="1" applyFill="1" applyBorder="1" applyAlignment="1">
      <alignment/>
      <protection/>
    </xf>
    <xf numFmtId="0" fontId="1" fillId="0" borderId="11" xfId="40" applyFont="1" applyFill="1" applyBorder="1">
      <alignment/>
      <protection/>
    </xf>
    <xf numFmtId="0" fontId="1" fillId="0" borderId="13" xfId="40" applyFont="1" applyFill="1" applyBorder="1" applyAlignment="1">
      <alignment horizontal="right"/>
      <protection/>
    </xf>
    <xf numFmtId="0" fontId="1" fillId="0" borderId="17" xfId="40" applyFont="1" applyFill="1" applyBorder="1" applyAlignment="1">
      <alignment horizontal="right"/>
      <protection/>
    </xf>
    <xf numFmtId="188" fontId="1" fillId="0" borderId="17" xfId="40" applyNumberFormat="1" applyFont="1" applyFill="1" applyBorder="1" applyAlignment="1">
      <alignment horizontal="right"/>
      <protection/>
    </xf>
    <xf numFmtId="0" fontId="14" fillId="0" borderId="17" xfId="40" applyFont="1" applyFill="1" applyBorder="1" applyAlignment="1">
      <alignment horizontal="right"/>
      <protection/>
    </xf>
    <xf numFmtId="0" fontId="1" fillId="0" borderId="16" xfId="40" applyFont="1" applyFill="1" applyBorder="1" applyAlignment="1">
      <alignment horizontal="right"/>
      <protection/>
    </xf>
    <xf numFmtId="0" fontId="1" fillId="0" borderId="4" xfId="40" applyFont="1" applyFill="1" applyBorder="1" applyAlignment="1">
      <alignment horizontal="distributed" vertical="center" wrapText="1"/>
      <protection/>
    </xf>
    <xf numFmtId="0" fontId="1" fillId="0" borderId="9" xfId="40" applyFont="1" applyFill="1" applyBorder="1" applyAlignment="1">
      <alignment horizontal="distributed" vertical="center" wrapText="1"/>
      <protection/>
    </xf>
    <xf numFmtId="0" fontId="1" fillId="0" borderId="9" xfId="40" applyFont="1" applyFill="1" applyBorder="1" applyAlignment="1">
      <alignment horizontal="distributed" vertical="center"/>
      <protection/>
    </xf>
    <xf numFmtId="41" fontId="1" fillId="0" borderId="1" xfId="40" applyNumberFormat="1" applyFont="1" applyFill="1" applyBorder="1">
      <alignment/>
      <protection/>
    </xf>
    <xf numFmtId="41" fontId="1" fillId="0" borderId="0" xfId="40" applyNumberFormat="1" applyFont="1" applyFill="1" applyBorder="1">
      <alignment/>
      <protection/>
    </xf>
    <xf numFmtId="0" fontId="1" fillId="0" borderId="0" xfId="40" applyFont="1" applyFill="1" applyBorder="1" applyAlignment="1">
      <alignment horizontal="center"/>
      <protection/>
    </xf>
    <xf numFmtId="49" fontId="1" fillId="0" borderId="0" xfId="40" applyNumberFormat="1" applyFont="1" applyFill="1" applyBorder="1" applyAlignment="1">
      <alignment horizontal="right"/>
      <protection/>
    </xf>
    <xf numFmtId="49" fontId="1" fillId="0" borderId="4" xfId="40" applyNumberFormat="1" applyFont="1" applyFill="1" applyBorder="1" applyAlignment="1">
      <alignment horizontal="right"/>
      <protection/>
    </xf>
    <xf numFmtId="0" fontId="1" fillId="0" borderId="4" xfId="40" applyFont="1" applyFill="1" applyBorder="1" applyAlignment="1">
      <alignment horizontal="distributed" vertical="center"/>
      <protection/>
    </xf>
    <xf numFmtId="49" fontId="1" fillId="0" borderId="0" xfId="40" applyNumberFormat="1" applyFont="1" applyFill="1" applyBorder="1" applyAlignment="1">
      <alignment horizontal="left"/>
      <protection/>
    </xf>
    <xf numFmtId="49" fontId="1" fillId="0" borderId="4" xfId="40" applyNumberFormat="1" applyFont="1" applyFill="1" applyBorder="1" applyAlignment="1">
      <alignment horizontal="left"/>
      <protection/>
    </xf>
    <xf numFmtId="0" fontId="1" fillId="0" borderId="1" xfId="40" applyFont="1" applyFill="1" applyBorder="1">
      <alignment/>
      <protection/>
    </xf>
    <xf numFmtId="0" fontId="1" fillId="0" borderId="8" xfId="40" applyFont="1" applyFill="1" applyBorder="1" applyAlignment="1">
      <alignment horizontal="distributed" vertical="center"/>
      <protection/>
    </xf>
    <xf numFmtId="41" fontId="1" fillId="0" borderId="14" xfId="40" applyNumberFormat="1" applyFont="1" applyFill="1" applyBorder="1">
      <alignment/>
      <protection/>
    </xf>
    <xf numFmtId="41" fontId="1" fillId="0" borderId="15" xfId="40" applyNumberFormat="1" applyFont="1" applyFill="1" applyBorder="1">
      <alignment/>
      <protection/>
    </xf>
    <xf numFmtId="0" fontId="1" fillId="0" borderId="15" xfId="40" applyFont="1" applyFill="1" applyBorder="1" applyAlignment="1">
      <alignment horizontal="center"/>
      <protection/>
    </xf>
    <xf numFmtId="49" fontId="1" fillId="0" borderId="15" xfId="40" applyNumberFormat="1" applyFont="1" applyFill="1" applyBorder="1" applyAlignment="1">
      <alignment horizontal="right"/>
      <protection/>
    </xf>
    <xf numFmtId="49" fontId="1" fillId="0" borderId="8" xfId="40" applyNumberFormat="1" applyFont="1" applyFill="1" applyBorder="1" applyAlignment="1">
      <alignment horizontal="right"/>
      <protection/>
    </xf>
    <xf numFmtId="188" fontId="1" fillId="0" borderId="0" xfId="40" applyNumberFormat="1" applyFont="1" applyFill="1">
      <alignment/>
      <protection/>
    </xf>
    <xf numFmtId="0" fontId="1" fillId="0" borderId="0" xfId="41" applyFont="1" applyFill="1">
      <alignment/>
      <protection/>
    </xf>
    <xf numFmtId="0" fontId="1" fillId="0" borderId="22" xfId="41" applyFont="1" applyFill="1" applyBorder="1">
      <alignment/>
      <protection/>
    </xf>
    <xf numFmtId="188" fontId="1" fillId="0" borderId="22" xfId="41" applyNumberFormat="1" applyFont="1" applyFill="1" applyBorder="1">
      <alignment/>
      <protection/>
    </xf>
    <xf numFmtId="0" fontId="1" fillId="0" borderId="22" xfId="41" applyFont="1" applyFill="1" applyBorder="1" applyAlignment="1">
      <alignment horizontal="right"/>
      <protection/>
    </xf>
    <xf numFmtId="0" fontId="1" fillId="0" borderId="25" xfId="41" applyFont="1" applyFill="1" applyBorder="1" applyAlignment="1">
      <alignment horizontal="distributed" vertical="center"/>
      <protection/>
    </xf>
    <xf numFmtId="0" fontId="1" fillId="0" borderId="11" xfId="41" applyFont="1" applyFill="1" applyBorder="1">
      <alignment/>
      <protection/>
    </xf>
    <xf numFmtId="0" fontId="1" fillId="0" borderId="13" xfId="41" applyFont="1" applyFill="1" applyBorder="1">
      <alignment/>
      <protection/>
    </xf>
    <xf numFmtId="0" fontId="1" fillId="0" borderId="17" xfId="41" applyFont="1" applyFill="1" applyBorder="1">
      <alignment/>
      <protection/>
    </xf>
    <xf numFmtId="188" fontId="1" fillId="0" borderId="17" xfId="41" applyNumberFormat="1" applyFont="1" applyFill="1" applyBorder="1">
      <alignment/>
      <protection/>
    </xf>
    <xf numFmtId="0" fontId="1" fillId="0" borderId="16" xfId="41" applyFont="1" applyFill="1" applyBorder="1">
      <alignment/>
      <protection/>
    </xf>
    <xf numFmtId="0" fontId="1" fillId="0" borderId="9" xfId="41" applyFont="1" applyFill="1" applyBorder="1" applyAlignment="1">
      <alignment horizontal="distributed" vertical="distributed"/>
      <protection/>
    </xf>
    <xf numFmtId="41" fontId="1" fillId="0" borderId="1" xfId="41" applyNumberFormat="1" applyFont="1" applyFill="1" applyBorder="1">
      <alignment/>
      <protection/>
    </xf>
    <xf numFmtId="0" fontId="1" fillId="0" borderId="0" xfId="41" applyFont="1" applyFill="1" applyBorder="1" applyAlignment="1">
      <alignment horizontal="distributed"/>
      <protection/>
    </xf>
    <xf numFmtId="194" fontId="1" fillId="0" borderId="0" xfId="41" applyNumberFormat="1" applyFont="1" applyFill="1" applyBorder="1">
      <alignment/>
      <protection/>
    </xf>
    <xf numFmtId="41" fontId="1" fillId="0" borderId="0" xfId="41" applyNumberFormat="1" applyFont="1" applyFill="1" applyBorder="1">
      <alignment/>
      <protection/>
    </xf>
    <xf numFmtId="0" fontId="1" fillId="0" borderId="4" xfId="41" applyFont="1" applyFill="1" applyBorder="1">
      <alignment/>
      <protection/>
    </xf>
    <xf numFmtId="0" fontId="1" fillId="0" borderId="12" xfId="41" applyFont="1" applyFill="1" applyBorder="1" applyAlignment="1">
      <alignment horizontal="distributed" vertical="distributed"/>
      <protection/>
    </xf>
    <xf numFmtId="41" fontId="1" fillId="0" borderId="14" xfId="41" applyNumberFormat="1" applyFont="1" applyFill="1" applyBorder="1">
      <alignment/>
      <protection/>
    </xf>
    <xf numFmtId="0" fontId="1" fillId="0" borderId="15" xfId="41" applyFont="1" applyFill="1" applyBorder="1" applyAlignment="1">
      <alignment horizontal="distributed"/>
      <protection/>
    </xf>
    <xf numFmtId="194" fontId="1" fillId="0" borderId="15" xfId="41" applyNumberFormat="1" applyFont="1" applyFill="1" applyBorder="1">
      <alignment/>
      <protection/>
    </xf>
    <xf numFmtId="41" fontId="1" fillId="0" borderId="15" xfId="41" applyNumberFormat="1" applyFont="1" applyFill="1" applyBorder="1">
      <alignment/>
      <protection/>
    </xf>
    <xf numFmtId="0" fontId="1" fillId="0" borderId="8" xfId="41" applyFont="1" applyFill="1" applyBorder="1">
      <alignment/>
      <protection/>
    </xf>
    <xf numFmtId="188" fontId="1" fillId="0" borderId="0" xfId="41" applyNumberFormat="1" applyFont="1" applyFill="1">
      <alignment/>
      <protection/>
    </xf>
    <xf numFmtId="0" fontId="1" fillId="0" borderId="0" xfId="41" applyFont="1" applyFill="1" applyBorder="1">
      <alignment/>
      <protection/>
    </xf>
    <xf numFmtId="0" fontId="7" fillId="0" borderId="0" xfId="42" applyFont="1" applyFill="1" applyAlignment="1">
      <alignment vertical="center"/>
      <protection/>
    </xf>
    <xf numFmtId="0" fontId="7" fillId="0" borderId="0" xfId="42" applyNumberFormat="1" applyFont="1" applyFill="1" applyAlignment="1">
      <alignment vertical="center"/>
      <protection/>
    </xf>
    <xf numFmtId="0" fontId="1" fillId="0" borderId="0" xfId="42" applyFont="1" applyFill="1" applyAlignment="1">
      <alignment vertical="center"/>
      <protection/>
    </xf>
    <xf numFmtId="0" fontId="1" fillId="0" borderId="0" xfId="42" applyNumberFormat="1" applyFont="1" applyFill="1" applyBorder="1" applyAlignment="1">
      <alignment vertical="center"/>
      <protection/>
    </xf>
    <xf numFmtId="0" fontId="1" fillId="0" borderId="0" xfId="42" applyFont="1" applyFill="1" applyBorder="1" applyAlignment="1">
      <alignment vertical="center"/>
      <protection/>
    </xf>
    <xf numFmtId="0" fontId="1" fillId="0" borderId="22" xfId="42" applyFont="1" applyFill="1" applyBorder="1" applyAlignment="1">
      <alignment vertical="center"/>
      <protection/>
    </xf>
    <xf numFmtId="0" fontId="1" fillId="0" borderId="22" xfId="42" applyFont="1" applyFill="1" applyBorder="1" applyAlignment="1">
      <alignment horizontal="right" vertical="center"/>
      <protection/>
    </xf>
    <xf numFmtId="0" fontId="1" fillId="0" borderId="0" xfId="42" applyFont="1" applyFill="1" applyAlignment="1">
      <alignment horizontal="right" vertical="center"/>
      <protection/>
    </xf>
    <xf numFmtId="0" fontId="1" fillId="0" borderId="11" xfId="42" applyNumberFormat="1" applyFont="1" applyFill="1" applyBorder="1" applyAlignment="1">
      <alignment horizontal="center" vertical="center" wrapText="1"/>
      <protection/>
    </xf>
    <xf numFmtId="0" fontId="13" fillId="0" borderId="17" xfId="42" applyFont="1" applyFill="1" applyBorder="1" applyAlignment="1">
      <alignment horizontal="right" vertical="center" wrapText="1"/>
      <protection/>
    </xf>
    <xf numFmtId="0" fontId="13" fillId="0" borderId="16" xfId="42" applyFont="1" applyFill="1" applyBorder="1" applyAlignment="1">
      <alignment horizontal="right" vertical="center" wrapText="1"/>
      <protection/>
    </xf>
    <xf numFmtId="0" fontId="8" fillId="0" borderId="0" xfId="42" applyFont="1" applyFill="1" applyAlignment="1">
      <alignment vertical="center"/>
      <protection/>
    </xf>
    <xf numFmtId="0" fontId="8" fillId="0" borderId="9" xfId="42" applyNumberFormat="1" applyFont="1" applyFill="1" applyBorder="1" applyAlignment="1">
      <alignment horizontal="distributed" vertical="center" wrapText="1"/>
      <protection/>
    </xf>
    <xf numFmtId="41" fontId="8" fillId="0" borderId="1" xfId="42" applyNumberFormat="1" applyFont="1" applyFill="1" applyBorder="1" applyAlignment="1">
      <alignment horizontal="right" vertical="center"/>
      <protection/>
    </xf>
    <xf numFmtId="41" fontId="8" fillId="0" borderId="0" xfId="42" applyNumberFormat="1" applyFont="1" applyFill="1" applyBorder="1" applyAlignment="1">
      <alignment horizontal="right" vertical="center"/>
      <protection/>
    </xf>
    <xf numFmtId="12" fontId="8" fillId="0" borderId="0" xfId="42" applyNumberFormat="1" applyFont="1" applyFill="1" applyBorder="1" applyAlignment="1">
      <alignment horizontal="left" vertical="center"/>
      <protection/>
    </xf>
    <xf numFmtId="41" fontId="8" fillId="0" borderId="4" xfId="42" applyNumberFormat="1" applyFont="1" applyFill="1" applyBorder="1" applyAlignment="1">
      <alignment horizontal="right" vertical="center"/>
      <protection/>
    </xf>
    <xf numFmtId="41" fontId="1" fillId="0" borderId="0" xfId="42" applyNumberFormat="1" applyFont="1" applyFill="1" applyAlignment="1">
      <alignment vertical="center"/>
      <protection/>
    </xf>
    <xf numFmtId="0" fontId="1" fillId="0" borderId="1" xfId="42" applyNumberFormat="1" applyFont="1" applyFill="1" applyBorder="1" applyAlignment="1">
      <alignment horizontal="distributed" vertical="center"/>
      <protection/>
    </xf>
    <xf numFmtId="41" fontId="1" fillId="0" borderId="1" xfId="42" applyNumberFormat="1" applyFont="1" applyFill="1" applyBorder="1" applyAlignment="1">
      <alignment horizontal="right" vertical="center"/>
      <protection/>
    </xf>
    <xf numFmtId="41" fontId="1" fillId="0" borderId="0" xfId="42" applyNumberFormat="1" applyFont="1" applyFill="1" applyBorder="1" applyAlignment="1">
      <alignment horizontal="right" vertical="center"/>
      <protection/>
    </xf>
    <xf numFmtId="12" fontId="1" fillId="0" borderId="0" xfId="42" applyNumberFormat="1" applyFont="1" applyFill="1" applyBorder="1" applyAlignment="1">
      <alignment horizontal="left" vertical="center"/>
      <protection/>
    </xf>
    <xf numFmtId="41" fontId="1" fillId="0" borderId="4" xfId="42" applyNumberFormat="1" applyFont="1" applyFill="1" applyBorder="1" applyAlignment="1">
      <alignment horizontal="right" vertical="center"/>
      <protection/>
    </xf>
    <xf numFmtId="0" fontId="1" fillId="0" borderId="14" xfId="42" applyNumberFormat="1" applyFont="1" applyFill="1" applyBorder="1" applyAlignment="1">
      <alignment horizontal="distributed" vertical="center"/>
      <protection/>
    </xf>
    <xf numFmtId="41" fontId="1" fillId="0" borderId="14" xfId="42" applyNumberFormat="1" applyFont="1" applyFill="1" applyBorder="1" applyAlignment="1">
      <alignment horizontal="right" vertical="center"/>
      <protection/>
    </xf>
    <xf numFmtId="41" fontId="1" fillId="0" borderId="15" xfId="42" applyNumberFormat="1" applyFont="1" applyFill="1" applyBorder="1" applyAlignment="1">
      <alignment horizontal="right" vertical="center"/>
      <protection/>
    </xf>
    <xf numFmtId="12" fontId="1" fillId="0" borderId="15" xfId="42" applyNumberFormat="1" applyFont="1" applyFill="1" applyBorder="1" applyAlignment="1">
      <alignment horizontal="left" vertical="center"/>
      <protection/>
    </xf>
    <xf numFmtId="41" fontId="1" fillId="0" borderId="8" xfId="42" applyNumberFormat="1" applyFont="1" applyFill="1" applyBorder="1" applyAlignment="1">
      <alignment horizontal="right" vertical="center"/>
      <protection/>
    </xf>
    <xf numFmtId="0" fontId="1" fillId="0" borderId="0" xfId="42" applyNumberFormat="1" applyFont="1" applyFill="1" applyAlignment="1">
      <alignment vertical="center"/>
      <protection/>
    </xf>
    <xf numFmtId="12" fontId="1" fillId="0" borderId="0" xfId="42" applyNumberFormat="1" applyFont="1" applyFill="1" applyAlignment="1">
      <alignment vertical="center"/>
      <protection/>
    </xf>
    <xf numFmtId="0" fontId="1" fillId="0" borderId="0" xfId="43" applyFont="1" applyFill="1">
      <alignment/>
      <protection/>
    </xf>
    <xf numFmtId="0" fontId="7" fillId="0" borderId="0" xfId="43" applyFont="1" applyFill="1" applyAlignment="1">
      <alignment horizontal="left"/>
      <protection/>
    </xf>
    <xf numFmtId="0" fontId="1" fillId="0" borderId="0" xfId="43" applyFont="1" applyFill="1" applyAlignment="1">
      <alignment horizontal="distributed" vertical="center"/>
      <protection/>
    </xf>
    <xf numFmtId="0" fontId="1" fillId="0" borderId="22" xfId="43" applyFont="1" applyFill="1" applyBorder="1" applyAlignment="1">
      <alignment horizontal="left"/>
      <protection/>
    </xf>
    <xf numFmtId="0" fontId="1" fillId="0" borderId="22" xfId="43" applyFont="1" applyFill="1" applyBorder="1" applyAlignment="1">
      <alignment horizontal="distributed" vertical="center"/>
      <protection/>
    </xf>
    <xf numFmtId="0" fontId="1" fillId="0" borderId="22" xfId="43" applyFont="1" applyFill="1" applyBorder="1">
      <alignment/>
      <protection/>
    </xf>
    <xf numFmtId="0" fontId="1" fillId="0" borderId="22" xfId="43" applyFont="1" applyFill="1" applyBorder="1" applyAlignment="1">
      <alignment horizontal="right"/>
      <protection/>
    </xf>
    <xf numFmtId="0" fontId="1" fillId="0" borderId="18" xfId="43" applyFont="1" applyFill="1" applyBorder="1" applyAlignment="1">
      <alignment horizontal="center"/>
      <protection/>
    </xf>
    <xf numFmtId="0" fontId="1" fillId="0" borderId="11" xfId="43" applyFont="1" applyFill="1" applyBorder="1" applyAlignment="1">
      <alignment horizontal="distributed" vertical="center"/>
      <protection/>
    </xf>
    <xf numFmtId="0" fontId="1" fillId="0" borderId="13" xfId="43" applyFont="1" applyFill="1" applyBorder="1" applyAlignment="1">
      <alignment horizontal="distributed" vertical="center"/>
      <protection/>
    </xf>
    <xf numFmtId="0" fontId="1" fillId="0" borderId="17" xfId="43" applyFont="1" applyFill="1" applyBorder="1">
      <alignment/>
      <protection/>
    </xf>
    <xf numFmtId="0" fontId="1" fillId="0" borderId="16" xfId="43" applyFont="1" applyFill="1" applyBorder="1">
      <alignment/>
      <protection/>
    </xf>
    <xf numFmtId="0" fontId="8" fillId="0" borderId="0" xfId="43" applyFont="1" applyFill="1">
      <alignment/>
      <protection/>
    </xf>
    <xf numFmtId="0" fontId="8" fillId="0" borderId="9" xfId="43" applyFont="1" applyFill="1" applyBorder="1" applyAlignment="1">
      <alignment horizontal="distributed" vertical="center"/>
      <protection/>
    </xf>
    <xf numFmtId="41" fontId="8" fillId="0" borderId="1" xfId="43" applyNumberFormat="1" applyFont="1" applyFill="1" applyBorder="1" applyAlignment="1">
      <alignment horizontal="right" vertical="center"/>
      <protection/>
    </xf>
    <xf numFmtId="41" fontId="8" fillId="0" borderId="0" xfId="43" applyNumberFormat="1" applyFont="1" applyFill="1" applyBorder="1" applyAlignment="1">
      <alignment horizontal="right" vertical="center"/>
      <protection/>
    </xf>
    <xf numFmtId="41" fontId="8" fillId="0" borderId="4" xfId="43" applyNumberFormat="1" applyFont="1" applyFill="1" applyBorder="1" applyAlignment="1">
      <alignment horizontal="right" vertical="center"/>
      <protection/>
    </xf>
    <xf numFmtId="0" fontId="1" fillId="0" borderId="9" xfId="43" applyFont="1" applyFill="1" applyBorder="1" applyAlignment="1">
      <alignment horizontal="distributed" vertical="center"/>
      <protection/>
    </xf>
    <xf numFmtId="41" fontId="1" fillId="0" borderId="1" xfId="43" applyNumberFormat="1" applyFont="1" applyFill="1" applyBorder="1" applyAlignment="1">
      <alignment horizontal="right" vertical="center"/>
      <protection/>
    </xf>
    <xf numFmtId="41" fontId="1" fillId="0" borderId="0" xfId="43" applyNumberFormat="1" applyFont="1" applyFill="1" applyBorder="1" applyAlignment="1">
      <alignment horizontal="right" vertical="center"/>
      <protection/>
    </xf>
    <xf numFmtId="41" fontId="1" fillId="0" borderId="4" xfId="43" applyNumberFormat="1" applyFont="1" applyFill="1" applyBorder="1" applyAlignment="1">
      <alignment horizontal="right" vertical="center"/>
      <protection/>
    </xf>
    <xf numFmtId="0" fontId="1" fillId="0" borderId="0" xfId="43" applyNumberFormat="1" applyFont="1" applyFill="1" applyBorder="1" applyAlignment="1">
      <alignment horizontal="right" vertical="center"/>
      <protection/>
    </xf>
    <xf numFmtId="41" fontId="1" fillId="0" borderId="15" xfId="43" applyNumberFormat="1" applyFont="1" applyFill="1" applyBorder="1" applyAlignment="1">
      <alignment horizontal="right" vertical="center"/>
      <protection/>
    </xf>
    <xf numFmtId="0" fontId="1" fillId="0" borderId="0" xfId="43" applyFont="1" applyFill="1" applyAlignment="1">
      <alignment horizontal="left"/>
      <protection/>
    </xf>
    <xf numFmtId="0" fontId="1" fillId="0" borderId="0" xfId="44" applyFont="1" applyFill="1" applyAlignment="1">
      <alignment vertical="center"/>
      <protection/>
    </xf>
    <xf numFmtId="49" fontId="7" fillId="0" borderId="0" xfId="44" applyNumberFormat="1" applyFont="1" applyFill="1" applyBorder="1" applyAlignment="1">
      <alignment vertical="center"/>
      <protection/>
    </xf>
    <xf numFmtId="49" fontId="1" fillId="0" borderId="0" xfId="44" applyNumberFormat="1" applyFont="1" applyFill="1" applyBorder="1" applyAlignment="1">
      <alignment vertical="center"/>
      <protection/>
    </xf>
    <xf numFmtId="0" fontId="1" fillId="0" borderId="0" xfId="44" applyFont="1" applyFill="1" applyAlignment="1">
      <alignment horizontal="center" vertical="center"/>
      <protection/>
    </xf>
    <xf numFmtId="0" fontId="1" fillId="0" borderId="0" xfId="44" applyFont="1" applyFill="1" applyBorder="1" applyAlignment="1">
      <alignment vertical="center"/>
      <protection/>
    </xf>
    <xf numFmtId="49" fontId="1" fillId="0" borderId="0" xfId="44" applyNumberFormat="1" applyFont="1" applyFill="1" applyAlignment="1">
      <alignment vertical="center"/>
      <protection/>
    </xf>
    <xf numFmtId="0" fontId="1" fillId="0" borderId="6" xfId="44" applyFont="1" applyFill="1" applyBorder="1" applyAlignment="1">
      <alignment horizontal="center" vertical="center"/>
      <protection/>
    </xf>
    <xf numFmtId="0" fontId="1" fillId="0" borderId="6" xfId="44" applyFont="1" applyFill="1" applyBorder="1" applyAlignment="1">
      <alignment vertical="center"/>
      <protection/>
    </xf>
    <xf numFmtId="0" fontId="1" fillId="0" borderId="8" xfId="44" applyFont="1" applyFill="1" applyBorder="1" applyAlignment="1">
      <alignment horizontal="distributed" vertical="center"/>
      <protection/>
    </xf>
    <xf numFmtId="0" fontId="1" fillId="0" borderId="24" xfId="44" applyFont="1" applyFill="1" applyBorder="1" applyAlignment="1">
      <alignment horizontal="distributed" vertical="center" wrapText="1"/>
      <protection/>
    </xf>
    <xf numFmtId="0" fontId="1" fillId="0" borderId="18" xfId="44" applyFont="1" applyFill="1" applyBorder="1" applyAlignment="1">
      <alignment horizontal="distributed" vertical="center"/>
      <protection/>
    </xf>
    <xf numFmtId="0" fontId="1" fillId="0" borderId="18" xfId="44" applyFont="1" applyFill="1" applyBorder="1" applyAlignment="1">
      <alignment horizontal="distributed" vertical="center" wrapText="1"/>
      <protection/>
    </xf>
    <xf numFmtId="49" fontId="1" fillId="0" borderId="1" xfId="44" applyNumberFormat="1" applyFont="1" applyFill="1" applyBorder="1" applyAlignment="1">
      <alignment vertical="center"/>
      <protection/>
    </xf>
    <xf numFmtId="49" fontId="1" fillId="0" borderId="4" xfId="44" applyNumberFormat="1" applyFont="1" applyFill="1" applyBorder="1" applyAlignment="1">
      <alignment horizontal="distributed" vertical="center"/>
      <protection/>
    </xf>
    <xf numFmtId="0" fontId="1" fillId="0" borderId="11" xfId="44" applyFont="1" applyFill="1" applyBorder="1" applyAlignment="1">
      <alignment horizontal="center" vertical="center"/>
      <protection/>
    </xf>
    <xf numFmtId="0" fontId="1" fillId="0" borderId="17" xfId="44" applyFont="1" applyFill="1" applyBorder="1" applyAlignment="1">
      <alignment horizontal="right" vertical="center" wrapText="1"/>
      <protection/>
    </xf>
    <xf numFmtId="0" fontId="1" fillId="0" borderId="16" xfId="44" applyFont="1" applyFill="1" applyBorder="1" applyAlignment="1">
      <alignment horizontal="right" vertical="center" wrapText="1"/>
      <protection/>
    </xf>
    <xf numFmtId="0" fontId="8" fillId="0" borderId="0" xfId="44" applyFont="1" applyFill="1" applyBorder="1" applyAlignment="1">
      <alignment vertical="center"/>
      <protection/>
    </xf>
    <xf numFmtId="49" fontId="8" fillId="0" borderId="1" xfId="44" applyNumberFormat="1" applyFont="1" applyFill="1" applyBorder="1" applyAlignment="1">
      <alignment horizontal="distributed" vertical="center"/>
      <protection/>
    </xf>
    <xf numFmtId="49" fontId="8" fillId="0" borderId="4" xfId="44" applyNumberFormat="1" applyFont="1" applyFill="1" applyBorder="1" applyAlignment="1">
      <alignment horizontal="distributed" vertical="center"/>
      <protection/>
    </xf>
    <xf numFmtId="0" fontId="8" fillId="0" borderId="9" xfId="44" applyFont="1" applyFill="1" applyBorder="1" applyAlignment="1">
      <alignment horizontal="center" vertical="center"/>
      <protection/>
    </xf>
    <xf numFmtId="41" fontId="8" fillId="0" borderId="0" xfId="44" applyNumberFormat="1" applyFont="1" applyFill="1" applyBorder="1" applyAlignment="1">
      <alignment vertical="center"/>
      <protection/>
    </xf>
    <xf numFmtId="41" fontId="8" fillId="0" borderId="4" xfId="44" applyNumberFormat="1" applyFont="1" applyFill="1" applyBorder="1" applyAlignment="1">
      <alignment vertical="center"/>
      <protection/>
    </xf>
    <xf numFmtId="49" fontId="1" fillId="0" borderId="4" xfId="44" applyNumberFormat="1" applyFont="1" applyFill="1" applyBorder="1" applyAlignment="1">
      <alignment horizontal="distributed" vertical="center"/>
      <protection/>
    </xf>
    <xf numFmtId="0" fontId="1" fillId="0" borderId="9" xfId="44" applyFont="1" applyFill="1" applyBorder="1" applyAlignment="1">
      <alignment horizontal="center" vertical="center"/>
      <protection/>
    </xf>
    <xf numFmtId="41" fontId="1" fillId="0" borderId="0" xfId="44" applyNumberFormat="1" applyFont="1" applyFill="1" applyBorder="1" applyAlignment="1">
      <alignment vertical="center"/>
      <protection/>
    </xf>
    <xf numFmtId="41" fontId="1" fillId="0" borderId="4" xfId="44" applyNumberFormat="1" applyFont="1" applyFill="1" applyBorder="1" applyAlignment="1">
      <alignment vertical="center"/>
      <protection/>
    </xf>
    <xf numFmtId="49" fontId="1" fillId="0" borderId="4" xfId="44" applyNumberFormat="1" applyFont="1" applyFill="1" applyBorder="1" applyAlignment="1">
      <alignment horizontal="center" vertical="center"/>
      <protection/>
    </xf>
    <xf numFmtId="0" fontId="1" fillId="0" borderId="9" xfId="44" applyFont="1" applyFill="1" applyBorder="1" applyAlignment="1">
      <alignment horizontal="center" vertical="center"/>
      <protection/>
    </xf>
    <xf numFmtId="193" fontId="1" fillId="0" borderId="0" xfId="44" applyNumberFormat="1" applyFont="1" applyFill="1" applyBorder="1" applyAlignment="1">
      <alignment vertical="center"/>
      <protection/>
    </xf>
    <xf numFmtId="49" fontId="1" fillId="0" borderId="1" xfId="44" applyNumberFormat="1" applyFont="1" applyFill="1" applyBorder="1" applyAlignment="1">
      <alignment horizontal="center" vertical="distributed" textRotation="255"/>
      <protection/>
    </xf>
    <xf numFmtId="41" fontId="1" fillId="0" borderId="0" xfId="44" applyNumberFormat="1" applyFont="1" applyFill="1" applyBorder="1" applyAlignment="1">
      <alignment horizontal="right" vertical="center"/>
      <protection/>
    </xf>
    <xf numFmtId="49" fontId="1" fillId="0" borderId="4" xfId="44" applyNumberFormat="1" applyFont="1" applyFill="1" applyBorder="1" applyAlignment="1">
      <alignment horizontal="center" vertical="center"/>
      <protection/>
    </xf>
    <xf numFmtId="49" fontId="8" fillId="0" borderId="5" xfId="44" applyNumberFormat="1" applyFont="1" applyFill="1" applyBorder="1" applyAlignment="1">
      <alignment vertical="center"/>
      <protection/>
    </xf>
    <xf numFmtId="49" fontId="8" fillId="0" borderId="7" xfId="44" applyNumberFormat="1" applyFont="1" applyFill="1" applyBorder="1" applyAlignment="1">
      <alignment horizontal="distributed" vertical="center"/>
      <protection/>
    </xf>
    <xf numFmtId="0" fontId="8" fillId="0" borderId="10" xfId="44" applyFont="1" applyFill="1" applyBorder="1" applyAlignment="1">
      <alignment horizontal="center" vertical="center"/>
      <protection/>
    </xf>
    <xf numFmtId="41" fontId="8" fillId="0" borderId="6" xfId="18" applyNumberFormat="1" applyFont="1" applyFill="1" applyBorder="1" applyAlignment="1">
      <alignment vertical="center"/>
    </xf>
    <xf numFmtId="41" fontId="8" fillId="0" borderId="7" xfId="18" applyNumberFormat="1" applyFont="1" applyFill="1" applyBorder="1" applyAlignment="1">
      <alignment vertical="center"/>
    </xf>
    <xf numFmtId="183" fontId="1" fillId="0" borderId="0" xfId="44" applyNumberFormat="1" applyFont="1" applyFill="1" applyBorder="1" applyAlignment="1">
      <alignment vertical="center"/>
      <protection/>
    </xf>
    <xf numFmtId="183" fontId="1" fillId="0" borderId="0" xfId="44" applyNumberFormat="1" applyFont="1" applyFill="1" applyAlignment="1">
      <alignment vertical="center"/>
      <protection/>
    </xf>
    <xf numFmtId="0" fontId="1" fillId="0" borderId="0" xfId="45" applyFont="1" applyFill="1">
      <alignment/>
      <protection/>
    </xf>
    <xf numFmtId="49" fontId="1" fillId="0" borderId="0" xfId="45" applyNumberFormat="1" applyFont="1" applyFill="1">
      <alignment/>
      <protection/>
    </xf>
    <xf numFmtId="49" fontId="7" fillId="0" borderId="0" xfId="45" applyNumberFormat="1" applyFont="1" applyFill="1" applyAlignment="1">
      <alignment horizontal="left"/>
      <protection/>
    </xf>
    <xf numFmtId="0" fontId="1" fillId="0" borderId="0" xfId="45" applyFont="1" applyFill="1" applyAlignment="1">
      <alignment horizontal="center"/>
      <protection/>
    </xf>
    <xf numFmtId="0" fontId="1" fillId="0" borderId="0" xfId="45" applyFont="1" applyFill="1" applyAlignment="1">
      <alignment horizontal="centerContinuous"/>
      <protection/>
    </xf>
    <xf numFmtId="49" fontId="1" fillId="0" borderId="6" xfId="45" applyNumberFormat="1" applyFont="1" applyFill="1" applyBorder="1">
      <alignment/>
      <protection/>
    </xf>
    <xf numFmtId="0" fontId="1" fillId="0" borderId="6" xfId="45" applyFont="1" applyFill="1" applyBorder="1">
      <alignment/>
      <protection/>
    </xf>
    <xf numFmtId="0" fontId="1" fillId="0" borderId="6" xfId="45" applyFont="1" applyFill="1" applyBorder="1" applyAlignment="1">
      <alignment horizontal="centerContinuous"/>
      <protection/>
    </xf>
    <xf numFmtId="49" fontId="1" fillId="0" borderId="12" xfId="31" applyNumberFormat="1" applyFont="1" applyFill="1" applyBorder="1" applyAlignment="1">
      <alignment horizontal="distributed" vertical="center"/>
      <protection/>
    </xf>
    <xf numFmtId="0" fontId="1" fillId="0" borderId="6" xfId="45" applyFont="1" applyFill="1" applyBorder="1" applyAlignment="1">
      <alignment/>
      <protection/>
    </xf>
    <xf numFmtId="49" fontId="1" fillId="0" borderId="0" xfId="45" applyNumberFormat="1" applyFont="1" applyFill="1" applyBorder="1" applyAlignment="1">
      <alignment vertical="center"/>
      <protection/>
    </xf>
    <xf numFmtId="49" fontId="1" fillId="0" borderId="14" xfId="45" applyNumberFormat="1" applyFont="1" applyFill="1" applyBorder="1" applyAlignment="1">
      <alignment horizontal="distributed" vertical="center"/>
      <protection/>
    </xf>
    <xf numFmtId="49" fontId="1" fillId="0" borderId="12" xfId="45" applyNumberFormat="1" applyFont="1" applyFill="1" applyBorder="1" applyAlignment="1">
      <alignment horizontal="center" vertical="center"/>
      <protection/>
    </xf>
    <xf numFmtId="49" fontId="1" fillId="0" borderId="15" xfId="45" applyNumberFormat="1" applyFont="1" applyFill="1" applyBorder="1" applyAlignment="1">
      <alignment horizontal="center" vertical="center"/>
      <protection/>
    </xf>
    <xf numFmtId="49" fontId="1" fillId="0" borderId="8" xfId="45" applyNumberFormat="1" applyFont="1" applyFill="1" applyBorder="1" applyAlignment="1">
      <alignment horizontal="center" vertical="center" wrapText="1"/>
      <protection/>
    </xf>
    <xf numFmtId="0" fontId="1" fillId="0" borderId="0" xfId="45" applyFont="1" applyFill="1" applyAlignment="1">
      <alignment vertical="center"/>
      <protection/>
    </xf>
    <xf numFmtId="49" fontId="1" fillId="0" borderId="9" xfId="45" applyNumberFormat="1" applyFont="1" applyFill="1" applyBorder="1" applyAlignment="1">
      <alignment horizontal="distributed" vertical="center"/>
      <protection/>
    </xf>
    <xf numFmtId="41" fontId="1" fillId="0" borderId="0" xfId="45" applyNumberFormat="1" applyFont="1" applyFill="1" applyBorder="1" applyAlignment="1">
      <alignment vertical="center"/>
      <protection/>
    </xf>
    <xf numFmtId="41" fontId="1" fillId="0" borderId="4" xfId="45" applyNumberFormat="1" applyFont="1" applyFill="1" applyBorder="1" applyAlignment="1">
      <alignment vertical="center"/>
      <protection/>
    </xf>
    <xf numFmtId="0" fontId="1" fillId="0" borderId="9" xfId="45" applyFont="1" applyFill="1" applyBorder="1" applyAlignment="1">
      <alignment horizontal="distributed" vertical="center"/>
      <protection/>
    </xf>
    <xf numFmtId="41" fontId="1" fillId="0" borderId="0" xfId="45" applyNumberFormat="1" applyFont="1" applyFill="1" applyAlignment="1">
      <alignment vertical="center"/>
      <protection/>
    </xf>
    <xf numFmtId="41" fontId="1" fillId="0" borderId="0" xfId="45" applyNumberFormat="1" applyFont="1" applyFill="1" applyAlignment="1">
      <alignment/>
      <protection/>
    </xf>
    <xf numFmtId="49" fontId="1" fillId="0" borderId="10" xfId="45" applyNumberFormat="1" applyFont="1" applyFill="1" applyBorder="1" applyAlignment="1">
      <alignment horizontal="center" vertical="center"/>
      <protection/>
    </xf>
    <xf numFmtId="41" fontId="1" fillId="0" borderId="6" xfId="45" applyNumberFormat="1" applyFont="1" applyFill="1" applyBorder="1" applyAlignment="1">
      <alignment vertical="center"/>
      <protection/>
    </xf>
    <xf numFmtId="41" fontId="1" fillId="0" borderId="7" xfId="45" applyNumberFormat="1" applyFont="1" applyFill="1" applyBorder="1" applyAlignment="1">
      <alignment vertical="center"/>
      <protection/>
    </xf>
    <xf numFmtId="49" fontId="1" fillId="0" borderId="0" xfId="45" applyNumberFormat="1" applyFont="1" applyFill="1" applyAlignment="1">
      <alignment horizontal="right"/>
      <protection/>
    </xf>
    <xf numFmtId="38" fontId="1" fillId="0" borderId="0" xfId="18" applyFont="1" applyFill="1" applyBorder="1" applyAlignment="1">
      <alignment horizontal="right" vertical="center"/>
    </xf>
    <xf numFmtId="49" fontId="1" fillId="0" borderId="3" xfId="18" applyNumberFormat="1" applyFont="1" applyFill="1" applyBorder="1" applyAlignment="1">
      <alignment horizontal="distributed" vertical="center"/>
    </xf>
    <xf numFmtId="38" fontId="1" fillId="0" borderId="21" xfId="18" applyFont="1" applyFill="1" applyBorder="1" applyAlignment="1">
      <alignment horizontal="center" vertical="center"/>
    </xf>
    <xf numFmtId="38" fontId="1" fillId="0" borderId="3" xfId="18" applyFont="1" applyFill="1" applyBorder="1" applyAlignment="1">
      <alignment horizontal="center" vertical="center"/>
    </xf>
    <xf numFmtId="38" fontId="1" fillId="0" borderId="3" xfId="18" applyFont="1" applyFill="1" applyBorder="1" applyAlignment="1">
      <alignment horizontal="center" vertical="center" wrapText="1"/>
    </xf>
    <xf numFmtId="38" fontId="1" fillId="0" borderId="3" xfId="18" applyFont="1" applyFill="1" applyBorder="1" applyAlignment="1">
      <alignment horizontal="distributed" vertical="center"/>
    </xf>
    <xf numFmtId="38" fontId="1" fillId="0" borderId="3" xfId="18" applyFont="1" applyFill="1" applyBorder="1" applyAlignment="1">
      <alignment horizontal="distributed" vertical="center" wrapText="1"/>
    </xf>
    <xf numFmtId="38" fontId="1" fillId="0" borderId="3" xfId="18" applyFont="1" applyFill="1" applyBorder="1" applyAlignment="1">
      <alignment vertical="center" wrapText="1"/>
    </xf>
    <xf numFmtId="49" fontId="1" fillId="0" borderId="9" xfId="18" applyNumberFormat="1" applyFont="1" applyFill="1" applyBorder="1" applyAlignment="1">
      <alignment horizontal="right" vertical="center"/>
    </xf>
    <xf numFmtId="176" fontId="1" fillId="0" borderId="0" xfId="18" applyNumberFormat="1" applyFont="1" applyFill="1" applyBorder="1" applyAlignment="1">
      <alignment vertical="center"/>
    </xf>
    <xf numFmtId="176" fontId="1" fillId="0" borderId="4" xfId="18" applyNumberFormat="1" applyFont="1" applyFill="1" applyBorder="1" applyAlignment="1">
      <alignment vertical="center"/>
    </xf>
    <xf numFmtId="176" fontId="1" fillId="0" borderId="1" xfId="18" applyNumberFormat="1" applyFont="1" applyFill="1" applyBorder="1" applyAlignment="1">
      <alignment vertical="center"/>
    </xf>
    <xf numFmtId="49" fontId="1" fillId="0" borderId="9" xfId="18" applyNumberFormat="1" applyFont="1" applyFill="1" applyBorder="1" applyAlignment="1">
      <alignment vertical="center"/>
    </xf>
    <xf numFmtId="176" fontId="1" fillId="0" borderId="0" xfId="46" applyNumberFormat="1" applyFont="1" applyFill="1" applyBorder="1" applyAlignment="1">
      <alignment vertical="center"/>
      <protection/>
    </xf>
    <xf numFmtId="49" fontId="1" fillId="0" borderId="10" xfId="18" applyNumberFormat="1" applyFont="1" applyFill="1" applyBorder="1" applyAlignment="1">
      <alignment horizontal="right" vertical="center"/>
    </xf>
    <xf numFmtId="176" fontId="1" fillId="0" borderId="5" xfId="18" applyNumberFormat="1" applyFont="1" applyFill="1" applyBorder="1" applyAlignment="1">
      <alignment vertical="center"/>
    </xf>
    <xf numFmtId="176" fontId="1" fillId="0" borderId="6" xfId="18" applyNumberFormat="1" applyFont="1" applyFill="1" applyBorder="1" applyAlignment="1">
      <alignment vertical="center"/>
    </xf>
    <xf numFmtId="176" fontId="1" fillId="0" borderId="7" xfId="18" applyNumberFormat="1" applyFont="1" applyFill="1" applyBorder="1" applyAlignment="1">
      <alignment vertical="center"/>
    </xf>
    <xf numFmtId="0" fontId="1" fillId="0" borderId="0" xfId="47" applyFont="1" applyFill="1">
      <alignment/>
      <protection/>
    </xf>
    <xf numFmtId="0" fontId="7" fillId="0" borderId="0" xfId="47" applyFont="1" applyFill="1">
      <alignment/>
      <protection/>
    </xf>
    <xf numFmtId="0" fontId="1" fillId="0" borderId="3" xfId="47" applyFont="1" applyFill="1" applyBorder="1" applyAlignment="1">
      <alignment horizontal="distributed" vertical="center"/>
      <protection/>
    </xf>
    <xf numFmtId="0" fontId="1" fillId="0" borderId="0" xfId="47" applyFont="1" applyFill="1" applyAlignment="1">
      <alignment horizontal="distributed" vertical="center"/>
      <protection/>
    </xf>
    <xf numFmtId="0" fontId="1" fillId="0" borderId="11" xfId="47" applyFont="1" applyFill="1" applyBorder="1">
      <alignment/>
      <protection/>
    </xf>
    <xf numFmtId="41" fontId="1" fillId="0" borderId="13" xfId="47" applyNumberFormat="1" applyFont="1" applyFill="1" applyBorder="1">
      <alignment/>
      <protection/>
    </xf>
    <xf numFmtId="41" fontId="1" fillId="0" borderId="17" xfId="47" applyNumberFormat="1" applyFont="1" applyFill="1" applyBorder="1">
      <alignment/>
      <protection/>
    </xf>
    <xf numFmtId="41" fontId="1" fillId="0" borderId="16" xfId="47" applyNumberFormat="1" applyFont="1" applyFill="1" applyBorder="1" applyAlignment="1">
      <alignment horizontal="right"/>
      <protection/>
    </xf>
    <xf numFmtId="0" fontId="1" fillId="0" borderId="0" xfId="47" applyFont="1" applyFill="1" applyAlignment="1">
      <alignment horizontal="right"/>
      <protection/>
    </xf>
    <xf numFmtId="0" fontId="8" fillId="0" borderId="0" xfId="47" applyFont="1" applyFill="1">
      <alignment/>
      <protection/>
    </xf>
    <xf numFmtId="0" fontId="8" fillId="0" borderId="9" xfId="47" applyFont="1" applyFill="1" applyBorder="1" applyAlignment="1">
      <alignment horizontal="distributed"/>
      <protection/>
    </xf>
    <xf numFmtId="41" fontId="8" fillId="0" borderId="1" xfId="47" applyNumberFormat="1" applyFont="1" applyFill="1" applyBorder="1">
      <alignment/>
      <protection/>
    </xf>
    <xf numFmtId="41" fontId="8" fillId="0" borderId="0" xfId="47" applyNumberFormat="1" applyFont="1" applyFill="1" applyBorder="1">
      <alignment/>
      <protection/>
    </xf>
    <xf numFmtId="41" fontId="8" fillId="0" borderId="4" xfId="47" applyNumberFormat="1" applyFont="1" applyFill="1" applyBorder="1">
      <alignment/>
      <protection/>
    </xf>
    <xf numFmtId="0" fontId="1" fillId="0" borderId="9" xfId="47" applyFont="1" applyFill="1" applyBorder="1" applyAlignment="1">
      <alignment horizontal="distributed"/>
      <protection/>
    </xf>
    <xf numFmtId="41" fontId="1" fillId="0" borderId="1" xfId="47" applyNumberFormat="1" applyFont="1" applyFill="1" applyBorder="1">
      <alignment/>
      <protection/>
    </xf>
    <xf numFmtId="41" fontId="1" fillId="0" borderId="0" xfId="47" applyNumberFormat="1" applyFont="1" applyFill="1" applyBorder="1">
      <alignment/>
      <protection/>
    </xf>
    <xf numFmtId="41" fontId="1" fillId="0" borderId="4" xfId="47" applyNumberFormat="1" applyFont="1" applyFill="1" applyBorder="1">
      <alignment/>
      <protection/>
    </xf>
    <xf numFmtId="0" fontId="1" fillId="0" borderId="10" xfId="47" applyFont="1" applyFill="1" applyBorder="1">
      <alignment/>
      <protection/>
    </xf>
    <xf numFmtId="41" fontId="1" fillId="0" borderId="5" xfId="47" applyNumberFormat="1" applyFont="1" applyFill="1" applyBorder="1">
      <alignment/>
      <protection/>
    </xf>
    <xf numFmtId="41" fontId="1" fillId="0" borderId="6" xfId="47" applyNumberFormat="1" applyFont="1" applyFill="1" applyBorder="1">
      <alignment/>
      <protection/>
    </xf>
    <xf numFmtId="41" fontId="1" fillId="0" borderId="7" xfId="47" applyNumberFormat="1" applyFont="1" applyFill="1" applyBorder="1">
      <alignment/>
      <protection/>
    </xf>
    <xf numFmtId="0" fontId="7" fillId="0" borderId="0" xfId="48" applyFont="1" applyFill="1">
      <alignment/>
      <protection/>
    </xf>
    <xf numFmtId="0" fontId="1" fillId="0" borderId="0" xfId="48" applyFont="1" applyFill="1">
      <alignment/>
      <protection/>
    </xf>
    <xf numFmtId="0" fontId="1" fillId="0" borderId="4" xfId="48" applyFont="1" applyFill="1" applyBorder="1" applyAlignment="1">
      <alignment vertical="center" wrapText="1"/>
      <protection/>
    </xf>
    <xf numFmtId="0" fontId="1" fillId="0" borderId="9" xfId="48" applyFont="1" applyFill="1" applyBorder="1" applyAlignment="1">
      <alignment horizontal="center" vertical="center" wrapText="1"/>
      <protection/>
    </xf>
    <xf numFmtId="0" fontId="1" fillId="0" borderId="1" xfId="48" applyFont="1" applyFill="1" applyBorder="1" applyAlignment="1">
      <alignment horizontal="distributed" vertical="center"/>
      <protection/>
    </xf>
    <xf numFmtId="0" fontId="1" fillId="0" borderId="0" xfId="48" applyFont="1" applyFill="1" applyBorder="1" applyAlignment="1">
      <alignment horizontal="distributed" vertical="center"/>
      <protection/>
    </xf>
    <xf numFmtId="0" fontId="1" fillId="0" borderId="17" xfId="48" applyFont="1" applyFill="1" applyBorder="1" applyAlignment="1">
      <alignment horizontal="center" vertical="center" wrapText="1"/>
      <protection/>
    </xf>
    <xf numFmtId="0" fontId="1" fillId="0" borderId="16" xfId="48" applyFont="1" applyFill="1" applyBorder="1" applyAlignment="1">
      <alignment horizontal="center" vertical="center" wrapText="1"/>
      <protection/>
    </xf>
    <xf numFmtId="0" fontId="1" fillId="0" borderId="4" xfId="48" applyFont="1" applyFill="1" applyBorder="1" applyAlignment="1">
      <alignment horizontal="distributed" vertical="center"/>
      <protection/>
    </xf>
    <xf numFmtId="0" fontId="1" fillId="0" borderId="0" xfId="48" applyNumberFormat="1" applyFont="1" applyFill="1" applyBorder="1" applyAlignment="1">
      <alignment vertical="center"/>
      <protection/>
    </xf>
    <xf numFmtId="3" fontId="1" fillId="0" borderId="4" xfId="48" applyNumberFormat="1" applyFont="1" applyFill="1" applyBorder="1" applyAlignment="1">
      <alignment vertical="center"/>
      <protection/>
    </xf>
    <xf numFmtId="189" fontId="1" fillId="0" borderId="0" xfId="48" applyNumberFormat="1" applyFont="1" applyFill="1" applyBorder="1" applyAlignment="1">
      <alignment vertical="center"/>
      <protection/>
    </xf>
    <xf numFmtId="189" fontId="1" fillId="0" borderId="4" xfId="48" applyNumberFormat="1" applyFont="1" applyFill="1" applyBorder="1" applyAlignment="1">
      <alignment vertical="center"/>
      <protection/>
    </xf>
    <xf numFmtId="2" fontId="1" fillId="0" borderId="0" xfId="48" applyNumberFormat="1" applyFont="1" applyFill="1" applyBorder="1" applyAlignment="1">
      <alignment vertical="center"/>
      <protection/>
    </xf>
    <xf numFmtId="2" fontId="1" fillId="0" borderId="4" xfId="48" applyNumberFormat="1" applyFont="1" applyFill="1" applyBorder="1" applyAlignment="1">
      <alignment vertical="center"/>
      <protection/>
    </xf>
    <xf numFmtId="0" fontId="15" fillId="0" borderId="0" xfId="48" applyFont="1" applyFill="1">
      <alignment/>
      <protection/>
    </xf>
    <xf numFmtId="0" fontId="8" fillId="0" borderId="1" xfId="48" applyFont="1" applyFill="1" applyBorder="1" applyAlignment="1">
      <alignment horizontal="distributed" vertical="center"/>
      <protection/>
    </xf>
    <xf numFmtId="0" fontId="8" fillId="0" borderId="0" xfId="48" applyFont="1" applyFill="1" applyBorder="1" applyAlignment="1">
      <alignment horizontal="distributed" vertical="center"/>
      <protection/>
    </xf>
    <xf numFmtId="0" fontId="8" fillId="0" borderId="4" xfId="48" applyFont="1" applyFill="1" applyBorder="1" applyAlignment="1">
      <alignment horizontal="distributed" vertical="center"/>
      <protection/>
    </xf>
    <xf numFmtId="41" fontId="8" fillId="0" borderId="0" xfId="48" applyNumberFormat="1" applyFont="1" applyFill="1" applyBorder="1" applyAlignment="1">
      <alignment vertical="center"/>
      <protection/>
    </xf>
    <xf numFmtId="41" fontId="8" fillId="0" borderId="4" xfId="48" applyNumberFormat="1" applyFont="1" applyFill="1" applyBorder="1" applyAlignment="1">
      <alignment vertical="center"/>
      <protection/>
    </xf>
    <xf numFmtId="41" fontId="1" fillId="0" borderId="0" xfId="48" applyNumberFormat="1" applyFont="1" applyFill="1" applyBorder="1" applyAlignment="1">
      <alignment vertical="center"/>
      <protection/>
    </xf>
    <xf numFmtId="41" fontId="1" fillId="0" borderId="4" xfId="48" applyNumberFormat="1" applyFont="1" applyFill="1" applyBorder="1" applyAlignment="1">
      <alignment vertical="center"/>
      <protection/>
    </xf>
    <xf numFmtId="0" fontId="1" fillId="0" borderId="4" xfId="48" applyFont="1" applyFill="1" applyBorder="1">
      <alignment/>
      <protection/>
    </xf>
    <xf numFmtId="41" fontId="1" fillId="0" borderId="0" xfId="48" applyNumberFormat="1" applyFont="1" applyFill="1" applyBorder="1" applyAlignment="1">
      <alignment horizontal="right" vertical="center"/>
      <protection/>
    </xf>
    <xf numFmtId="0" fontId="1" fillId="0" borderId="1" xfId="48" applyFont="1" applyFill="1" applyBorder="1">
      <alignment/>
      <protection/>
    </xf>
    <xf numFmtId="0" fontId="1" fillId="0" borderId="0" xfId="48" applyFont="1" applyFill="1" applyBorder="1">
      <alignment/>
      <protection/>
    </xf>
    <xf numFmtId="0" fontId="1" fillId="0" borderId="1" xfId="48" applyFont="1" applyFill="1" applyBorder="1" applyAlignment="1">
      <alignment vertical="center"/>
      <protection/>
    </xf>
    <xf numFmtId="0" fontId="1" fillId="0" borderId="0" xfId="48" applyFont="1" applyFill="1" applyBorder="1" applyAlignment="1">
      <alignment vertical="center"/>
      <protection/>
    </xf>
    <xf numFmtId="0" fontId="27" fillId="0" borderId="4" xfId="48" applyFont="1" applyFill="1" applyBorder="1" applyAlignment="1">
      <alignment horizontal="distributed" vertical="center"/>
      <protection/>
    </xf>
    <xf numFmtId="0" fontId="12" fillId="0" borderId="1" xfId="48" applyFont="1" applyFill="1" applyBorder="1" applyAlignment="1">
      <alignment horizontal="distributed" vertical="center"/>
      <protection/>
    </xf>
    <xf numFmtId="0" fontId="12" fillId="0" borderId="0" xfId="48" applyFont="1" applyFill="1" applyBorder="1" applyAlignment="1">
      <alignment horizontal="distributed" vertical="center"/>
      <protection/>
    </xf>
    <xf numFmtId="0" fontId="12" fillId="0" borderId="0" xfId="48" applyFont="1" applyFill="1" applyBorder="1" applyAlignment="1">
      <alignment vertical="center"/>
      <protection/>
    </xf>
    <xf numFmtId="41" fontId="1" fillId="0" borderId="1" xfId="48" applyNumberFormat="1" applyFont="1" applyFill="1" applyBorder="1" applyAlignment="1">
      <alignment vertical="center"/>
      <protection/>
    </xf>
    <xf numFmtId="0" fontId="1" fillId="0" borderId="5" xfId="48" applyFont="1" applyFill="1" applyBorder="1">
      <alignment/>
      <protection/>
    </xf>
    <xf numFmtId="49" fontId="1" fillId="0" borderId="3" xfId="31" applyNumberFormat="1" applyFont="1" applyFill="1" applyBorder="1" applyAlignment="1">
      <alignment horizontal="distributed" vertical="center"/>
      <protection/>
    </xf>
    <xf numFmtId="0" fontId="1" fillId="0" borderId="6" xfId="48" applyFont="1" applyFill="1" applyBorder="1">
      <alignment/>
      <protection/>
    </xf>
    <xf numFmtId="0" fontId="1" fillId="0" borderId="7" xfId="48" applyFont="1" applyFill="1" applyBorder="1">
      <alignment/>
      <protection/>
    </xf>
    <xf numFmtId="49" fontId="1" fillId="0" borderId="0" xfId="49" applyNumberFormat="1" applyFont="1" applyFill="1" applyAlignment="1">
      <alignment vertical="center"/>
      <protection/>
    </xf>
    <xf numFmtId="49" fontId="7" fillId="0" borderId="0" xfId="49" applyNumberFormat="1" applyFont="1" applyFill="1" applyAlignment="1">
      <alignment vertical="center"/>
      <protection/>
    </xf>
    <xf numFmtId="49" fontId="1" fillId="0" borderId="6" xfId="49" applyNumberFormat="1" applyFont="1" applyFill="1" applyBorder="1" applyAlignment="1">
      <alignment vertical="center"/>
      <protection/>
    </xf>
    <xf numFmtId="49" fontId="1" fillId="0" borderId="18" xfId="49" applyNumberFormat="1" applyFont="1" applyFill="1" applyBorder="1" applyAlignment="1">
      <alignment horizontal="distributed" vertical="center"/>
      <protection/>
    </xf>
    <xf numFmtId="49" fontId="1" fillId="0" borderId="1" xfId="49" applyNumberFormat="1" applyFont="1" applyFill="1" applyBorder="1" applyAlignment="1">
      <alignment horizontal="distributed" vertical="center"/>
      <protection/>
    </xf>
    <xf numFmtId="49" fontId="1" fillId="0" borderId="17" xfId="49" applyNumberFormat="1" applyFont="1" applyFill="1" applyBorder="1" applyAlignment="1">
      <alignment horizontal="distributed" vertical="center"/>
      <protection/>
    </xf>
    <xf numFmtId="49" fontId="1" fillId="0" borderId="16" xfId="49" applyNumberFormat="1" applyFont="1" applyFill="1" applyBorder="1" applyAlignment="1">
      <alignment horizontal="distributed" vertical="center"/>
      <protection/>
    </xf>
    <xf numFmtId="49" fontId="1" fillId="0" borderId="4" xfId="49" applyNumberFormat="1" applyFont="1" applyFill="1" applyBorder="1" applyAlignment="1">
      <alignment horizontal="distributed" vertical="center"/>
      <protection/>
    </xf>
    <xf numFmtId="49" fontId="1" fillId="0" borderId="0" xfId="49" applyNumberFormat="1" applyFont="1" applyFill="1" applyBorder="1" applyAlignment="1">
      <alignment horizontal="distributed" vertical="center"/>
      <protection/>
    </xf>
    <xf numFmtId="49" fontId="1" fillId="0" borderId="9" xfId="49" applyNumberFormat="1" applyFont="1" applyFill="1" applyBorder="1" applyAlignment="1">
      <alignment horizontal="distributed" vertical="center"/>
      <protection/>
    </xf>
    <xf numFmtId="49" fontId="1" fillId="0" borderId="0" xfId="49" applyNumberFormat="1" applyFont="1" applyFill="1" applyBorder="1" applyAlignment="1">
      <alignment horizontal="right" vertical="center"/>
      <protection/>
    </xf>
    <xf numFmtId="49" fontId="1" fillId="0" borderId="4" xfId="49" applyNumberFormat="1" applyFont="1" applyFill="1" applyBorder="1" applyAlignment="1">
      <alignment horizontal="right" vertical="center"/>
      <protection/>
    </xf>
    <xf numFmtId="49" fontId="1" fillId="0" borderId="9" xfId="49" applyNumberFormat="1" applyFont="1" applyFill="1" applyBorder="1" applyAlignment="1">
      <alignment horizontal="distributed" vertical="center"/>
      <protection/>
    </xf>
    <xf numFmtId="41" fontId="1" fillId="0" borderId="0" xfId="49" applyNumberFormat="1" applyFont="1" applyFill="1" applyBorder="1" applyAlignment="1">
      <alignment vertical="center"/>
      <protection/>
    </xf>
    <xf numFmtId="41" fontId="1" fillId="0" borderId="4" xfId="49" applyNumberFormat="1" applyFont="1" applyFill="1" applyBorder="1" applyAlignment="1">
      <alignment vertical="center"/>
      <protection/>
    </xf>
    <xf numFmtId="49" fontId="8" fillId="0" borderId="9" xfId="49" applyNumberFormat="1" applyFont="1" applyFill="1" applyBorder="1" applyAlignment="1">
      <alignment horizontal="distributed" vertical="center"/>
      <protection/>
    </xf>
    <xf numFmtId="41" fontId="8" fillId="0" borderId="0" xfId="49" applyNumberFormat="1" applyFont="1" applyFill="1" applyBorder="1" applyAlignment="1">
      <alignment vertical="center"/>
      <protection/>
    </xf>
    <xf numFmtId="41" fontId="8" fillId="0" borderId="4" xfId="49" applyNumberFormat="1" applyFont="1" applyFill="1" applyBorder="1" applyAlignment="1">
      <alignment vertical="center"/>
      <protection/>
    </xf>
    <xf numFmtId="0" fontId="1" fillId="0" borderId="0" xfId="49" applyFont="1" applyFill="1" applyAlignment="1">
      <alignment vertical="center"/>
      <protection/>
    </xf>
    <xf numFmtId="0" fontId="8" fillId="0" borderId="0" xfId="49" applyFont="1" applyFill="1" applyAlignment="1">
      <alignment vertical="center"/>
      <protection/>
    </xf>
    <xf numFmtId="49" fontId="1" fillId="0" borderId="10" xfId="49" applyNumberFormat="1" applyFont="1" applyFill="1" applyBorder="1" applyAlignment="1">
      <alignment horizontal="distributed" vertical="center"/>
      <protection/>
    </xf>
    <xf numFmtId="49" fontId="8" fillId="0" borderId="10" xfId="49" applyNumberFormat="1" applyFont="1" applyFill="1" applyBorder="1" applyAlignment="1">
      <alignment horizontal="distributed" vertical="center"/>
      <protection/>
    </xf>
    <xf numFmtId="41" fontId="8" fillId="0" borderId="7" xfId="49" applyNumberFormat="1" applyFont="1" applyFill="1" applyBorder="1" applyAlignment="1">
      <alignment vertical="center"/>
      <protection/>
    </xf>
    <xf numFmtId="49" fontId="1" fillId="0" borderId="6" xfId="18" applyNumberFormat="1" applyFont="1" applyFill="1" applyBorder="1" applyAlignment="1">
      <alignment horizontal="centerContinuous" vertical="center"/>
    </xf>
    <xf numFmtId="49" fontId="1" fillId="0" borderId="18" xfId="18" applyNumberFormat="1" applyFont="1" applyFill="1" applyBorder="1" applyAlignment="1">
      <alignment horizontal="distributed" vertical="center"/>
    </xf>
    <xf numFmtId="49" fontId="1" fillId="0" borderId="18" xfId="18" applyNumberFormat="1" applyFont="1" applyFill="1" applyBorder="1" applyAlignment="1">
      <alignment horizontal="center" vertical="center"/>
    </xf>
    <xf numFmtId="49" fontId="1" fillId="0" borderId="26" xfId="18" applyNumberFormat="1" applyFont="1" applyFill="1" applyBorder="1" applyAlignment="1">
      <alignment horizontal="center" vertical="center"/>
    </xf>
    <xf numFmtId="0" fontId="0" fillId="0" borderId="21" xfId="31" applyFill="1" applyBorder="1" applyAlignment="1">
      <alignment horizontal="distributed" vertical="center"/>
      <protection/>
    </xf>
    <xf numFmtId="49" fontId="1" fillId="0" borderId="1" xfId="18" applyNumberFormat="1" applyFont="1" applyFill="1" applyBorder="1" applyAlignment="1">
      <alignment horizontal="center" vertical="center"/>
    </xf>
    <xf numFmtId="41" fontId="1" fillId="0" borderId="17" xfId="18" applyNumberFormat="1" applyFont="1" applyFill="1" applyBorder="1" applyAlignment="1">
      <alignment vertical="center"/>
    </xf>
    <xf numFmtId="41" fontId="1" fillId="0" borderId="27" xfId="18" applyNumberFormat="1" applyFont="1" applyFill="1" applyBorder="1" applyAlignment="1">
      <alignment vertical="center"/>
    </xf>
    <xf numFmtId="49" fontId="1" fillId="0" borderId="17" xfId="18" applyNumberFormat="1" applyFont="1" applyFill="1" applyBorder="1" applyAlignment="1">
      <alignment horizontal="center" vertical="center"/>
    </xf>
    <xf numFmtId="41" fontId="1" fillId="0" borderId="16" xfId="18" applyNumberFormat="1" applyFont="1" applyFill="1" applyBorder="1" applyAlignment="1">
      <alignment vertical="center"/>
    </xf>
    <xf numFmtId="41" fontId="1" fillId="0" borderId="28" xfId="18" applyNumberFormat="1" applyFont="1" applyFill="1" applyBorder="1" applyAlignment="1">
      <alignment vertical="center"/>
    </xf>
    <xf numFmtId="49" fontId="8" fillId="0" borderId="1" xfId="18" applyNumberFormat="1" applyFont="1" applyFill="1" applyBorder="1" applyAlignment="1">
      <alignment vertical="center"/>
    </xf>
    <xf numFmtId="49" fontId="8" fillId="0" borderId="0" xfId="18" applyNumberFormat="1" applyFont="1" applyFill="1" applyBorder="1" applyAlignment="1">
      <alignment horizontal="center" vertical="center"/>
    </xf>
    <xf numFmtId="38" fontId="8" fillId="0" borderId="4" xfId="18" applyFont="1" applyFill="1" applyBorder="1" applyAlignment="1">
      <alignment vertical="center"/>
    </xf>
    <xf numFmtId="41" fontId="8" fillId="0" borderId="28" xfId="18" applyNumberFormat="1" applyFont="1" applyFill="1" applyBorder="1" applyAlignment="1">
      <alignment vertical="center"/>
    </xf>
    <xf numFmtId="49" fontId="1" fillId="0" borderId="1" xfId="18" applyNumberFormat="1" applyFont="1" applyFill="1" applyBorder="1" applyAlignment="1">
      <alignment horizontal="distributed" vertical="center"/>
    </xf>
    <xf numFmtId="49" fontId="8" fillId="0" borderId="0" xfId="18" applyNumberFormat="1" applyFont="1" applyFill="1" applyBorder="1" applyAlignment="1">
      <alignment vertical="center"/>
    </xf>
    <xf numFmtId="38" fontId="1" fillId="0" borderId="7" xfId="18" applyFont="1" applyFill="1" applyBorder="1" applyAlignment="1">
      <alignment vertical="center"/>
    </xf>
    <xf numFmtId="41" fontId="1" fillId="0" borderId="5" xfId="18" applyNumberFormat="1" applyFont="1" applyFill="1" applyBorder="1" applyAlignment="1">
      <alignment vertical="center"/>
    </xf>
    <xf numFmtId="41" fontId="1" fillId="0" borderId="29" xfId="18" applyNumberFormat="1" applyFont="1" applyFill="1" applyBorder="1" applyAlignment="1">
      <alignment vertical="center"/>
    </xf>
    <xf numFmtId="0" fontId="1" fillId="0" borderId="0" xfId="50" applyFont="1" applyFill="1" applyAlignment="1">
      <alignment vertical="center"/>
      <protection/>
    </xf>
    <xf numFmtId="0" fontId="7" fillId="0" borderId="0" xfId="50" applyFont="1" applyFill="1" applyAlignment="1">
      <alignment vertical="center"/>
      <protection/>
    </xf>
    <xf numFmtId="0" fontId="1" fillId="0" borderId="6" xfId="50" applyFont="1" applyFill="1" applyBorder="1" applyAlignment="1">
      <alignment vertical="center"/>
      <protection/>
    </xf>
    <xf numFmtId="0" fontId="1" fillId="0" borderId="12" xfId="50" applyFont="1" applyFill="1" applyBorder="1" applyAlignment="1">
      <alignment horizontal="center" vertical="center"/>
      <protection/>
    </xf>
    <xf numFmtId="0" fontId="1" fillId="0" borderId="13" xfId="50" applyFont="1" applyFill="1" applyBorder="1" applyAlignment="1">
      <alignment vertical="center"/>
      <protection/>
    </xf>
    <xf numFmtId="0" fontId="1" fillId="0" borderId="17" xfId="50" applyFont="1" applyFill="1" applyBorder="1" applyAlignment="1">
      <alignment vertical="center"/>
      <protection/>
    </xf>
    <xf numFmtId="0" fontId="1" fillId="0" borderId="16" xfId="50" applyFont="1" applyFill="1" applyBorder="1" applyAlignment="1">
      <alignment vertical="center"/>
      <protection/>
    </xf>
    <xf numFmtId="41" fontId="1" fillId="0" borderId="13" xfId="50" applyNumberFormat="1" applyFont="1" applyFill="1" applyBorder="1" applyAlignment="1">
      <alignment vertical="center"/>
      <protection/>
    </xf>
    <xf numFmtId="41" fontId="1" fillId="0" borderId="17" xfId="50" applyNumberFormat="1" applyFont="1" applyFill="1" applyBorder="1" applyAlignment="1">
      <alignment vertical="center"/>
      <protection/>
    </xf>
    <xf numFmtId="41" fontId="1" fillId="0" borderId="16" xfId="50" applyNumberFormat="1" applyFont="1" applyFill="1" applyBorder="1" applyAlignment="1">
      <alignment vertical="center"/>
      <protection/>
    </xf>
    <xf numFmtId="0" fontId="1" fillId="0" borderId="1" xfId="50" applyFont="1" applyFill="1" applyBorder="1" applyAlignment="1">
      <alignment horizontal="distributed" vertical="center"/>
      <protection/>
    </xf>
    <xf numFmtId="0" fontId="1" fillId="0" borderId="0" xfId="50" applyFont="1" applyFill="1" applyBorder="1" applyAlignment="1">
      <alignment horizontal="center" vertical="center"/>
      <protection/>
    </xf>
    <xf numFmtId="0" fontId="1" fillId="0" borderId="4" xfId="50" applyFont="1" applyFill="1" applyBorder="1" applyAlignment="1">
      <alignment horizontal="center" vertical="center"/>
      <protection/>
    </xf>
    <xf numFmtId="41" fontId="1" fillId="0" borderId="1" xfId="50" applyNumberFormat="1" applyFont="1" applyFill="1" applyBorder="1" applyAlignment="1">
      <alignment vertical="center"/>
      <protection/>
    </xf>
    <xf numFmtId="41" fontId="1" fillId="0" borderId="0" xfId="50" applyNumberFormat="1" applyFont="1" applyFill="1" applyBorder="1" applyAlignment="1">
      <alignment vertical="center"/>
      <protection/>
    </xf>
    <xf numFmtId="41" fontId="1" fillId="0" borderId="4" xfId="50" applyNumberFormat="1" applyFont="1" applyFill="1" applyBorder="1" applyAlignment="1">
      <alignment vertical="center"/>
      <protection/>
    </xf>
    <xf numFmtId="0" fontId="8" fillId="0" borderId="0" xfId="50" applyFont="1" applyFill="1" applyAlignment="1">
      <alignment vertical="center"/>
      <protection/>
    </xf>
    <xf numFmtId="0" fontId="8" fillId="0" borderId="1" xfId="50" applyFont="1" applyFill="1" applyBorder="1" applyAlignment="1">
      <alignment horizontal="distributed" vertical="center"/>
      <protection/>
    </xf>
    <xf numFmtId="0" fontId="8" fillId="0" borderId="0" xfId="50" applyFont="1" applyFill="1" applyBorder="1" applyAlignment="1">
      <alignment horizontal="center" vertical="center"/>
      <protection/>
    </xf>
    <xf numFmtId="0" fontId="8" fillId="0" borderId="4" xfId="50" applyFont="1" applyFill="1" applyBorder="1" applyAlignment="1">
      <alignment horizontal="center" vertical="center"/>
      <protection/>
    </xf>
    <xf numFmtId="41" fontId="8" fillId="0" borderId="1" xfId="50" applyNumberFormat="1" applyFont="1" applyFill="1" applyBorder="1" applyAlignment="1">
      <alignment vertical="center"/>
      <protection/>
    </xf>
    <xf numFmtId="41" fontId="8" fillId="0" borderId="0" xfId="50" applyNumberFormat="1" applyFont="1" applyFill="1" applyBorder="1" applyAlignment="1">
      <alignment vertical="center"/>
      <protection/>
    </xf>
    <xf numFmtId="41" fontId="8" fillId="0" borderId="4" xfId="50" applyNumberFormat="1" applyFont="1" applyFill="1" applyBorder="1" applyAlignment="1">
      <alignment vertical="center"/>
      <protection/>
    </xf>
    <xf numFmtId="0" fontId="1" fillId="0" borderId="1" xfId="50" applyFont="1" applyFill="1" applyBorder="1" applyAlignment="1">
      <alignment horizontal="center" vertical="center"/>
      <protection/>
    </xf>
    <xf numFmtId="0" fontId="1" fillId="0" borderId="5" xfId="50" applyFont="1" applyFill="1" applyBorder="1" applyAlignment="1">
      <alignment vertical="center"/>
      <protection/>
    </xf>
    <xf numFmtId="0" fontId="1" fillId="0" borderId="7" xfId="50" applyFont="1" applyFill="1" applyBorder="1" applyAlignment="1">
      <alignment vertical="center"/>
      <protection/>
    </xf>
    <xf numFmtId="41" fontId="1" fillId="0" borderId="5" xfId="50" applyNumberFormat="1" applyFont="1" applyFill="1" applyBorder="1" applyAlignment="1">
      <alignment vertical="center"/>
      <protection/>
    </xf>
    <xf numFmtId="41" fontId="1" fillId="0" borderId="6" xfId="50" applyNumberFormat="1" applyFont="1" applyFill="1" applyBorder="1" applyAlignment="1">
      <alignment vertical="center"/>
      <protection/>
    </xf>
    <xf numFmtId="41" fontId="1" fillId="0" borderId="7" xfId="50" applyNumberFormat="1" applyFont="1" applyFill="1" applyBorder="1" applyAlignment="1">
      <alignment vertical="center"/>
      <protection/>
    </xf>
    <xf numFmtId="0" fontId="7" fillId="0" borderId="0" xfId="51" applyFont="1" applyFill="1" applyAlignment="1">
      <alignment vertical="center"/>
      <protection/>
    </xf>
    <xf numFmtId="0" fontId="1" fillId="0" borderId="0" xfId="51" applyFont="1" applyFill="1" applyAlignment="1">
      <alignment vertical="center"/>
      <protection/>
    </xf>
    <xf numFmtId="38" fontId="1" fillId="0" borderId="0" xfId="18" applyFont="1" applyFill="1" applyAlignment="1">
      <alignment horizontal="right" vertical="center"/>
    </xf>
    <xf numFmtId="38" fontId="1" fillId="0" borderId="18" xfId="18" applyFont="1" applyFill="1" applyBorder="1" applyAlignment="1">
      <alignment horizontal="center" vertical="center"/>
    </xf>
    <xf numFmtId="0" fontId="1" fillId="0" borderId="18" xfId="51" applyFont="1" applyFill="1" applyBorder="1" applyAlignment="1">
      <alignment horizontal="distributed" vertical="center"/>
      <protection/>
    </xf>
    <xf numFmtId="38" fontId="1" fillId="0" borderId="11" xfId="18" applyFont="1" applyFill="1" applyBorder="1" applyAlignment="1">
      <alignment horizontal="distributed" vertical="center"/>
    </xf>
    <xf numFmtId="41" fontId="1" fillId="0" borderId="13" xfId="18" applyNumberFormat="1" applyFont="1" applyFill="1" applyBorder="1" applyAlignment="1">
      <alignment vertical="center"/>
    </xf>
    <xf numFmtId="41" fontId="8" fillId="0" borderId="0" xfId="18" applyNumberFormat="1" applyFont="1" applyFill="1" applyBorder="1" applyAlignment="1">
      <alignment horizontal="center" vertical="center"/>
    </xf>
    <xf numFmtId="41" fontId="1" fillId="0" borderId="0" xfId="18" applyNumberFormat="1" applyFont="1" applyFill="1" applyBorder="1" applyAlignment="1">
      <alignment horizontal="center" vertical="center"/>
    </xf>
    <xf numFmtId="41" fontId="1" fillId="0" borderId="0" xfId="51" applyNumberFormat="1" applyFont="1" applyFill="1" applyBorder="1" applyAlignment="1">
      <alignment vertical="center"/>
      <protection/>
    </xf>
    <xf numFmtId="38" fontId="1" fillId="0" borderId="10" xfId="18" applyFont="1" applyFill="1" applyBorder="1" applyAlignment="1">
      <alignment vertical="center"/>
    </xf>
    <xf numFmtId="0" fontId="1" fillId="0" borderId="0" xfId="52" applyFont="1" applyFill="1">
      <alignment/>
      <protection/>
    </xf>
    <xf numFmtId="0" fontId="7" fillId="0" borderId="0" xfId="52" applyFont="1" applyFill="1">
      <alignment/>
      <protection/>
    </xf>
    <xf numFmtId="0" fontId="1" fillId="0" borderId="0" xfId="52" applyFont="1" applyFill="1" applyAlignment="1">
      <alignment horizontal="right"/>
      <protection/>
    </xf>
    <xf numFmtId="0" fontId="0" fillId="0" borderId="30" xfId="31" applyFill="1" applyBorder="1" applyAlignment="1">
      <alignment horizontal="distributed" vertical="center"/>
      <protection/>
    </xf>
    <xf numFmtId="0" fontId="1" fillId="0" borderId="9" xfId="52" applyFont="1" applyFill="1" applyBorder="1" applyAlignment="1">
      <alignment horizontal="distributed"/>
      <protection/>
    </xf>
    <xf numFmtId="0" fontId="1" fillId="0" borderId="0" xfId="52" applyFont="1" applyFill="1" applyBorder="1" applyAlignment="1">
      <alignment horizontal="center"/>
      <protection/>
    </xf>
    <xf numFmtId="0" fontId="1" fillId="0" borderId="0" xfId="52" applyFont="1" applyFill="1" applyBorder="1" applyAlignment="1">
      <alignment horizontal="right"/>
      <protection/>
    </xf>
    <xf numFmtId="0" fontId="1" fillId="0" borderId="0" xfId="52" applyFont="1" applyFill="1" applyBorder="1">
      <alignment/>
      <protection/>
    </xf>
    <xf numFmtId="0" fontId="1" fillId="0" borderId="4" xfId="52" applyFont="1" applyFill="1" applyBorder="1">
      <alignment/>
      <protection/>
    </xf>
    <xf numFmtId="0" fontId="8" fillId="0" borderId="0" xfId="52" applyFont="1" applyFill="1">
      <alignment/>
      <protection/>
    </xf>
    <xf numFmtId="0" fontId="8" fillId="0" borderId="9" xfId="52" applyFont="1" applyFill="1" applyBorder="1" applyAlignment="1">
      <alignment horizontal="distributed"/>
      <protection/>
    </xf>
    <xf numFmtId="41" fontId="8" fillId="0" borderId="0" xfId="52" applyNumberFormat="1" applyFont="1" applyFill="1" applyBorder="1">
      <alignment/>
      <protection/>
    </xf>
    <xf numFmtId="41" fontId="8" fillId="0" borderId="4" xfId="52" applyNumberFormat="1" applyFont="1" applyFill="1" applyBorder="1">
      <alignment/>
      <protection/>
    </xf>
    <xf numFmtId="0" fontId="8" fillId="0" borderId="0" xfId="52" applyFont="1" applyFill="1" applyBorder="1">
      <alignment/>
      <protection/>
    </xf>
    <xf numFmtId="0" fontId="8" fillId="0" borderId="4" xfId="52" applyFont="1" applyFill="1" applyBorder="1">
      <alignment/>
      <protection/>
    </xf>
    <xf numFmtId="41" fontId="1" fillId="0" borderId="0" xfId="52" applyNumberFormat="1" applyFont="1" applyFill="1" applyBorder="1">
      <alignment/>
      <protection/>
    </xf>
    <xf numFmtId="41" fontId="1" fillId="0" borderId="0" xfId="52" applyNumberFormat="1" applyFont="1" applyFill="1" applyBorder="1" applyAlignment="1">
      <alignment horizontal="right"/>
      <protection/>
    </xf>
    <xf numFmtId="41" fontId="1" fillId="0" borderId="4" xfId="52" applyNumberFormat="1" applyFont="1" applyFill="1" applyBorder="1">
      <alignment/>
      <protection/>
    </xf>
    <xf numFmtId="0" fontId="1" fillId="0" borderId="10" xfId="52" applyFont="1" applyFill="1" applyBorder="1" applyAlignment="1">
      <alignment horizontal="distributed"/>
      <protection/>
    </xf>
    <xf numFmtId="41" fontId="1" fillId="0" borderId="6" xfId="52" applyNumberFormat="1" applyFont="1" applyFill="1" applyBorder="1">
      <alignment/>
      <protection/>
    </xf>
    <xf numFmtId="0" fontId="1" fillId="0" borderId="6" xfId="52" applyFont="1" applyFill="1" applyBorder="1">
      <alignment/>
      <protection/>
    </xf>
    <xf numFmtId="0" fontId="1" fillId="0" borderId="7" xfId="52" applyFont="1" applyFill="1" applyBorder="1">
      <alignment/>
      <protection/>
    </xf>
    <xf numFmtId="0" fontId="1" fillId="0" borderId="0" xfId="53" applyFont="1" applyFill="1" applyAlignment="1">
      <alignment horizontal="right"/>
      <protection/>
    </xf>
    <xf numFmtId="38" fontId="1" fillId="0" borderId="17" xfId="18" applyFont="1" applyFill="1" applyBorder="1" applyAlignment="1">
      <alignment vertical="center"/>
    </xf>
    <xf numFmtId="38" fontId="1" fillId="0" borderId="16" xfId="18" applyFont="1" applyFill="1" applyBorder="1" applyAlignment="1">
      <alignment vertical="center"/>
    </xf>
    <xf numFmtId="181" fontId="1" fillId="0" borderId="0" xfId="18" applyNumberFormat="1" applyFont="1" applyFill="1" applyBorder="1" applyAlignment="1">
      <alignment vertical="center"/>
    </xf>
    <xf numFmtId="38" fontId="1" fillId="0" borderId="0" xfId="18" applyFont="1" applyFill="1" applyBorder="1" applyAlignment="1">
      <alignment horizontal="left" vertical="center"/>
    </xf>
    <xf numFmtId="0" fontId="1" fillId="0" borderId="0" xfId="54" applyFont="1" applyFill="1" applyAlignment="1">
      <alignment horizontal="right"/>
      <protection/>
    </xf>
    <xf numFmtId="38" fontId="1" fillId="0" borderId="18" xfId="18" applyFont="1" applyFill="1" applyBorder="1" applyAlignment="1">
      <alignment horizontal="distributed" vertical="center"/>
    </xf>
    <xf numFmtId="38" fontId="1" fillId="0" borderId="13" xfId="18" applyFont="1" applyFill="1" applyBorder="1" applyAlignment="1">
      <alignment vertical="center"/>
    </xf>
    <xf numFmtId="38" fontId="8" fillId="0" borderId="1" xfId="18" applyFont="1" applyFill="1" applyBorder="1" applyAlignment="1">
      <alignment horizontal="center" vertical="center"/>
    </xf>
    <xf numFmtId="0" fontId="9" fillId="0" borderId="0" xfId="54" applyFont="1" applyFill="1" applyBorder="1" applyAlignment="1">
      <alignment horizontal="center" vertical="center"/>
      <protection/>
    </xf>
    <xf numFmtId="0" fontId="9" fillId="0" borderId="4" xfId="54" applyFont="1" applyFill="1" applyBorder="1" applyAlignment="1">
      <alignment horizontal="center" vertical="center"/>
      <protection/>
    </xf>
    <xf numFmtId="38" fontId="8" fillId="0" borderId="0" xfId="18" applyFont="1" applyFill="1" applyBorder="1" applyAlignment="1">
      <alignment vertical="center"/>
    </xf>
    <xf numFmtId="38" fontId="1" fillId="0" borderId="1" xfId="18" applyFont="1" applyFill="1" applyBorder="1" applyAlignment="1">
      <alignment vertical="center"/>
    </xf>
    <xf numFmtId="38" fontId="1" fillId="0" borderId="4" xfId="18" applyFont="1" applyFill="1" applyBorder="1" applyAlignment="1">
      <alignment horizontal="left" vertical="center"/>
    </xf>
    <xf numFmtId="38" fontId="1" fillId="0" borderId="7" xfId="18" applyFont="1" applyFill="1" applyBorder="1" applyAlignment="1">
      <alignment horizontal="left" vertical="center"/>
    </xf>
    <xf numFmtId="0" fontId="1" fillId="0" borderId="0" xfId="55" applyFont="1" applyFill="1" applyBorder="1">
      <alignment/>
      <protection/>
    </xf>
    <xf numFmtId="0" fontId="7" fillId="0" borderId="0" xfId="55" applyFont="1" applyFill="1">
      <alignment/>
      <protection/>
    </xf>
    <xf numFmtId="0" fontId="26" fillId="0" borderId="0" xfId="55" applyFont="1" applyFill="1">
      <alignment/>
      <protection/>
    </xf>
    <xf numFmtId="0" fontId="1" fillId="0" borderId="0" xfId="55" applyFont="1" applyFill="1">
      <alignment/>
      <protection/>
    </xf>
    <xf numFmtId="49" fontId="1" fillId="0" borderId="0" xfId="55" applyNumberFormat="1" applyFont="1" applyFill="1" applyBorder="1">
      <alignment/>
      <protection/>
    </xf>
    <xf numFmtId="0" fontId="1" fillId="0" borderId="18" xfId="55" applyFont="1" applyFill="1" applyBorder="1" applyAlignment="1">
      <alignment horizontal="center" vertical="distributed" wrapText="1"/>
      <protection/>
    </xf>
    <xf numFmtId="0" fontId="1" fillId="0" borderId="18" xfId="55" applyFont="1" applyFill="1" applyBorder="1" applyAlignment="1">
      <alignment horizontal="center" vertical="center"/>
      <protection/>
    </xf>
    <xf numFmtId="0" fontId="1" fillId="0" borderId="24" xfId="55" applyFont="1" applyFill="1" applyBorder="1" applyAlignment="1">
      <alignment horizontal="center" vertical="center" wrapText="1"/>
      <protection/>
    </xf>
    <xf numFmtId="0" fontId="1" fillId="0" borderId="18" xfId="55" applyFont="1" applyFill="1" applyBorder="1" applyAlignment="1">
      <alignment horizontal="left" vertical="center" wrapText="1"/>
      <protection/>
    </xf>
    <xf numFmtId="0" fontId="1" fillId="0" borderId="31" xfId="55" applyFont="1" applyFill="1" applyBorder="1" applyAlignment="1">
      <alignment horizontal="distributed" vertical="center"/>
      <protection/>
    </xf>
    <xf numFmtId="0" fontId="1" fillId="0" borderId="18" xfId="55" applyFont="1" applyFill="1" applyBorder="1" applyAlignment="1">
      <alignment horizontal="distributed" vertical="center"/>
      <protection/>
    </xf>
    <xf numFmtId="0" fontId="1" fillId="0" borderId="12" xfId="55" applyFont="1" applyFill="1" applyBorder="1" applyAlignment="1">
      <alignment horizontal="center" vertical="center" wrapText="1"/>
      <protection/>
    </xf>
    <xf numFmtId="0" fontId="1" fillId="0" borderId="8" xfId="55" applyFont="1" applyFill="1" applyBorder="1" applyAlignment="1">
      <alignment horizontal="distributed" vertical="center"/>
      <protection/>
    </xf>
    <xf numFmtId="0" fontId="1" fillId="0" borderId="14" xfId="55" applyFont="1" applyFill="1" applyBorder="1" applyAlignment="1">
      <alignment horizontal="distributed" vertical="center"/>
      <protection/>
    </xf>
    <xf numFmtId="0" fontId="1" fillId="0" borderId="12" xfId="55" applyFont="1" applyFill="1" applyBorder="1" applyAlignment="1">
      <alignment horizontal="distributed" vertical="center"/>
      <protection/>
    </xf>
    <xf numFmtId="0" fontId="1" fillId="0" borderId="9" xfId="55" applyFont="1" applyFill="1" applyBorder="1" applyAlignment="1">
      <alignment horizontal="center" vertical="center"/>
      <protection/>
    </xf>
    <xf numFmtId="0" fontId="1" fillId="0" borderId="13" xfId="55" applyFont="1" applyFill="1" applyBorder="1" applyAlignment="1">
      <alignment horizontal="center" vertical="distributed" wrapText="1"/>
      <protection/>
    </xf>
    <xf numFmtId="0" fontId="1" fillId="0" borderId="0" xfId="55" applyFont="1" applyFill="1" applyBorder="1" applyAlignment="1">
      <alignment horizontal="center" vertical="distributed" wrapText="1"/>
      <protection/>
    </xf>
    <xf numFmtId="0" fontId="1" fillId="0" borderId="0" xfId="55" applyFont="1" applyFill="1" applyBorder="1" applyAlignment="1">
      <alignment horizontal="center" vertical="center"/>
      <protection/>
    </xf>
    <xf numFmtId="0" fontId="14" fillId="0" borderId="0" xfId="55" applyFont="1" applyFill="1" applyBorder="1" applyAlignment="1">
      <alignment horizontal="right" vertical="center"/>
      <protection/>
    </xf>
    <xf numFmtId="0" fontId="1" fillId="0" borderId="0" xfId="55" applyFont="1" applyFill="1" applyBorder="1" applyAlignment="1">
      <alignment horizontal="right" vertical="center"/>
      <protection/>
    </xf>
    <xf numFmtId="0" fontId="1" fillId="0" borderId="17" xfId="55" applyFont="1" applyFill="1" applyBorder="1" applyAlignment="1">
      <alignment horizontal="center" vertical="distributed" wrapText="1"/>
      <protection/>
    </xf>
    <xf numFmtId="0" fontId="1" fillId="0" borderId="17" xfId="55" applyFont="1" applyFill="1" applyBorder="1" applyAlignment="1">
      <alignment horizontal="center" vertical="center"/>
      <protection/>
    </xf>
    <xf numFmtId="0" fontId="1" fillId="0" borderId="4" xfId="55" applyFont="1" applyFill="1" applyBorder="1" applyAlignment="1">
      <alignment horizontal="center" vertical="center"/>
      <protection/>
    </xf>
    <xf numFmtId="0" fontId="1" fillId="0" borderId="9" xfId="55" applyFont="1" applyFill="1" applyBorder="1" applyAlignment="1">
      <alignment horizontal="distributed" vertical="center"/>
      <protection/>
    </xf>
    <xf numFmtId="41" fontId="1" fillId="0" borderId="1" xfId="55" applyNumberFormat="1" applyFont="1" applyFill="1" applyBorder="1">
      <alignment/>
      <protection/>
    </xf>
    <xf numFmtId="41" fontId="1" fillId="0" borderId="0" xfId="55" applyNumberFormat="1" applyFont="1" applyFill="1" applyBorder="1">
      <alignment/>
      <protection/>
    </xf>
    <xf numFmtId="43" fontId="1" fillId="0" borderId="0" xfId="55" applyNumberFormat="1" applyFont="1" applyFill="1" applyBorder="1">
      <alignment/>
      <protection/>
    </xf>
    <xf numFmtId="41" fontId="1" fillId="0" borderId="4" xfId="55" applyNumberFormat="1" applyFont="1" applyFill="1" applyBorder="1">
      <alignment/>
      <protection/>
    </xf>
    <xf numFmtId="0" fontId="8" fillId="0" borderId="0" xfId="55" applyFont="1" applyFill="1" applyBorder="1">
      <alignment/>
      <protection/>
    </xf>
    <xf numFmtId="0" fontId="8" fillId="0" borderId="9" xfId="55" applyFont="1" applyFill="1" applyBorder="1" applyAlignment="1">
      <alignment horizontal="distributed" vertical="center"/>
      <protection/>
    </xf>
    <xf numFmtId="41" fontId="8" fillId="0" borderId="1" xfId="55" applyNumberFormat="1" applyFont="1" applyFill="1" applyBorder="1">
      <alignment/>
      <protection/>
    </xf>
    <xf numFmtId="41" fontId="8" fillId="0" borderId="0" xfId="55" applyNumberFormat="1" applyFont="1" applyFill="1" applyBorder="1">
      <alignment/>
      <protection/>
    </xf>
    <xf numFmtId="184" fontId="8" fillId="0" borderId="0" xfId="55" applyNumberFormat="1" applyFont="1" applyFill="1" applyBorder="1">
      <alignment/>
      <protection/>
    </xf>
    <xf numFmtId="41" fontId="8" fillId="0" borderId="4" xfId="55" applyNumberFormat="1" applyFont="1" applyFill="1" applyBorder="1">
      <alignment/>
      <protection/>
    </xf>
    <xf numFmtId="0" fontId="12" fillId="0" borderId="0" xfId="55" applyFont="1" applyFill="1" applyBorder="1">
      <alignment/>
      <protection/>
    </xf>
    <xf numFmtId="0" fontId="12" fillId="0" borderId="9" xfId="55" applyFont="1" applyFill="1" applyBorder="1" applyAlignment="1">
      <alignment horizontal="distributed" vertical="center"/>
      <protection/>
    </xf>
    <xf numFmtId="41" fontId="12" fillId="0" borderId="1" xfId="55" applyNumberFormat="1" applyFont="1" applyFill="1" applyBorder="1">
      <alignment/>
      <protection/>
    </xf>
    <xf numFmtId="41" fontId="12" fillId="0" borderId="0" xfId="55" applyNumberFormat="1" applyFont="1" applyFill="1" applyBorder="1">
      <alignment/>
      <protection/>
    </xf>
    <xf numFmtId="41" fontId="1" fillId="0" borderId="0" xfId="55" applyNumberFormat="1" applyFont="1" applyFill="1" applyBorder="1" applyAlignment="1">
      <alignment/>
      <protection/>
    </xf>
    <xf numFmtId="193" fontId="12" fillId="0" borderId="0" xfId="55" applyNumberFormat="1" applyFont="1" applyFill="1" applyBorder="1">
      <alignment/>
      <protection/>
    </xf>
    <xf numFmtId="41" fontId="12" fillId="0" borderId="4" xfId="55" applyNumberFormat="1" applyFont="1" applyFill="1" applyBorder="1">
      <alignment/>
      <protection/>
    </xf>
    <xf numFmtId="0" fontId="1" fillId="0" borderId="0" xfId="55" applyFont="1" applyFill="1" applyBorder="1" applyAlignment="1">
      <alignment/>
      <protection/>
    </xf>
    <xf numFmtId="0" fontId="1" fillId="0" borderId="9" xfId="55" applyFont="1" applyFill="1" applyBorder="1" applyAlignment="1">
      <alignment vertical="center"/>
      <protection/>
    </xf>
    <xf numFmtId="41" fontId="1" fillId="0" borderId="0" xfId="55" applyNumberFormat="1" applyFont="1" applyFill="1" applyBorder="1" applyAlignment="1">
      <alignment horizontal="right" vertical="center"/>
      <protection/>
    </xf>
    <xf numFmtId="193" fontId="1" fillId="0" borderId="0" xfId="55" applyNumberFormat="1" applyFont="1" applyFill="1" applyBorder="1" applyAlignment="1">
      <alignment horizontal="right" vertical="center"/>
      <protection/>
    </xf>
    <xf numFmtId="41" fontId="1" fillId="0" borderId="4" xfId="55" applyNumberFormat="1" applyFont="1" applyFill="1" applyBorder="1" applyAlignment="1">
      <alignment horizontal="right" vertical="center"/>
      <protection/>
    </xf>
    <xf numFmtId="195" fontId="1" fillId="0" borderId="0" xfId="55" applyNumberFormat="1" applyFont="1" applyFill="1" applyBorder="1" applyAlignment="1">
      <alignment horizontal="right" vertical="center"/>
      <protection/>
    </xf>
    <xf numFmtId="180" fontId="1" fillId="0" borderId="0" xfId="55" applyNumberFormat="1" applyFont="1" applyFill="1" applyBorder="1">
      <alignment/>
      <protection/>
    </xf>
    <xf numFmtId="180" fontId="1" fillId="0" borderId="4" xfId="55" applyNumberFormat="1" applyFont="1" applyFill="1" applyBorder="1">
      <alignment/>
      <protection/>
    </xf>
    <xf numFmtId="0" fontId="1" fillId="0" borderId="9" xfId="55" applyNumberFormat="1" applyFont="1" applyFill="1" applyBorder="1" applyAlignment="1">
      <alignment horizontal="distributed" vertical="center"/>
      <protection/>
    </xf>
    <xf numFmtId="0" fontId="1" fillId="0" borderId="10" xfId="55" applyFont="1" applyFill="1" applyBorder="1" applyAlignment="1">
      <alignment horizontal="distributed" vertical="center"/>
      <protection/>
    </xf>
    <xf numFmtId="0" fontId="1" fillId="0" borderId="5" xfId="55" applyFont="1" applyFill="1" applyBorder="1">
      <alignment/>
      <protection/>
    </xf>
    <xf numFmtId="0" fontId="1" fillId="0" borderId="6" xfId="55" applyFont="1" applyFill="1" applyBorder="1">
      <alignment/>
      <protection/>
    </xf>
    <xf numFmtId="0" fontId="1" fillId="0" borderId="7" xfId="55" applyFont="1" applyFill="1" applyBorder="1">
      <alignment/>
      <protection/>
    </xf>
    <xf numFmtId="0" fontId="26" fillId="0" borderId="0" xfId="56" applyFont="1" applyFill="1" applyBorder="1">
      <alignment/>
      <protection/>
    </xf>
    <xf numFmtId="0" fontId="7" fillId="0" borderId="0" xfId="56" applyFont="1" applyFill="1" applyBorder="1">
      <alignment/>
      <protection/>
    </xf>
    <xf numFmtId="0" fontId="29" fillId="0" borderId="0" xfId="56" applyFont="1" applyFill="1" applyBorder="1">
      <alignment/>
      <protection/>
    </xf>
    <xf numFmtId="0" fontId="15" fillId="0" borderId="0" xfId="56" applyFont="1" applyFill="1" applyBorder="1">
      <alignment/>
      <protection/>
    </xf>
    <xf numFmtId="0" fontId="1" fillId="0" borderId="0" xfId="56" applyFont="1" applyFill="1" applyBorder="1">
      <alignment/>
      <protection/>
    </xf>
    <xf numFmtId="0" fontId="1" fillId="0" borderId="0" xfId="56" applyFont="1" applyFill="1" applyBorder="1" applyAlignment="1">
      <alignment horizontal="right"/>
      <protection/>
    </xf>
    <xf numFmtId="0" fontId="15" fillId="0" borderId="11" xfId="56" applyFont="1" applyFill="1" applyBorder="1" applyAlignment="1">
      <alignment horizontal="center" vertical="center"/>
      <protection/>
    </xf>
    <xf numFmtId="0" fontId="1" fillId="0" borderId="11" xfId="56" applyFont="1" applyFill="1" applyBorder="1" applyAlignment="1">
      <alignment horizontal="center" vertical="center"/>
      <protection/>
    </xf>
    <xf numFmtId="0" fontId="1" fillId="0" borderId="0" xfId="56" applyFont="1" applyFill="1" applyBorder="1" applyAlignment="1">
      <alignment horizontal="right" vertical="distributed" wrapText="1"/>
      <protection/>
    </xf>
    <xf numFmtId="0" fontId="1" fillId="0" borderId="9" xfId="56" applyFont="1" applyFill="1" applyBorder="1" applyAlignment="1">
      <alignment horizontal="distributed" vertical="distributed"/>
      <protection/>
    </xf>
    <xf numFmtId="41" fontId="1" fillId="0" borderId="0" xfId="56" applyNumberFormat="1" applyFont="1" applyFill="1" applyBorder="1" applyAlignment="1">
      <alignment vertical="distributed"/>
      <protection/>
    </xf>
    <xf numFmtId="41" fontId="1" fillId="0" borderId="0" xfId="56" applyNumberFormat="1" applyFont="1" applyFill="1" applyBorder="1" applyAlignment="1">
      <alignment/>
      <protection/>
    </xf>
    <xf numFmtId="41" fontId="1" fillId="0" borderId="4" xfId="56" applyNumberFormat="1" applyFont="1" applyFill="1" applyBorder="1" applyAlignment="1">
      <alignment/>
      <protection/>
    </xf>
    <xf numFmtId="41" fontId="15" fillId="0" borderId="0" xfId="56" applyNumberFormat="1" applyFont="1" applyFill="1" applyBorder="1" applyAlignment="1">
      <alignment vertical="distributed"/>
      <protection/>
    </xf>
    <xf numFmtId="0" fontId="1" fillId="0" borderId="1" xfId="56" applyFont="1" applyFill="1" applyBorder="1" applyAlignment="1">
      <alignment horizontal="distributed" vertical="distributed"/>
      <protection/>
    </xf>
    <xf numFmtId="0" fontId="1" fillId="0" borderId="5" xfId="56" applyFont="1" applyFill="1" applyBorder="1" applyAlignment="1">
      <alignment horizontal="center" vertical="distributed"/>
      <protection/>
    </xf>
    <xf numFmtId="41" fontId="1" fillId="0" borderId="6" xfId="56" applyNumberFormat="1" applyFont="1" applyFill="1" applyBorder="1" applyAlignment="1">
      <alignment horizontal="right" vertical="distributed"/>
      <protection/>
    </xf>
    <xf numFmtId="41" fontId="1" fillId="0" borderId="6" xfId="56" applyNumberFormat="1" applyFont="1" applyFill="1" applyBorder="1" applyAlignment="1">
      <alignment horizontal="center"/>
      <protection/>
    </xf>
    <xf numFmtId="41" fontId="1" fillId="0" borderId="7" xfId="56" applyNumberFormat="1" applyFont="1" applyFill="1" applyBorder="1" applyAlignment="1">
      <alignment horizontal="center"/>
      <protection/>
    </xf>
    <xf numFmtId="0" fontId="1" fillId="0" borderId="0" xfId="56" applyFont="1" applyFill="1" applyBorder="1" applyAlignment="1">
      <alignment/>
      <protection/>
    </xf>
    <xf numFmtId="0" fontId="15" fillId="0" borderId="0" xfId="56" applyFont="1" applyFill="1" applyBorder="1" applyAlignment="1">
      <alignment/>
      <protection/>
    </xf>
    <xf numFmtId="0" fontId="1" fillId="0" borderId="0" xfId="56" applyFont="1" applyFill="1" applyBorder="1" applyAlignment="1">
      <alignment horizontal="distributed"/>
      <protection/>
    </xf>
    <xf numFmtId="0" fontId="15" fillId="0" borderId="0" xfId="56" applyFont="1" applyFill="1" applyBorder="1" applyAlignment="1">
      <alignment horizontal="distributed"/>
      <protection/>
    </xf>
    <xf numFmtId="0" fontId="1" fillId="0" borderId="11" xfId="31" applyFont="1" applyFill="1" applyBorder="1" applyAlignment="1">
      <alignment horizontal="center" vertical="center" wrapText="1"/>
      <protection/>
    </xf>
    <xf numFmtId="0" fontId="1" fillId="0" borderId="12" xfId="31" applyFont="1" applyFill="1" applyBorder="1" applyAlignment="1">
      <alignment horizontal="center" vertical="center" wrapText="1"/>
      <protection/>
    </xf>
    <xf numFmtId="0" fontId="1" fillId="0" borderId="30" xfId="31" applyFont="1" applyFill="1" applyBorder="1" applyAlignment="1">
      <alignment horizontal="distributed" vertical="center"/>
      <protection/>
    </xf>
    <xf numFmtId="49" fontId="8" fillId="0" borderId="4" xfId="20" applyFont="1" applyFill="1" applyBorder="1" applyAlignment="1">
      <alignment horizontal="distributed" vertical="center"/>
      <protection/>
    </xf>
    <xf numFmtId="0" fontId="0" fillId="0" borderId="14" xfId="30" applyFill="1" applyBorder="1" applyAlignment="1">
      <alignment horizontal="distributed" vertical="center"/>
      <protection/>
    </xf>
    <xf numFmtId="0" fontId="0" fillId="0" borderId="8" xfId="30" applyFill="1" applyBorder="1" applyAlignment="1">
      <alignment horizontal="distributed" vertical="center"/>
      <protection/>
    </xf>
    <xf numFmtId="0" fontId="1" fillId="0" borderId="1" xfId="30" applyFont="1" applyFill="1" applyBorder="1" applyAlignment="1">
      <alignment horizontal="distributed" vertical="center"/>
      <protection/>
    </xf>
    <xf numFmtId="49" fontId="8" fillId="0" borderId="1" xfId="20" applyFont="1" applyFill="1" applyBorder="1" applyAlignment="1">
      <alignment horizontal="distributed" vertical="center"/>
      <protection/>
    </xf>
    <xf numFmtId="0" fontId="9" fillId="0" borderId="4" xfId="30" applyFont="1" applyFill="1" applyBorder="1" applyAlignment="1">
      <alignment horizontal="distributed"/>
      <protection/>
    </xf>
    <xf numFmtId="49" fontId="1" fillId="0" borderId="1" xfId="20" applyFont="1" applyFill="1" applyBorder="1" applyAlignment="1">
      <alignment horizontal="distributed" vertical="center"/>
      <protection/>
    </xf>
    <xf numFmtId="49" fontId="1" fillId="0" borderId="4" xfId="20" applyFont="1" applyFill="1" applyBorder="1" applyAlignment="1">
      <alignment horizontal="distributed" vertical="center"/>
      <protection/>
    </xf>
    <xf numFmtId="0" fontId="1" fillId="0" borderId="32" xfId="30" applyFont="1" applyFill="1" applyBorder="1" applyAlignment="1">
      <alignment horizontal="distributed" vertical="center"/>
      <protection/>
    </xf>
    <xf numFmtId="0" fontId="0" fillId="0" borderId="33" xfId="30" applyFill="1" applyBorder="1" applyAlignment="1">
      <alignment horizontal="distributed" vertical="center"/>
      <protection/>
    </xf>
    <xf numFmtId="49" fontId="8" fillId="0" borderId="1" xfId="22" applyFont="1" applyFill="1" applyBorder="1" applyAlignment="1">
      <alignment horizontal="distributed" vertical="center"/>
      <protection/>
    </xf>
    <xf numFmtId="0" fontId="1" fillId="0" borderId="3" xfId="30" applyFont="1" applyFill="1" applyBorder="1" applyAlignment="1">
      <alignment horizontal="distributed" vertical="center" wrapText="1"/>
      <protection/>
    </xf>
    <xf numFmtId="0" fontId="1" fillId="0" borderId="18" xfId="30" applyFont="1" applyFill="1" applyBorder="1" applyAlignment="1">
      <alignment horizontal="distributed" vertical="center" wrapText="1"/>
      <protection/>
    </xf>
    <xf numFmtId="0" fontId="1" fillId="0" borderId="33" xfId="30" applyFont="1" applyFill="1" applyBorder="1" applyAlignment="1">
      <alignment horizontal="distributed" vertical="center"/>
      <protection/>
    </xf>
    <xf numFmtId="0" fontId="1" fillId="0" borderId="8" xfId="30" applyFont="1" applyFill="1" applyBorder="1" applyAlignment="1">
      <alignment horizontal="distributed" vertical="center"/>
      <protection/>
    </xf>
    <xf numFmtId="0" fontId="1" fillId="0" borderId="1" xfId="30" applyFont="1" applyFill="1" applyBorder="1" applyAlignment="1">
      <alignment horizontal="distributed"/>
      <protection/>
    </xf>
    <xf numFmtId="0" fontId="0" fillId="0" borderId="4" xfId="30" applyFill="1" applyBorder="1" applyAlignment="1">
      <alignment horizontal="distributed"/>
      <protection/>
    </xf>
    <xf numFmtId="49" fontId="1" fillId="0" borderId="0" xfId="18" applyNumberFormat="1" applyFont="1" applyFill="1" applyBorder="1" applyAlignment="1">
      <alignment horizontal="distributed" vertical="center"/>
    </xf>
    <xf numFmtId="49" fontId="1" fillId="0" borderId="4" xfId="18" applyNumberFormat="1" applyFont="1" applyFill="1" applyBorder="1" applyAlignment="1">
      <alignment horizontal="distributed" vertical="center"/>
    </xf>
    <xf numFmtId="49" fontId="1" fillId="0" borderId="14" xfId="18" applyNumberFormat="1" applyFont="1" applyFill="1" applyBorder="1" applyAlignment="1">
      <alignment horizontal="distributed" vertical="center"/>
    </xf>
    <xf numFmtId="49" fontId="1" fillId="0" borderId="15" xfId="18" applyNumberFormat="1" applyFont="1" applyFill="1" applyBorder="1" applyAlignment="1">
      <alignment horizontal="distributed" vertical="center"/>
    </xf>
    <xf numFmtId="49" fontId="1" fillId="0" borderId="8" xfId="18" applyNumberFormat="1" applyFont="1" applyFill="1" applyBorder="1" applyAlignment="1">
      <alignment horizontal="distributed" vertical="center"/>
    </xf>
    <xf numFmtId="49" fontId="1" fillId="0" borderId="9" xfId="18" applyNumberFormat="1" applyFont="1" applyFill="1" applyBorder="1" applyAlignment="1">
      <alignment vertical="center" wrapText="1"/>
    </xf>
    <xf numFmtId="49" fontId="1" fillId="0" borderId="12" xfId="18" applyNumberFormat="1" applyFont="1" applyFill="1" applyBorder="1" applyAlignment="1">
      <alignment vertical="center" wrapText="1"/>
    </xf>
    <xf numFmtId="49" fontId="1" fillId="0" borderId="14" xfId="18" applyNumberFormat="1" applyFont="1" applyFill="1" applyBorder="1" applyAlignment="1">
      <alignment horizontal="center" vertical="center"/>
    </xf>
    <xf numFmtId="49" fontId="1" fillId="0" borderId="15" xfId="18" applyNumberFormat="1" applyFont="1" applyFill="1" applyBorder="1" applyAlignment="1">
      <alignment horizontal="center" vertical="center"/>
    </xf>
    <xf numFmtId="49" fontId="1" fillId="0" borderId="8" xfId="18" applyNumberFormat="1" applyFont="1" applyFill="1" applyBorder="1" applyAlignment="1">
      <alignment horizontal="center" vertical="center"/>
    </xf>
    <xf numFmtId="49" fontId="1" fillId="0" borderId="0" xfId="30" applyNumberFormat="1" applyFont="1" applyFill="1" applyBorder="1" applyAlignment="1">
      <alignment horizontal="center"/>
      <protection/>
    </xf>
    <xf numFmtId="49" fontId="0" fillId="0" borderId="4" xfId="29" applyNumberFormat="1" applyFill="1" applyBorder="1" applyAlignment="1">
      <alignment horizontal="distributed" vertical="center"/>
      <protection/>
    </xf>
    <xf numFmtId="49" fontId="8" fillId="0" borderId="0" xfId="18" applyNumberFormat="1" applyFont="1" applyFill="1" applyBorder="1" applyAlignment="1">
      <alignment horizontal="distributed" vertical="center"/>
    </xf>
    <xf numFmtId="49" fontId="9" fillId="0" borderId="4" xfId="29" applyNumberFormat="1" applyFont="1" applyFill="1" applyBorder="1" applyAlignment="1">
      <alignment horizontal="distributed" vertical="center"/>
      <protection/>
    </xf>
    <xf numFmtId="49" fontId="1" fillId="0" borderId="1" xfId="18" applyNumberFormat="1" applyFont="1" applyFill="1" applyBorder="1" applyAlignment="1">
      <alignment horizontal="distributed" vertical="center"/>
    </xf>
    <xf numFmtId="0" fontId="1" fillId="0" borderId="8" xfId="28" applyFont="1" applyFill="1" applyBorder="1" applyAlignment="1">
      <alignment horizontal="center" vertical="center"/>
      <protection/>
    </xf>
    <xf numFmtId="49" fontId="1" fillId="0" borderId="0" xfId="18" applyNumberFormat="1" applyFont="1" applyFill="1" applyBorder="1" applyAlignment="1">
      <alignment horizontal="distributed" vertical="center"/>
    </xf>
    <xf numFmtId="49" fontId="14" fillId="0" borderId="4" xfId="29" applyNumberFormat="1" applyFont="1" applyFill="1" applyBorder="1" applyAlignment="1">
      <alignment horizontal="distributed" vertical="center"/>
      <protection/>
    </xf>
    <xf numFmtId="49" fontId="1" fillId="0" borderId="1" xfId="18" applyNumberFormat="1" applyFont="1" applyFill="1" applyBorder="1" applyAlignment="1">
      <alignment horizontal="center" vertical="center" textRotation="255"/>
    </xf>
    <xf numFmtId="49" fontId="1" fillId="0" borderId="1" xfId="18" applyNumberFormat="1" applyFont="1" applyFill="1" applyBorder="1" applyAlignment="1">
      <alignment horizontal="center" vertical="distributed" textRotation="255"/>
    </xf>
    <xf numFmtId="38" fontId="1" fillId="0" borderId="0" xfId="18" applyFont="1" applyFill="1" applyBorder="1" applyAlignment="1">
      <alignment horizontal="distributed" vertical="center"/>
    </xf>
    <xf numFmtId="0" fontId="0" fillId="0" borderId="4" xfId="25" applyFill="1" applyBorder="1" applyAlignment="1">
      <alignment horizontal="distributed" vertical="center"/>
      <protection/>
    </xf>
    <xf numFmtId="38" fontId="8" fillId="0" borderId="1" xfId="18" applyFont="1" applyFill="1" applyBorder="1" applyAlignment="1">
      <alignment horizontal="distributed" vertical="center"/>
    </xf>
    <xf numFmtId="0" fontId="9" fillId="0" borderId="0" xfId="25" applyFont="1" applyFill="1" applyAlignment="1">
      <alignment horizontal="distributed" vertical="center"/>
      <protection/>
    </xf>
    <xf numFmtId="0" fontId="9" fillId="0" borderId="4" xfId="25" applyFont="1" applyFill="1" applyBorder="1" applyAlignment="1">
      <alignment horizontal="distributed" vertical="center"/>
      <protection/>
    </xf>
    <xf numFmtId="0" fontId="1" fillId="0" borderId="0" xfId="25" applyFont="1" applyFill="1" applyBorder="1" applyAlignment="1">
      <alignment horizontal="distributed" vertical="center"/>
      <protection/>
    </xf>
    <xf numFmtId="0" fontId="8" fillId="0" borderId="1" xfId="25" applyFont="1" applyFill="1" applyBorder="1" applyAlignment="1">
      <alignment horizontal="distributed" vertical="center"/>
      <protection/>
    </xf>
    <xf numFmtId="38" fontId="1" fillId="0" borderId="1" xfId="18" applyFont="1" applyFill="1" applyBorder="1" applyAlignment="1">
      <alignment horizontal="distributed" vertical="center"/>
    </xf>
    <xf numFmtId="0" fontId="0" fillId="0" borderId="0" xfId="25" applyFill="1" applyAlignment="1">
      <alignment horizontal="distributed" vertical="center"/>
      <protection/>
    </xf>
    <xf numFmtId="0" fontId="1" fillId="0" borderId="2" xfId="25" applyFont="1" applyFill="1" applyBorder="1" applyAlignment="1">
      <alignment horizontal="distributed" vertical="center"/>
      <protection/>
    </xf>
    <xf numFmtId="0" fontId="1" fillId="0" borderId="30" xfId="25" applyFont="1" applyFill="1" applyBorder="1" applyAlignment="1">
      <alignment horizontal="distributed" vertical="center"/>
      <protection/>
    </xf>
    <xf numFmtId="0" fontId="0" fillId="0" borderId="21" xfId="25" applyFill="1" applyBorder="1" applyAlignment="1">
      <alignment horizontal="distributed" vertical="center"/>
      <protection/>
    </xf>
    <xf numFmtId="0" fontId="8" fillId="0" borderId="1" xfId="18" applyNumberFormat="1" applyFont="1" applyFill="1" applyBorder="1" applyAlignment="1">
      <alignment horizontal="distributed" vertical="center"/>
    </xf>
    <xf numFmtId="0" fontId="1" fillId="0" borderId="1" xfId="25" applyFont="1" applyFill="1" applyBorder="1" applyAlignment="1">
      <alignment horizontal="distributed" vertical="center"/>
      <protection/>
    </xf>
    <xf numFmtId="0" fontId="1" fillId="0" borderId="19" xfId="26" applyFont="1" applyFill="1" applyBorder="1" applyAlignment="1">
      <alignment horizontal="distributed" vertical="center"/>
      <protection/>
    </xf>
    <xf numFmtId="0" fontId="0" fillId="0" borderId="12" xfId="26" applyFill="1" applyBorder="1" applyAlignment="1">
      <alignment horizontal="distributed" vertical="center"/>
      <protection/>
    </xf>
    <xf numFmtId="0" fontId="1" fillId="0" borderId="2" xfId="26" applyFont="1" applyFill="1" applyBorder="1" applyAlignment="1">
      <alignment horizontal="distributed" vertical="center"/>
      <protection/>
    </xf>
    <xf numFmtId="0" fontId="0" fillId="0" borderId="30" xfId="26" applyFill="1" applyBorder="1" applyAlignment="1">
      <alignment horizontal="distributed" vertical="center"/>
      <protection/>
    </xf>
    <xf numFmtId="0" fontId="0" fillId="0" borderId="21" xfId="26" applyFill="1" applyBorder="1" applyAlignment="1">
      <alignment horizontal="distributed" vertical="center"/>
      <protection/>
    </xf>
    <xf numFmtId="0" fontId="1" fillId="0" borderId="32" xfId="27" applyFont="1" applyFill="1" applyBorder="1" applyAlignment="1">
      <alignment horizontal="center" vertical="center"/>
      <protection/>
    </xf>
    <xf numFmtId="0" fontId="0" fillId="0" borderId="14" xfId="27" applyBorder="1" applyAlignment="1">
      <alignment horizontal="center" vertical="center"/>
      <protection/>
    </xf>
    <xf numFmtId="0" fontId="1" fillId="0" borderId="2" xfId="27" applyFont="1" applyFill="1" applyBorder="1" applyAlignment="1">
      <alignment horizontal="distributed" vertical="center"/>
      <protection/>
    </xf>
    <xf numFmtId="0" fontId="0" fillId="0" borderId="21" xfId="27" applyBorder="1" applyAlignment="1">
      <alignment horizontal="distributed" vertical="center"/>
      <protection/>
    </xf>
    <xf numFmtId="0" fontId="1" fillId="0" borderId="19" xfId="27" applyFont="1" applyFill="1" applyBorder="1" applyAlignment="1">
      <alignment horizontal="center" vertical="center"/>
      <protection/>
    </xf>
    <xf numFmtId="0" fontId="0" fillId="0" borderId="12" xfId="27" applyBorder="1" applyAlignment="1">
      <alignment horizontal="center" vertical="center"/>
      <protection/>
    </xf>
    <xf numFmtId="58" fontId="1" fillId="0" borderId="6" xfId="28" applyNumberFormat="1" applyFont="1" applyFill="1" applyBorder="1" applyAlignment="1">
      <alignment horizontal="center" vertical="center"/>
      <protection/>
    </xf>
    <xf numFmtId="0" fontId="1" fillId="0" borderId="12" xfId="28" applyFont="1" applyFill="1" applyBorder="1" applyAlignment="1">
      <alignment horizontal="center" vertical="center"/>
      <protection/>
    </xf>
    <xf numFmtId="0" fontId="1" fillId="0" borderId="18" xfId="28" applyFont="1" applyFill="1" applyBorder="1" applyAlignment="1">
      <alignment horizontal="center" vertical="center"/>
      <protection/>
    </xf>
    <xf numFmtId="0" fontId="1" fillId="0" borderId="9" xfId="28" applyFont="1" applyFill="1" applyBorder="1" applyAlignment="1">
      <alignment horizontal="center" vertical="center"/>
      <protection/>
    </xf>
    <xf numFmtId="0" fontId="1" fillId="0" borderId="14" xfId="28" applyFont="1" applyFill="1" applyBorder="1" applyAlignment="1">
      <alignment horizontal="center" vertical="center"/>
      <protection/>
    </xf>
    <xf numFmtId="0" fontId="1" fillId="0" borderId="15" xfId="28" applyFont="1" applyFill="1" applyBorder="1" applyAlignment="1">
      <alignment horizontal="center" vertical="center"/>
      <protection/>
    </xf>
    <xf numFmtId="0" fontId="0" fillId="0" borderId="18" xfId="31" applyFill="1" applyBorder="1" applyAlignment="1">
      <alignment horizontal="distributed" vertical="center"/>
      <protection/>
    </xf>
    <xf numFmtId="0" fontId="1" fillId="0" borderId="3" xfId="31" applyFont="1" applyFill="1" applyBorder="1" applyAlignment="1">
      <alignment horizontal="distributed" vertical="center"/>
      <protection/>
    </xf>
    <xf numFmtId="0" fontId="1" fillId="0" borderId="12" xfId="31" applyFont="1" applyFill="1" applyBorder="1" applyAlignment="1">
      <alignment horizontal="distributed" vertical="center"/>
      <protection/>
    </xf>
    <xf numFmtId="0" fontId="1" fillId="0" borderId="2" xfId="31" applyFont="1" applyFill="1" applyBorder="1" applyAlignment="1">
      <alignment horizontal="distributed" vertical="center"/>
      <protection/>
    </xf>
    <xf numFmtId="0" fontId="0" fillId="0" borderId="34" xfId="31" applyFill="1" applyBorder="1" applyAlignment="1">
      <alignment horizontal="distributed" vertical="center"/>
      <protection/>
    </xf>
    <xf numFmtId="0" fontId="1" fillId="0" borderId="13" xfId="31" applyFont="1" applyFill="1" applyBorder="1" applyAlignment="1">
      <alignment horizontal="distributed" vertical="center"/>
      <protection/>
    </xf>
    <xf numFmtId="0" fontId="0" fillId="0" borderId="14" xfId="31" applyFill="1" applyBorder="1" applyAlignment="1">
      <alignment horizontal="distributed" vertical="center"/>
      <protection/>
    </xf>
    <xf numFmtId="0" fontId="1" fillId="0" borderId="24" xfId="31" applyFont="1" applyFill="1" applyBorder="1" applyAlignment="1">
      <alignment horizontal="distributed" vertical="center"/>
      <protection/>
    </xf>
    <xf numFmtId="0" fontId="0" fillId="0" borderId="35" xfId="31" applyFill="1" applyBorder="1" applyAlignment="1">
      <alignment horizontal="distributed" vertical="center"/>
      <protection/>
    </xf>
    <xf numFmtId="0" fontId="0" fillId="0" borderId="36" xfId="31" applyFill="1" applyBorder="1" applyAlignment="1">
      <alignment horizontal="distributed" vertical="center"/>
      <protection/>
    </xf>
    <xf numFmtId="0" fontId="1" fillId="0" borderId="16" xfId="31" applyFont="1" applyFill="1" applyBorder="1" applyAlignment="1">
      <alignment horizontal="center" vertical="center" wrapText="1"/>
      <protection/>
    </xf>
    <xf numFmtId="0" fontId="1" fillId="0" borderId="8" xfId="31" applyFont="1" applyFill="1" applyBorder="1" applyAlignment="1">
      <alignment horizontal="center" vertical="center" wrapText="1"/>
      <protection/>
    </xf>
    <xf numFmtId="0" fontId="0" fillId="0" borderId="4" xfId="32" applyFill="1" applyBorder="1" applyAlignment="1">
      <alignment horizontal="distributed"/>
      <protection/>
    </xf>
    <xf numFmtId="0" fontId="9" fillId="0" borderId="4" xfId="32" applyFont="1" applyFill="1" applyBorder="1" applyAlignment="1">
      <alignment horizontal="distributed"/>
      <protection/>
    </xf>
    <xf numFmtId="0" fontId="1" fillId="0" borderId="1" xfId="32" applyFont="1" applyFill="1" applyBorder="1" applyAlignment="1">
      <alignment horizontal="distributed"/>
      <protection/>
    </xf>
    <xf numFmtId="0" fontId="8" fillId="0" borderId="1" xfId="32" applyFont="1" applyFill="1" applyBorder="1" applyAlignment="1">
      <alignment horizontal="distributed"/>
      <protection/>
    </xf>
    <xf numFmtId="0" fontId="1" fillId="0" borderId="1" xfId="32" applyFont="1" applyFill="1" applyBorder="1" applyAlignment="1">
      <alignment horizontal="distributed" vertical="center"/>
      <protection/>
    </xf>
    <xf numFmtId="0" fontId="0" fillId="0" borderId="4" xfId="32" applyFill="1" applyBorder="1" applyAlignment="1">
      <alignment horizontal="distributed" vertical="center"/>
      <protection/>
    </xf>
    <xf numFmtId="0" fontId="0" fillId="0" borderId="14" xfId="32" applyFill="1" applyBorder="1" applyAlignment="1">
      <alignment horizontal="distributed" vertical="center"/>
      <protection/>
    </xf>
    <xf numFmtId="0" fontId="0" fillId="0" borderId="8" xfId="32" applyFill="1" applyBorder="1" applyAlignment="1">
      <alignment horizontal="distributed" vertical="center"/>
      <protection/>
    </xf>
    <xf numFmtId="0" fontId="1" fillId="0" borderId="14" xfId="32" applyFont="1" applyFill="1" applyBorder="1" applyAlignment="1">
      <alignment horizontal="distributed" vertical="center" wrapText="1"/>
      <protection/>
    </xf>
    <xf numFmtId="0" fontId="0" fillId="0" borderId="15" xfId="32" applyFill="1" applyBorder="1" applyAlignment="1">
      <alignment horizontal="distributed" vertical="center" wrapText="1"/>
      <protection/>
    </xf>
    <xf numFmtId="0" fontId="0" fillId="0" borderId="8" xfId="32" applyFill="1" applyBorder="1" applyAlignment="1">
      <alignment horizontal="distributed" vertical="center" wrapText="1"/>
      <protection/>
    </xf>
    <xf numFmtId="0" fontId="1" fillId="0" borderId="15" xfId="32" applyFont="1" applyFill="1" applyBorder="1" applyAlignment="1">
      <alignment horizontal="distributed" vertical="center" wrapText="1"/>
      <protection/>
    </xf>
    <xf numFmtId="0" fontId="1" fillId="0" borderId="8" xfId="32" applyFont="1" applyFill="1" applyBorder="1" applyAlignment="1">
      <alignment horizontal="distributed" vertical="center" wrapText="1"/>
      <protection/>
    </xf>
    <xf numFmtId="0" fontId="1" fillId="0" borderId="14" xfId="33" applyFont="1" applyFill="1" applyBorder="1" applyAlignment="1">
      <alignment horizontal="distributed" vertical="center" wrapText="1"/>
      <protection/>
    </xf>
    <xf numFmtId="0" fontId="0" fillId="0" borderId="15" xfId="33" applyFill="1" applyBorder="1" applyAlignment="1">
      <alignment horizontal="distributed" vertical="center" wrapText="1"/>
      <protection/>
    </xf>
    <xf numFmtId="0" fontId="0" fillId="0" borderId="8" xfId="33" applyFill="1" applyBorder="1" applyAlignment="1">
      <alignment horizontal="distributed" vertical="center" wrapText="1"/>
      <protection/>
    </xf>
    <xf numFmtId="0" fontId="9" fillId="0" borderId="4" xfId="33" applyFont="1" applyFill="1" applyBorder="1" applyAlignment="1">
      <alignment horizontal="distributed"/>
      <protection/>
    </xf>
    <xf numFmtId="0" fontId="0" fillId="0" borderId="4" xfId="33" applyFill="1" applyBorder="1" applyAlignment="1">
      <alignment horizontal="distributed"/>
      <protection/>
    </xf>
    <xf numFmtId="0" fontId="0" fillId="0" borderId="4" xfId="33" applyBorder="1" applyAlignment="1">
      <alignment horizontal="distributed"/>
      <protection/>
    </xf>
    <xf numFmtId="0" fontId="1" fillId="0" borderId="1" xfId="33" applyFont="1" applyFill="1" applyBorder="1" applyAlignment="1">
      <alignment horizontal="distributed" vertical="center"/>
      <protection/>
    </xf>
    <xf numFmtId="0" fontId="0" fillId="0" borderId="0" xfId="33" applyFill="1" applyBorder="1" applyAlignment="1">
      <alignment horizontal="distributed" vertical="center"/>
      <protection/>
    </xf>
    <xf numFmtId="0" fontId="0" fillId="0" borderId="14" xfId="33" applyFill="1" applyBorder="1" applyAlignment="1">
      <alignment horizontal="distributed" vertical="center"/>
      <protection/>
    </xf>
    <xf numFmtId="0" fontId="0" fillId="0" borderId="8" xfId="33" applyFill="1" applyBorder="1" applyAlignment="1">
      <alignment horizontal="distributed" vertical="center"/>
      <protection/>
    </xf>
    <xf numFmtId="0" fontId="1" fillId="0" borderId="1" xfId="33" applyFont="1" applyFill="1" applyBorder="1" applyAlignment="1">
      <alignment horizontal="distributed"/>
      <protection/>
    </xf>
    <xf numFmtId="0" fontId="8" fillId="0" borderId="1" xfId="33" applyFont="1" applyFill="1" applyBorder="1" applyAlignment="1">
      <alignment horizontal="distributed"/>
      <protection/>
    </xf>
    <xf numFmtId="0" fontId="1" fillId="0" borderId="3" xfId="34" applyNumberFormat="1" applyFont="1" applyFill="1" applyBorder="1" applyAlignment="1">
      <alignment horizontal="distributed" vertical="center"/>
      <protection/>
    </xf>
    <xf numFmtId="0" fontId="0" fillId="0" borderId="3" xfId="34" applyFill="1" applyBorder="1" applyAlignment="1">
      <alignment horizontal="distributed" vertical="center"/>
      <protection/>
    </xf>
    <xf numFmtId="0" fontId="1" fillId="0" borderId="19" xfId="34" applyNumberFormat="1" applyFont="1" applyFill="1" applyBorder="1" applyAlignment="1">
      <alignment horizontal="center" vertical="center" wrapText="1"/>
      <protection/>
    </xf>
    <xf numFmtId="0" fontId="1" fillId="0" borderId="9" xfId="34" applyNumberFormat="1" applyFont="1" applyFill="1" applyBorder="1" applyAlignment="1">
      <alignment horizontal="center" vertical="center"/>
      <protection/>
    </xf>
    <xf numFmtId="0" fontId="0" fillId="0" borderId="12" xfId="34" applyFill="1" applyBorder="1" applyAlignment="1">
      <alignment horizontal="center" vertical="center"/>
      <protection/>
    </xf>
    <xf numFmtId="0" fontId="1" fillId="0" borderId="18" xfId="34" applyNumberFormat="1" applyFont="1" applyFill="1" applyBorder="1" applyAlignment="1">
      <alignment horizontal="distributed" vertical="center"/>
      <protection/>
    </xf>
    <xf numFmtId="0" fontId="0" fillId="0" borderId="18" xfId="34" applyFill="1" applyBorder="1" applyAlignment="1">
      <alignment horizontal="distributed" vertical="center"/>
      <protection/>
    </xf>
    <xf numFmtId="0" fontId="1" fillId="0" borderId="2" xfId="34" applyNumberFormat="1" applyFont="1" applyFill="1" applyBorder="1" applyAlignment="1">
      <alignment horizontal="distributed" vertical="center"/>
      <protection/>
    </xf>
    <xf numFmtId="0" fontId="0" fillId="0" borderId="30" xfId="34" applyFill="1" applyBorder="1" applyAlignment="1">
      <alignment horizontal="distributed" vertical="center"/>
      <protection/>
    </xf>
    <xf numFmtId="0" fontId="0" fillId="0" borderId="21" xfId="34" applyFill="1" applyBorder="1" applyAlignment="1">
      <alignment horizontal="distributed" vertical="center"/>
      <protection/>
    </xf>
    <xf numFmtId="0" fontId="1" fillId="0" borderId="1" xfId="34" applyNumberFormat="1" applyFont="1" applyFill="1" applyBorder="1" applyAlignment="1">
      <alignment horizontal="distributed" vertical="center"/>
      <protection/>
    </xf>
    <xf numFmtId="0" fontId="0" fillId="0" borderId="0" xfId="34" applyFill="1" applyAlignment="1">
      <alignment horizontal="distributed" vertical="center"/>
      <protection/>
    </xf>
    <xf numFmtId="0" fontId="0" fillId="0" borderId="4" xfId="34" applyFill="1" applyBorder="1" applyAlignment="1">
      <alignment horizontal="distributed" vertical="center"/>
      <protection/>
    </xf>
    <xf numFmtId="0" fontId="1" fillId="0" borderId="3" xfId="35" applyFont="1" applyFill="1" applyBorder="1" applyAlignment="1">
      <alignment horizontal="center" vertical="center"/>
      <protection/>
    </xf>
    <xf numFmtId="0" fontId="1" fillId="0" borderId="18" xfId="35" applyFont="1" applyFill="1" applyBorder="1" applyAlignment="1">
      <alignment horizontal="center" vertical="center"/>
      <protection/>
    </xf>
    <xf numFmtId="0" fontId="1" fillId="0" borderId="0" xfId="35" applyNumberFormat="1" applyFont="1" applyFill="1" applyBorder="1" applyAlignment="1">
      <alignment horizontal="distributed"/>
      <protection/>
    </xf>
    <xf numFmtId="0" fontId="1" fillId="0" borderId="0" xfId="35" applyFont="1" applyFill="1" applyBorder="1" applyAlignment="1">
      <alignment horizontal="distributed"/>
      <protection/>
    </xf>
    <xf numFmtId="0" fontId="1" fillId="0" borderId="19" xfId="35" applyFont="1" applyFill="1" applyBorder="1" applyAlignment="1">
      <alignment horizontal="center" wrapText="1"/>
      <protection/>
    </xf>
    <xf numFmtId="0" fontId="1" fillId="0" borderId="12" xfId="35" applyFont="1" applyFill="1" applyBorder="1" applyAlignment="1">
      <alignment horizontal="center" wrapText="1"/>
      <protection/>
    </xf>
    <xf numFmtId="0" fontId="1" fillId="0" borderId="2" xfId="35" applyFont="1" applyFill="1" applyBorder="1" applyAlignment="1">
      <alignment horizontal="distributed"/>
      <protection/>
    </xf>
    <xf numFmtId="0" fontId="0" fillId="0" borderId="30" xfId="35" applyBorder="1" applyAlignment="1">
      <alignment horizontal="distributed"/>
      <protection/>
    </xf>
    <xf numFmtId="0" fontId="0" fillId="0" borderId="21" xfId="35" applyBorder="1" applyAlignment="1">
      <alignment horizontal="distributed"/>
      <protection/>
    </xf>
    <xf numFmtId="0" fontId="1" fillId="0" borderId="1" xfId="35" applyFont="1" applyFill="1" applyBorder="1" applyAlignment="1">
      <alignment horizontal="distributed"/>
      <protection/>
    </xf>
    <xf numFmtId="0" fontId="0" fillId="0" borderId="4" xfId="35" applyFill="1" applyBorder="1" applyAlignment="1">
      <alignment horizontal="distributed"/>
      <protection/>
    </xf>
    <xf numFmtId="0" fontId="8" fillId="0" borderId="1" xfId="35" applyFont="1" applyFill="1" applyBorder="1" applyAlignment="1">
      <alignment horizontal="distributed"/>
      <protection/>
    </xf>
    <xf numFmtId="0" fontId="1" fillId="0" borderId="32" xfId="35" applyFont="1" applyFill="1" applyBorder="1" applyAlignment="1">
      <alignment horizontal="center" vertical="center"/>
      <protection/>
    </xf>
    <xf numFmtId="0" fontId="1" fillId="0" borderId="33" xfId="35" applyFont="1" applyFill="1" applyBorder="1" applyAlignment="1">
      <alignment horizontal="center" vertical="center"/>
      <protection/>
    </xf>
    <xf numFmtId="0" fontId="1" fillId="0" borderId="14" xfId="35" applyFont="1" applyFill="1" applyBorder="1" applyAlignment="1">
      <alignment horizontal="center" vertical="center"/>
      <protection/>
    </xf>
    <xf numFmtId="0" fontId="1" fillId="0" borderId="8" xfId="35" applyFont="1" applyFill="1" applyBorder="1" applyAlignment="1">
      <alignment horizontal="center" vertical="center"/>
      <protection/>
    </xf>
    <xf numFmtId="0" fontId="11" fillId="0" borderId="2" xfId="36" applyFont="1" applyFill="1" applyBorder="1" applyAlignment="1">
      <alignment horizontal="distributed" vertical="center" wrapText="1"/>
      <protection/>
    </xf>
    <xf numFmtId="0" fontId="11" fillId="0" borderId="30" xfId="36" applyFont="1" applyFill="1" applyBorder="1" applyAlignment="1">
      <alignment horizontal="distributed" vertical="center" wrapText="1"/>
      <protection/>
    </xf>
    <xf numFmtId="0" fontId="11" fillId="0" borderId="21" xfId="36" applyFont="1" applyFill="1" applyBorder="1" applyAlignment="1">
      <alignment horizontal="distributed" vertical="center" wrapText="1"/>
      <protection/>
    </xf>
    <xf numFmtId="0" fontId="18" fillId="0" borderId="1" xfId="36" applyFont="1" applyFill="1" applyBorder="1" applyAlignment="1">
      <alignment horizontal="distributed" vertical="center"/>
      <protection/>
    </xf>
    <xf numFmtId="0" fontId="0" fillId="0" borderId="0" xfId="36" applyFill="1" applyAlignment="1">
      <alignment horizontal="distributed" vertical="center"/>
      <protection/>
    </xf>
    <xf numFmtId="0" fontId="0" fillId="0" borderId="4" xfId="36" applyFill="1" applyBorder="1" applyAlignment="1">
      <alignment horizontal="distributed" vertical="center"/>
      <protection/>
    </xf>
    <xf numFmtId="0" fontId="11" fillId="0" borderId="1" xfId="36" applyFont="1" applyFill="1" applyBorder="1" applyAlignment="1">
      <alignment horizontal="center" vertical="center" textRotation="255"/>
      <protection/>
    </xf>
    <xf numFmtId="41" fontId="11" fillId="0" borderId="0" xfId="36" applyNumberFormat="1" applyFont="1" applyFill="1" applyAlignment="1">
      <alignment horizontal="center" vertical="center"/>
      <protection/>
    </xf>
    <xf numFmtId="177" fontId="11" fillId="0" borderId="0" xfId="36" applyNumberFormat="1" applyFont="1" applyFill="1" applyAlignment="1">
      <alignment horizontal="right" vertical="center"/>
      <protection/>
    </xf>
    <xf numFmtId="177" fontId="0" fillId="0" borderId="0" xfId="36" applyNumberFormat="1" applyAlignment="1">
      <alignment horizontal="right" vertical="center"/>
      <protection/>
    </xf>
    <xf numFmtId="0" fontId="0" fillId="0" borderId="4" xfId="37" applyFill="1" applyBorder="1" applyAlignment="1">
      <alignment horizontal="distributed"/>
      <protection/>
    </xf>
    <xf numFmtId="0" fontId="1" fillId="0" borderId="37" xfId="37" applyFont="1" applyFill="1" applyBorder="1" applyAlignment="1">
      <alignment horizontal="distributed" vertical="center"/>
      <protection/>
    </xf>
    <xf numFmtId="0" fontId="1" fillId="0" borderId="38" xfId="37" applyFont="1" applyFill="1" applyBorder="1" applyAlignment="1">
      <alignment horizontal="distributed" vertical="center"/>
      <protection/>
    </xf>
    <xf numFmtId="0" fontId="1" fillId="0" borderId="23" xfId="37" applyFont="1" applyFill="1" applyBorder="1" applyAlignment="1">
      <alignment horizontal="distributed" vertical="center" wrapText="1"/>
      <protection/>
    </xf>
    <xf numFmtId="0" fontId="8" fillId="0" borderId="1" xfId="37" applyFont="1" applyFill="1" applyBorder="1" applyAlignment="1">
      <alignment horizontal="distributed" vertical="center"/>
      <protection/>
    </xf>
    <xf numFmtId="0" fontId="1" fillId="0" borderId="24" xfId="38" applyFont="1" applyFill="1" applyBorder="1" applyAlignment="1">
      <alignment horizontal="distributed" vertical="center" textRotation="255" wrapText="1"/>
      <protection/>
    </xf>
    <xf numFmtId="0" fontId="1" fillId="0" borderId="31" xfId="38" applyFont="1" applyFill="1" applyBorder="1" applyAlignment="1">
      <alignment horizontal="distributed" vertical="center" textRotation="255" wrapText="1"/>
      <protection/>
    </xf>
    <xf numFmtId="0" fontId="1" fillId="0" borderId="39" xfId="38" applyFont="1" applyFill="1" applyBorder="1" applyAlignment="1">
      <alignment horizontal="distributed" vertical="center"/>
      <protection/>
    </xf>
    <xf numFmtId="0" fontId="1" fillId="0" borderId="40" xfId="38" applyFont="1" applyFill="1" applyBorder="1" applyAlignment="1">
      <alignment horizontal="distributed" vertical="center"/>
      <protection/>
    </xf>
    <xf numFmtId="0" fontId="1" fillId="0" borderId="14" xfId="38" applyFont="1" applyFill="1" applyBorder="1" applyAlignment="1">
      <alignment horizontal="distributed" vertical="center"/>
      <protection/>
    </xf>
    <xf numFmtId="0" fontId="1" fillId="0" borderId="8" xfId="38" applyFont="1" applyFill="1" applyBorder="1" applyAlignment="1">
      <alignment horizontal="distributed" vertical="center"/>
      <protection/>
    </xf>
    <xf numFmtId="0" fontId="1" fillId="0" borderId="37" xfId="38" applyFont="1" applyFill="1" applyBorder="1" applyAlignment="1">
      <alignment horizontal="distributed" vertical="center" wrapText="1"/>
      <protection/>
    </xf>
    <xf numFmtId="0" fontId="1" fillId="0" borderId="41" xfId="38" applyFont="1" applyFill="1" applyBorder="1" applyAlignment="1">
      <alignment horizontal="distributed" vertical="center" wrapText="1"/>
      <protection/>
    </xf>
    <xf numFmtId="0" fontId="1" fillId="0" borderId="23" xfId="38" applyFont="1" applyFill="1" applyBorder="1" applyAlignment="1">
      <alignment horizontal="distributed" vertical="center" wrapText="1"/>
      <protection/>
    </xf>
    <xf numFmtId="0" fontId="1" fillId="0" borderId="8" xfId="18" applyNumberFormat="1" applyFont="1" applyFill="1" applyBorder="1" applyAlignment="1">
      <alignment horizontal="distributed" vertical="center" wrapText="1"/>
    </xf>
    <xf numFmtId="0" fontId="0" fillId="0" borderId="16" xfId="39" applyNumberFormat="1" applyBorder="1" applyAlignment="1">
      <alignment horizontal="distributed" vertical="center" wrapText="1"/>
      <protection/>
    </xf>
    <xf numFmtId="0" fontId="1" fillId="0" borderId="12" xfId="18" applyNumberFormat="1" applyFont="1" applyFill="1" applyBorder="1" applyAlignment="1">
      <alignment horizontal="distributed" vertical="center" wrapText="1"/>
    </xf>
    <xf numFmtId="0" fontId="1" fillId="0" borderId="11" xfId="18" applyNumberFormat="1" applyFont="1" applyFill="1" applyBorder="1" applyAlignment="1">
      <alignment horizontal="distributed" vertical="center" wrapText="1"/>
    </xf>
    <xf numFmtId="38" fontId="1" fillId="0" borderId="25" xfId="18" applyFont="1" applyFill="1" applyBorder="1" applyAlignment="1">
      <alignment horizontal="distributed" vertical="center"/>
    </xf>
    <xf numFmtId="0" fontId="0" fillId="0" borderId="12" xfId="39" applyBorder="1" applyAlignment="1">
      <alignment horizontal="distributed" vertical="center"/>
      <protection/>
    </xf>
    <xf numFmtId="38" fontId="1" fillId="0" borderId="25" xfId="18" applyFont="1" applyFill="1" applyBorder="1" applyAlignment="1">
      <alignment horizontal="distributed" vertical="center" wrapText="1"/>
    </xf>
    <xf numFmtId="38" fontId="1" fillId="0" borderId="42" xfId="18" applyFont="1" applyFill="1" applyBorder="1" applyAlignment="1">
      <alignment horizontal="distributed" vertical="center" wrapText="1"/>
    </xf>
    <xf numFmtId="0" fontId="0" fillId="0" borderId="43" xfId="39" applyBorder="1" applyAlignment="1">
      <alignment horizontal="distributed" vertical="center"/>
      <protection/>
    </xf>
    <xf numFmtId="0" fontId="1" fillId="0" borderId="37" xfId="40" applyFont="1" applyFill="1" applyBorder="1" applyAlignment="1">
      <alignment horizontal="center" vertical="center"/>
      <protection/>
    </xf>
    <xf numFmtId="0" fontId="0" fillId="0" borderId="38" xfId="40" applyBorder="1" applyAlignment="1">
      <alignment/>
      <protection/>
    </xf>
    <xf numFmtId="0" fontId="1" fillId="0" borderId="37" xfId="40" applyFont="1" applyFill="1" applyBorder="1" applyAlignment="1">
      <alignment horizontal="distributed" vertical="center" wrapText="1"/>
      <protection/>
    </xf>
    <xf numFmtId="0" fontId="1" fillId="0" borderId="41" xfId="40" applyFont="1" applyFill="1" applyBorder="1" applyAlignment="1">
      <alignment horizontal="distributed" vertical="center" wrapText="1"/>
      <protection/>
    </xf>
    <xf numFmtId="0" fontId="1" fillId="0" borderId="38" xfId="40" applyFont="1" applyFill="1" applyBorder="1" applyAlignment="1">
      <alignment horizontal="distributed" vertical="center" wrapText="1"/>
      <protection/>
    </xf>
    <xf numFmtId="0" fontId="1" fillId="0" borderId="1" xfId="40" applyFont="1" applyFill="1" applyBorder="1" applyAlignment="1">
      <alignment horizontal="left" vertical="distributed" textRotation="255"/>
      <protection/>
    </xf>
    <xf numFmtId="0" fontId="1" fillId="0" borderId="14" xfId="40" applyFont="1" applyFill="1" applyBorder="1" applyAlignment="1">
      <alignment horizontal="left" vertical="distributed" textRotation="255"/>
      <protection/>
    </xf>
    <xf numFmtId="0" fontId="1" fillId="0" borderId="37" xfId="41" applyFont="1" applyFill="1" applyBorder="1" applyAlignment="1">
      <alignment horizontal="distributed" vertical="center"/>
      <protection/>
    </xf>
    <xf numFmtId="0" fontId="1" fillId="0" borderId="41" xfId="41" applyFont="1" applyFill="1" applyBorder="1" applyAlignment="1">
      <alignment horizontal="distributed" vertical="center"/>
      <protection/>
    </xf>
    <xf numFmtId="0" fontId="0" fillId="0" borderId="41" xfId="41" applyFill="1" applyBorder="1" applyAlignment="1">
      <alignment horizontal="distributed" vertical="center"/>
      <protection/>
    </xf>
    <xf numFmtId="0" fontId="0" fillId="0" borderId="38" xfId="41" applyFill="1" applyBorder="1" applyAlignment="1">
      <alignment horizontal="distributed" vertical="center"/>
      <protection/>
    </xf>
    <xf numFmtId="0" fontId="1" fillId="0" borderId="25" xfId="42" applyNumberFormat="1" applyFont="1" applyFill="1" applyBorder="1" applyAlignment="1">
      <alignment horizontal="distributed" vertical="center" wrapText="1"/>
      <protection/>
    </xf>
    <xf numFmtId="0" fontId="1" fillId="0" borderId="9" xfId="42" applyNumberFormat="1" applyFont="1" applyFill="1" applyBorder="1" applyAlignment="1">
      <alignment horizontal="distributed" vertical="center" wrapText="1"/>
      <protection/>
    </xf>
    <xf numFmtId="0" fontId="1" fillId="0" borderId="12" xfId="42" applyNumberFormat="1" applyFont="1" applyFill="1" applyBorder="1" applyAlignment="1">
      <alignment horizontal="distributed" vertical="center" wrapText="1"/>
      <protection/>
    </xf>
    <xf numFmtId="0" fontId="1" fillId="0" borderId="25" xfId="42" applyFont="1" applyFill="1" applyBorder="1" applyAlignment="1">
      <alignment horizontal="distributed" vertical="center"/>
      <protection/>
    </xf>
    <xf numFmtId="0" fontId="1" fillId="0" borderId="9" xfId="42" applyFont="1" applyFill="1" applyBorder="1" applyAlignment="1">
      <alignment horizontal="distributed" vertical="center"/>
      <protection/>
    </xf>
    <xf numFmtId="0" fontId="1" fillId="0" borderId="12" xfId="42" applyFont="1" applyFill="1" applyBorder="1" applyAlignment="1">
      <alignment horizontal="distributed" vertical="center"/>
      <protection/>
    </xf>
    <xf numFmtId="0" fontId="1" fillId="0" borderId="24" xfId="42" applyFont="1" applyFill="1" applyBorder="1" applyAlignment="1">
      <alignment horizontal="distributed" vertical="center" wrapText="1"/>
      <protection/>
    </xf>
    <xf numFmtId="0" fontId="1" fillId="0" borderId="31" xfId="42" applyFont="1" applyFill="1" applyBorder="1" applyAlignment="1">
      <alignment horizontal="distributed" vertical="center" wrapText="1"/>
      <protection/>
    </xf>
    <xf numFmtId="0" fontId="1" fillId="0" borderId="11" xfId="42" applyFont="1" applyFill="1" applyBorder="1" applyAlignment="1">
      <alignment horizontal="distributed" vertical="center"/>
      <protection/>
    </xf>
    <xf numFmtId="0" fontId="1" fillId="0" borderId="16" xfId="42" applyFont="1" applyFill="1" applyBorder="1" applyAlignment="1">
      <alignment horizontal="distributed" vertical="center" wrapText="1"/>
      <protection/>
    </xf>
    <xf numFmtId="0" fontId="1" fillId="0" borderId="8" xfId="42" applyFont="1" applyFill="1" applyBorder="1" applyAlignment="1">
      <alignment horizontal="distributed" vertical="center" wrapText="1"/>
      <protection/>
    </xf>
    <xf numFmtId="0" fontId="1" fillId="0" borderId="11" xfId="42" applyFont="1" applyFill="1" applyBorder="1" applyAlignment="1">
      <alignment horizontal="distributed" vertical="center" wrapText="1"/>
      <protection/>
    </xf>
    <xf numFmtId="0" fontId="1" fillId="0" borderId="9" xfId="42" applyFont="1" applyFill="1" applyBorder="1" applyAlignment="1">
      <alignment horizontal="distributed" vertical="center" wrapText="1"/>
      <protection/>
    </xf>
    <xf numFmtId="0" fontId="1" fillId="0" borderId="12" xfId="42" applyFont="1" applyFill="1" applyBorder="1" applyAlignment="1">
      <alignment horizontal="distributed" vertical="center" wrapText="1"/>
      <protection/>
    </xf>
    <xf numFmtId="0" fontId="1" fillId="0" borderId="37" xfId="42" applyFont="1" applyFill="1" applyBorder="1" applyAlignment="1">
      <alignment horizontal="distributed" vertical="center"/>
      <protection/>
    </xf>
    <xf numFmtId="0" fontId="1" fillId="0" borderId="38" xfId="42" applyFont="1" applyFill="1" applyBorder="1" applyAlignment="1">
      <alignment horizontal="distributed" vertical="center"/>
      <protection/>
    </xf>
    <xf numFmtId="0" fontId="1" fillId="0" borderId="4" xfId="42" applyFont="1" applyFill="1" applyBorder="1" applyAlignment="1">
      <alignment horizontal="distributed" vertical="center" wrapText="1"/>
      <protection/>
    </xf>
    <xf numFmtId="0" fontId="1" fillId="0" borderId="41" xfId="42" applyFont="1" applyFill="1" applyBorder="1" applyAlignment="1">
      <alignment horizontal="distributed" vertical="center"/>
      <protection/>
    </xf>
    <xf numFmtId="0" fontId="1" fillId="0" borderId="11" xfId="42" applyFont="1" applyFill="1" applyBorder="1" applyAlignment="1">
      <alignment horizontal="distributed" vertical="center" wrapText="1"/>
      <protection/>
    </xf>
    <xf numFmtId="0" fontId="1" fillId="0" borderId="12" xfId="42" applyFont="1" applyFill="1" applyBorder="1" applyAlignment="1">
      <alignment horizontal="distributed" vertical="center" wrapText="1"/>
      <protection/>
    </xf>
    <xf numFmtId="0" fontId="1" fillId="0" borderId="18" xfId="42" applyFont="1" applyFill="1" applyBorder="1" applyAlignment="1">
      <alignment horizontal="distributed" vertical="center"/>
      <protection/>
    </xf>
    <xf numFmtId="0" fontId="1" fillId="0" borderId="18" xfId="42" applyFont="1" applyFill="1" applyBorder="1" applyAlignment="1">
      <alignment horizontal="distributed" vertical="center" wrapText="1"/>
      <protection/>
    </xf>
    <xf numFmtId="0" fontId="0" fillId="0" borderId="41" xfId="42" applyFill="1" applyBorder="1" applyAlignment="1">
      <alignment horizontal="distributed" vertical="center"/>
      <protection/>
    </xf>
    <xf numFmtId="0" fontId="0" fillId="0" borderId="38" xfId="42" applyFill="1" applyBorder="1" applyAlignment="1">
      <alignment horizontal="distributed" vertical="center"/>
      <protection/>
    </xf>
    <xf numFmtId="0" fontId="1" fillId="0" borderId="24" xfId="42" applyFont="1" applyFill="1" applyBorder="1" applyAlignment="1">
      <alignment horizontal="distributed" vertical="center"/>
      <protection/>
    </xf>
    <xf numFmtId="0" fontId="0" fillId="0" borderId="35" xfId="42" applyFill="1" applyBorder="1" applyAlignment="1">
      <alignment horizontal="distributed" vertical="center"/>
      <protection/>
    </xf>
    <xf numFmtId="0" fontId="0" fillId="0" borderId="31" xfId="42" applyFill="1" applyBorder="1" applyAlignment="1">
      <alignment horizontal="distributed" vertical="center"/>
      <protection/>
    </xf>
    <xf numFmtId="0" fontId="1" fillId="0" borderId="13" xfId="42" applyFont="1" applyFill="1" applyBorder="1" applyAlignment="1">
      <alignment horizontal="distributed" vertical="center"/>
      <protection/>
    </xf>
    <xf numFmtId="0" fontId="1" fillId="0" borderId="16" xfId="42" applyFont="1" applyFill="1" applyBorder="1" applyAlignment="1">
      <alignment horizontal="distributed" vertical="center"/>
      <protection/>
    </xf>
    <xf numFmtId="0" fontId="1" fillId="0" borderId="14" xfId="42" applyFont="1" applyFill="1" applyBorder="1" applyAlignment="1">
      <alignment horizontal="distributed" vertical="center"/>
      <protection/>
    </xf>
    <xf numFmtId="0" fontId="1" fillId="0" borderId="8" xfId="42" applyFont="1" applyFill="1" applyBorder="1" applyAlignment="1">
      <alignment horizontal="distributed" vertical="center"/>
      <protection/>
    </xf>
    <xf numFmtId="0" fontId="1" fillId="0" borderId="15" xfId="42" applyFont="1" applyFill="1" applyBorder="1" applyAlignment="1">
      <alignment horizontal="distributed" vertical="center" wrapText="1"/>
      <protection/>
    </xf>
    <xf numFmtId="41" fontId="1" fillId="0" borderId="0" xfId="43" applyNumberFormat="1" applyFont="1" applyFill="1" applyBorder="1" applyAlignment="1">
      <alignment horizontal="right" vertical="center"/>
      <protection/>
    </xf>
    <xf numFmtId="41" fontId="1" fillId="0" borderId="15" xfId="43" applyNumberFormat="1" applyFont="1" applyFill="1" applyBorder="1" applyAlignment="1">
      <alignment horizontal="right" vertical="center"/>
      <protection/>
    </xf>
    <xf numFmtId="41" fontId="1" fillId="0" borderId="4" xfId="43" applyNumberFormat="1" applyFont="1" applyFill="1" applyBorder="1" applyAlignment="1">
      <alignment horizontal="right" vertical="center"/>
      <protection/>
    </xf>
    <xf numFmtId="41" fontId="1" fillId="0" borderId="8" xfId="43" applyNumberFormat="1" applyFont="1" applyFill="1" applyBorder="1" applyAlignment="1">
      <alignment horizontal="right" vertical="center"/>
      <protection/>
    </xf>
    <xf numFmtId="0" fontId="1" fillId="0" borderId="9" xfId="43" applyFont="1" applyFill="1" applyBorder="1" applyAlignment="1">
      <alignment horizontal="distributed" vertical="center"/>
      <protection/>
    </xf>
    <xf numFmtId="0" fontId="1" fillId="0" borderId="12" xfId="43" applyFont="1" applyFill="1" applyBorder="1" applyAlignment="1">
      <alignment horizontal="distributed" vertical="center"/>
      <protection/>
    </xf>
    <xf numFmtId="41" fontId="1" fillId="0" borderId="1" xfId="43" applyNumberFormat="1" applyFont="1" applyFill="1" applyBorder="1" applyAlignment="1">
      <alignment horizontal="right" vertical="center"/>
      <protection/>
    </xf>
    <xf numFmtId="41" fontId="1" fillId="0" borderId="14" xfId="43" applyNumberFormat="1" applyFont="1" applyFill="1" applyBorder="1" applyAlignment="1">
      <alignment horizontal="right" vertical="center"/>
      <protection/>
    </xf>
    <xf numFmtId="41" fontId="8" fillId="0" borderId="0" xfId="43" applyNumberFormat="1" applyFont="1" applyFill="1" applyBorder="1" applyAlignment="1">
      <alignment horizontal="right" vertical="center"/>
      <protection/>
    </xf>
    <xf numFmtId="0" fontId="1" fillId="0" borderId="18" xfId="43" applyFont="1" applyFill="1" applyBorder="1" applyAlignment="1">
      <alignment horizontal="distributed" vertical="center"/>
      <protection/>
    </xf>
    <xf numFmtId="0" fontId="0" fillId="0" borderId="18" xfId="43" applyFill="1" applyBorder="1" applyAlignment="1">
      <alignment horizontal="distributed"/>
      <protection/>
    </xf>
    <xf numFmtId="0" fontId="1" fillId="0" borderId="12" xfId="43" applyFont="1" applyFill="1" applyBorder="1" applyAlignment="1">
      <alignment horizontal="distributed" vertical="center"/>
      <protection/>
    </xf>
    <xf numFmtId="0" fontId="1" fillId="0" borderId="8" xfId="43" applyFont="1" applyFill="1" applyBorder="1" applyAlignment="1">
      <alignment horizontal="distributed" vertical="center"/>
      <protection/>
    </xf>
    <xf numFmtId="0" fontId="0" fillId="0" borderId="12" xfId="43" applyFill="1" applyBorder="1" applyAlignment="1">
      <alignment horizontal="distributed" vertical="center"/>
      <protection/>
    </xf>
    <xf numFmtId="0" fontId="1" fillId="0" borderId="31" xfId="43" applyFont="1" applyFill="1" applyBorder="1" applyAlignment="1">
      <alignment horizontal="distributed" vertical="center"/>
      <protection/>
    </xf>
    <xf numFmtId="0" fontId="1" fillId="0" borderId="14" xfId="43" applyFont="1" applyFill="1" applyBorder="1" applyAlignment="1">
      <alignment horizontal="center" vertical="center"/>
      <protection/>
    </xf>
    <xf numFmtId="0" fontId="1" fillId="0" borderId="15" xfId="43" applyFont="1" applyFill="1" applyBorder="1" applyAlignment="1">
      <alignment horizontal="center" vertical="center"/>
      <protection/>
    </xf>
    <xf numFmtId="0" fontId="1" fillId="0" borderId="8" xfId="43" applyFont="1" applyFill="1" applyBorder="1" applyAlignment="1">
      <alignment horizontal="center" vertical="center"/>
      <protection/>
    </xf>
    <xf numFmtId="0" fontId="1" fillId="0" borderId="12" xfId="43" applyFont="1" applyFill="1" applyBorder="1" applyAlignment="1">
      <alignment horizontal="distributed" vertical="center" wrapText="1"/>
      <protection/>
    </xf>
    <xf numFmtId="0" fontId="0" fillId="0" borderId="8" xfId="43" applyFill="1" applyBorder="1" applyAlignment="1">
      <alignment vertical="center"/>
      <protection/>
    </xf>
    <xf numFmtId="0" fontId="1" fillId="0" borderId="13" xfId="43" applyFont="1" applyFill="1" applyBorder="1" applyAlignment="1">
      <alignment horizontal="distributed" vertical="center"/>
      <protection/>
    </xf>
    <xf numFmtId="0" fontId="0" fillId="0" borderId="16" xfId="43" applyFill="1" applyBorder="1" applyAlignment="1">
      <alignment horizontal="distributed"/>
      <protection/>
    </xf>
    <xf numFmtId="0" fontId="0" fillId="0" borderId="14" xfId="43" applyFill="1" applyBorder="1" applyAlignment="1">
      <alignment horizontal="distributed"/>
      <protection/>
    </xf>
    <xf numFmtId="0" fontId="0" fillId="0" borderId="8" xfId="43" applyFill="1" applyBorder="1" applyAlignment="1">
      <alignment horizontal="distributed"/>
      <protection/>
    </xf>
    <xf numFmtId="0" fontId="1" fillId="0" borderId="37" xfId="43" applyFont="1" applyFill="1" applyBorder="1" applyAlignment="1">
      <alignment horizontal="distributed" vertical="center"/>
      <protection/>
    </xf>
    <xf numFmtId="0" fontId="1" fillId="0" borderId="41" xfId="43" applyFont="1" applyFill="1" applyBorder="1" applyAlignment="1">
      <alignment horizontal="distributed" vertical="center"/>
      <protection/>
    </xf>
    <xf numFmtId="0" fontId="1" fillId="0" borderId="38" xfId="43" applyFont="1" applyFill="1" applyBorder="1" applyAlignment="1">
      <alignment horizontal="distributed" vertical="center"/>
      <protection/>
    </xf>
    <xf numFmtId="0" fontId="1" fillId="0" borderId="13" xfId="43" applyFont="1" applyFill="1" applyBorder="1" applyAlignment="1">
      <alignment horizontal="center" vertical="center"/>
      <protection/>
    </xf>
    <xf numFmtId="0" fontId="1" fillId="0" borderId="16" xfId="43" applyFont="1" applyFill="1" applyBorder="1" applyAlignment="1">
      <alignment horizontal="center" vertical="center"/>
      <protection/>
    </xf>
    <xf numFmtId="49" fontId="1" fillId="0" borderId="1" xfId="44" applyNumberFormat="1" applyFont="1" applyFill="1" applyBorder="1" applyAlignment="1">
      <alignment horizontal="center" vertical="distributed" textRotation="255"/>
      <protection/>
    </xf>
    <xf numFmtId="0" fontId="1" fillId="0" borderId="15" xfId="44" applyFont="1" applyFill="1" applyBorder="1" applyAlignment="1">
      <alignment horizontal="center" vertical="center"/>
      <protection/>
    </xf>
    <xf numFmtId="49" fontId="1" fillId="0" borderId="1" xfId="44" applyNumberFormat="1" applyFont="1" applyFill="1" applyBorder="1" applyAlignment="1">
      <alignment horizontal="center" vertical="center" textRotation="255"/>
      <protection/>
    </xf>
    <xf numFmtId="0" fontId="1" fillId="0" borderId="8" xfId="44" applyFont="1" applyFill="1" applyBorder="1" applyAlignment="1">
      <alignment horizontal="center" vertical="center"/>
      <protection/>
    </xf>
    <xf numFmtId="0" fontId="1" fillId="0" borderId="14" xfId="44" applyFont="1" applyFill="1" applyBorder="1" applyAlignment="1">
      <alignment horizontal="center" vertical="center"/>
      <protection/>
    </xf>
    <xf numFmtId="49" fontId="1" fillId="0" borderId="32" xfId="44" applyNumberFormat="1" applyFont="1" applyFill="1" applyBorder="1" applyAlignment="1">
      <alignment horizontal="distributed" vertical="center"/>
      <protection/>
    </xf>
    <xf numFmtId="49" fontId="1" fillId="0" borderId="33" xfId="44" applyNumberFormat="1" applyFont="1" applyFill="1" applyBorder="1" applyAlignment="1">
      <alignment horizontal="distributed" vertical="center"/>
      <protection/>
    </xf>
    <xf numFmtId="49" fontId="1" fillId="0" borderId="14" xfId="44" applyNumberFormat="1" applyFont="1" applyFill="1" applyBorder="1" applyAlignment="1">
      <alignment horizontal="distributed" vertical="center"/>
      <protection/>
    </xf>
    <xf numFmtId="49" fontId="1" fillId="0" borderId="8" xfId="44" applyNumberFormat="1" applyFont="1" applyFill="1" applyBorder="1" applyAlignment="1">
      <alignment horizontal="distributed" vertical="center"/>
      <protection/>
    </xf>
    <xf numFmtId="49" fontId="8" fillId="0" borderId="1" xfId="44" applyNumberFormat="1" applyFont="1" applyFill="1" applyBorder="1" applyAlignment="1">
      <alignment horizontal="distributed" vertical="center"/>
      <protection/>
    </xf>
    <xf numFmtId="49" fontId="8" fillId="0" borderId="4" xfId="44" applyNumberFormat="1" applyFont="1" applyFill="1" applyBorder="1" applyAlignment="1">
      <alignment horizontal="distributed" vertical="center"/>
      <protection/>
    </xf>
    <xf numFmtId="0" fontId="1" fillId="0" borderId="19" xfId="44" applyFont="1" applyFill="1" applyBorder="1" applyAlignment="1">
      <alignment horizontal="distributed" vertical="center"/>
      <protection/>
    </xf>
    <xf numFmtId="0" fontId="1" fillId="0" borderId="12" xfId="44" applyFont="1" applyFill="1" applyBorder="1" applyAlignment="1">
      <alignment horizontal="distributed" vertical="center"/>
      <protection/>
    </xf>
    <xf numFmtId="49" fontId="1" fillId="0" borderId="4" xfId="44" applyNumberFormat="1" applyFont="1" applyFill="1" applyBorder="1" applyAlignment="1">
      <alignment horizontal="distributed" vertical="center"/>
      <protection/>
    </xf>
    <xf numFmtId="0" fontId="1" fillId="0" borderId="0" xfId="48" applyFont="1" applyFill="1" applyBorder="1" applyAlignment="1">
      <alignment horizontal="distributed" vertical="center"/>
      <protection/>
    </xf>
    <xf numFmtId="0" fontId="1" fillId="0" borderId="4" xfId="48" applyFont="1" applyFill="1" applyBorder="1" applyAlignment="1">
      <alignment horizontal="distributed" vertical="center"/>
      <protection/>
    </xf>
    <xf numFmtId="0" fontId="1" fillId="0" borderId="1" xfId="48" applyFont="1" applyFill="1" applyBorder="1" applyAlignment="1">
      <alignment horizontal="distributed" vertical="center"/>
      <protection/>
    </xf>
    <xf numFmtId="0" fontId="1" fillId="0" borderId="0" xfId="48" applyFont="1" applyFill="1" applyBorder="1" applyAlignment="1">
      <alignment horizontal="center" vertical="center"/>
      <protection/>
    </xf>
    <xf numFmtId="0" fontId="8" fillId="0" borderId="1" xfId="48" applyFont="1" applyFill="1" applyBorder="1" applyAlignment="1">
      <alignment horizontal="distributed" vertical="center"/>
      <protection/>
    </xf>
    <xf numFmtId="0" fontId="8" fillId="0" borderId="0" xfId="48" applyFont="1" applyFill="1" applyBorder="1" applyAlignment="1">
      <alignment horizontal="distributed" vertical="center"/>
      <protection/>
    </xf>
    <xf numFmtId="0" fontId="8" fillId="0" borderId="4" xfId="48" applyFont="1" applyFill="1" applyBorder="1" applyAlignment="1">
      <alignment horizontal="distributed" vertical="center"/>
      <protection/>
    </xf>
    <xf numFmtId="0" fontId="15" fillId="0" borderId="1" xfId="48" applyFont="1" applyFill="1" applyBorder="1" applyAlignment="1">
      <alignment horizontal="distributed" vertical="center"/>
      <protection/>
    </xf>
    <xf numFmtId="0" fontId="15" fillId="0" borderId="0" xfId="48" applyFont="1" applyFill="1" applyBorder="1" applyAlignment="1">
      <alignment horizontal="distributed" vertical="center"/>
      <protection/>
    </xf>
    <xf numFmtId="0" fontId="15" fillId="0" borderId="4" xfId="48" applyFont="1" applyFill="1" applyBorder="1" applyAlignment="1">
      <alignment horizontal="distributed" vertical="center"/>
      <protection/>
    </xf>
    <xf numFmtId="0" fontId="1" fillId="0" borderId="32" xfId="48" applyFont="1" applyFill="1" applyBorder="1" applyAlignment="1">
      <alignment horizontal="center" vertical="center"/>
      <protection/>
    </xf>
    <xf numFmtId="0" fontId="1" fillId="0" borderId="44" xfId="48" applyFont="1" applyFill="1" applyBorder="1" applyAlignment="1">
      <alignment horizontal="center" vertical="center"/>
      <protection/>
    </xf>
    <xf numFmtId="0" fontId="1" fillId="0" borderId="33" xfId="48" applyFont="1" applyFill="1" applyBorder="1" applyAlignment="1">
      <alignment horizontal="center" vertical="center"/>
      <protection/>
    </xf>
    <xf numFmtId="0" fontId="1" fillId="0" borderId="14" xfId="48" applyFont="1" applyFill="1" applyBorder="1" applyAlignment="1">
      <alignment horizontal="center" vertical="center"/>
      <protection/>
    </xf>
    <xf numFmtId="0" fontId="1" fillId="0" borderId="15" xfId="48" applyFont="1" applyFill="1" applyBorder="1" applyAlignment="1">
      <alignment horizontal="center" vertical="center"/>
      <protection/>
    </xf>
    <xf numFmtId="0" fontId="1" fillId="0" borderId="8" xfId="48" applyFont="1" applyFill="1" applyBorder="1" applyAlignment="1">
      <alignment horizontal="center" vertical="center"/>
      <protection/>
    </xf>
    <xf numFmtId="0" fontId="1" fillId="0" borderId="2" xfId="48" applyFont="1" applyFill="1" applyBorder="1" applyAlignment="1">
      <alignment horizontal="center"/>
      <protection/>
    </xf>
    <xf numFmtId="0" fontId="1" fillId="0" borderId="30" xfId="48" applyFont="1" applyFill="1" applyBorder="1" applyAlignment="1">
      <alignment horizontal="center"/>
      <protection/>
    </xf>
    <xf numFmtId="0" fontId="1" fillId="0" borderId="21" xfId="48" applyFont="1" applyFill="1" applyBorder="1" applyAlignment="1">
      <alignment horizontal="center"/>
      <protection/>
    </xf>
    <xf numFmtId="0" fontId="1" fillId="0" borderId="17" xfId="48" applyFont="1" applyFill="1" applyBorder="1" applyAlignment="1">
      <alignment horizontal="center" vertical="center" wrapText="1"/>
      <protection/>
    </xf>
    <xf numFmtId="49" fontId="1" fillId="0" borderId="12" xfId="49" applyNumberFormat="1" applyFont="1" applyFill="1" applyBorder="1" applyAlignment="1">
      <alignment horizontal="distributed" vertical="center"/>
      <protection/>
    </xf>
    <xf numFmtId="49" fontId="26" fillId="0" borderId="0" xfId="49" applyNumberFormat="1" applyFont="1" applyFill="1" applyBorder="1" applyAlignment="1">
      <alignment horizontal="distributed" vertical="center"/>
      <protection/>
    </xf>
    <xf numFmtId="49" fontId="1" fillId="0" borderId="3" xfId="18" applyNumberFormat="1" applyFont="1" applyFill="1" applyBorder="1" applyAlignment="1">
      <alignment horizontal="distributed" vertical="center"/>
    </xf>
    <xf numFmtId="49" fontId="1" fillId="0" borderId="45" xfId="18" applyNumberFormat="1" applyFont="1" applyFill="1" applyBorder="1" applyAlignment="1">
      <alignment horizontal="distributed" vertical="center"/>
    </xf>
    <xf numFmtId="49" fontId="1" fillId="0" borderId="44" xfId="18" applyNumberFormat="1" applyFont="1" applyFill="1" applyBorder="1" applyAlignment="1">
      <alignment horizontal="distributed" vertical="center"/>
    </xf>
    <xf numFmtId="49" fontId="1" fillId="0" borderId="33" xfId="18" applyNumberFormat="1" applyFont="1" applyFill="1" applyBorder="1" applyAlignment="1">
      <alignment horizontal="distributed" vertical="center"/>
    </xf>
    <xf numFmtId="49" fontId="1" fillId="0" borderId="4" xfId="18" applyNumberFormat="1" applyFont="1" applyFill="1" applyBorder="1" applyAlignment="1">
      <alignment horizontal="distributed" vertical="center"/>
    </xf>
    <xf numFmtId="49" fontId="1" fillId="0" borderId="32" xfId="18" applyNumberFormat="1" applyFont="1" applyFill="1" applyBorder="1" applyAlignment="1">
      <alignment horizontal="distributed" vertical="center"/>
    </xf>
    <xf numFmtId="49" fontId="1" fillId="0" borderId="1" xfId="18" applyNumberFormat="1" applyFont="1" applyFill="1" applyBorder="1" applyAlignment="1">
      <alignment horizontal="distributed" vertical="center"/>
    </xf>
    <xf numFmtId="0" fontId="1" fillId="0" borderId="14" xfId="50" applyFont="1" applyFill="1" applyBorder="1" applyAlignment="1">
      <alignment horizontal="center" vertical="center"/>
      <protection/>
    </xf>
    <xf numFmtId="0" fontId="1" fillId="0" borderId="8" xfId="50" applyFont="1" applyFill="1" applyBorder="1" applyAlignment="1">
      <alignment horizontal="center" vertical="center"/>
      <protection/>
    </xf>
    <xf numFmtId="0" fontId="1" fillId="0" borderId="32" xfId="50" applyFont="1" applyFill="1" applyBorder="1" applyAlignment="1">
      <alignment horizontal="center" vertical="center"/>
      <protection/>
    </xf>
    <xf numFmtId="0" fontId="1" fillId="0" borderId="44" xfId="50" applyFont="1" applyFill="1" applyBorder="1" applyAlignment="1">
      <alignment horizontal="center" vertical="center"/>
      <protection/>
    </xf>
    <xf numFmtId="0" fontId="1" fillId="0" borderId="33" xfId="50" applyFont="1" applyFill="1" applyBorder="1" applyAlignment="1">
      <alignment horizontal="center" vertical="center"/>
      <protection/>
    </xf>
    <xf numFmtId="0" fontId="1" fillId="0" borderId="15" xfId="50" applyFont="1" applyFill="1" applyBorder="1" applyAlignment="1">
      <alignment horizontal="center" vertical="center"/>
      <protection/>
    </xf>
    <xf numFmtId="0" fontId="1" fillId="0" borderId="2" xfId="50" applyFont="1" applyFill="1" applyBorder="1" applyAlignment="1">
      <alignment horizontal="center" vertical="center"/>
      <protection/>
    </xf>
    <xf numFmtId="0" fontId="1" fillId="0" borderId="21" xfId="50" applyFont="1" applyFill="1" applyBorder="1" applyAlignment="1">
      <alignment horizontal="center" vertical="center"/>
      <protection/>
    </xf>
    <xf numFmtId="0" fontId="1" fillId="0" borderId="2" xfId="50" applyFont="1" applyFill="1" applyBorder="1" applyAlignment="1">
      <alignment horizontal="center" vertical="center" wrapText="1"/>
      <protection/>
    </xf>
    <xf numFmtId="0" fontId="1" fillId="0" borderId="21" xfId="50" applyFont="1" applyFill="1" applyBorder="1" applyAlignment="1">
      <alignment horizontal="center" vertical="center" wrapText="1"/>
      <protection/>
    </xf>
    <xf numFmtId="38" fontId="1" fillId="0" borderId="14" xfId="18" applyFont="1" applyFill="1" applyBorder="1" applyAlignment="1">
      <alignment horizontal="center" vertical="center"/>
    </xf>
    <xf numFmtId="38" fontId="1" fillId="0" borderId="15" xfId="18" applyFont="1" applyFill="1" applyBorder="1" applyAlignment="1">
      <alignment horizontal="center" vertical="center"/>
    </xf>
    <xf numFmtId="38" fontId="1" fillId="0" borderId="8" xfId="18" applyFont="1" applyFill="1" applyBorder="1" applyAlignment="1">
      <alignment horizontal="center" vertical="center"/>
    </xf>
    <xf numFmtId="38" fontId="1" fillId="0" borderId="24" xfId="18" applyFont="1" applyFill="1" applyBorder="1" applyAlignment="1">
      <alignment horizontal="center" vertical="center"/>
    </xf>
    <xf numFmtId="38" fontId="1" fillId="0" borderId="35" xfId="18" applyFont="1" applyFill="1" applyBorder="1" applyAlignment="1">
      <alignment horizontal="center" vertical="center"/>
    </xf>
    <xf numFmtId="38" fontId="1" fillId="0" borderId="31" xfId="18" applyFont="1" applyFill="1" applyBorder="1" applyAlignment="1">
      <alignment horizontal="center" vertical="center"/>
    </xf>
    <xf numFmtId="0" fontId="1" fillId="0" borderId="24" xfId="51" applyFont="1" applyFill="1" applyBorder="1" applyAlignment="1">
      <alignment horizontal="center" vertical="center"/>
      <protection/>
    </xf>
    <xf numFmtId="0" fontId="1" fillId="0" borderId="35" xfId="51" applyFont="1" applyFill="1" applyBorder="1" applyAlignment="1">
      <alignment horizontal="center" vertical="center"/>
      <protection/>
    </xf>
    <xf numFmtId="0" fontId="1" fillId="0" borderId="31" xfId="51" applyFont="1" applyFill="1" applyBorder="1" applyAlignment="1">
      <alignment horizontal="center" vertical="center"/>
      <protection/>
    </xf>
    <xf numFmtId="38" fontId="1" fillId="0" borderId="19" xfId="18" applyFont="1" applyFill="1" applyBorder="1" applyAlignment="1">
      <alignment horizontal="center" vertical="center"/>
    </xf>
    <xf numFmtId="38" fontId="1" fillId="0" borderId="9" xfId="18" applyFont="1" applyFill="1" applyBorder="1" applyAlignment="1">
      <alignment horizontal="center" vertical="center"/>
    </xf>
    <xf numFmtId="38" fontId="1" fillId="0" borderId="12" xfId="18" applyFont="1" applyFill="1" applyBorder="1" applyAlignment="1">
      <alignment horizontal="center" vertical="center"/>
    </xf>
    <xf numFmtId="38" fontId="1" fillId="0" borderId="2" xfId="18" applyFont="1" applyFill="1" applyBorder="1" applyAlignment="1">
      <alignment horizontal="center" vertical="center"/>
    </xf>
    <xf numFmtId="38" fontId="1" fillId="0" borderId="30" xfId="18" applyFont="1" applyFill="1" applyBorder="1" applyAlignment="1">
      <alignment horizontal="center" vertical="center"/>
    </xf>
    <xf numFmtId="38" fontId="1" fillId="0" borderId="21" xfId="18" applyFont="1" applyFill="1" applyBorder="1" applyAlignment="1">
      <alignment horizontal="center" vertical="center"/>
    </xf>
    <xf numFmtId="0" fontId="1" fillId="0" borderId="18" xfId="52" applyFont="1" applyFill="1" applyBorder="1" applyAlignment="1">
      <alignment horizontal="distributed" vertical="center" wrapText="1"/>
      <protection/>
    </xf>
    <xf numFmtId="0" fontId="1" fillId="0" borderId="9" xfId="52" applyFont="1" applyFill="1" applyBorder="1" applyAlignment="1">
      <alignment horizontal="distributed" vertical="center"/>
      <protection/>
    </xf>
    <xf numFmtId="0" fontId="0" fillId="0" borderId="12" xfId="52" applyFill="1" applyBorder="1" applyAlignment="1">
      <alignment horizontal="distributed" vertical="center"/>
      <protection/>
    </xf>
    <xf numFmtId="0" fontId="1" fillId="0" borderId="32" xfId="52" applyFont="1" applyFill="1" applyBorder="1" applyAlignment="1">
      <alignment horizontal="center" vertical="center"/>
      <protection/>
    </xf>
    <xf numFmtId="0" fontId="0" fillId="0" borderId="1" xfId="52" applyFill="1" applyBorder="1" applyAlignment="1">
      <alignment/>
      <protection/>
    </xf>
    <xf numFmtId="0" fontId="0" fillId="0" borderId="14" xfId="52" applyFill="1" applyBorder="1" applyAlignment="1">
      <alignment/>
      <protection/>
    </xf>
    <xf numFmtId="0" fontId="1" fillId="0" borderId="9" xfId="52" applyFont="1" applyFill="1" applyBorder="1" applyAlignment="1">
      <alignment horizontal="distributed" vertical="center" wrapText="1"/>
      <protection/>
    </xf>
    <xf numFmtId="0" fontId="1" fillId="0" borderId="2" xfId="52" applyFont="1" applyFill="1" applyBorder="1" applyAlignment="1">
      <alignment horizontal="distributed" vertical="center"/>
      <protection/>
    </xf>
    <xf numFmtId="0" fontId="0" fillId="0" borderId="30" xfId="52" applyFill="1" applyBorder="1" applyAlignment="1">
      <alignment horizontal="distributed" vertical="center"/>
      <protection/>
    </xf>
    <xf numFmtId="0" fontId="0" fillId="0" borderId="21" xfId="52" applyFill="1" applyBorder="1" applyAlignment="1">
      <alignment horizontal="distributed" vertical="center"/>
      <protection/>
    </xf>
    <xf numFmtId="0" fontId="1" fillId="0" borderId="3" xfId="52" applyFont="1" applyFill="1" applyBorder="1" applyAlignment="1">
      <alignment horizontal="distributed" vertical="center"/>
      <protection/>
    </xf>
    <xf numFmtId="0" fontId="1" fillId="0" borderId="18" xfId="52" applyNumberFormat="1" applyFont="1" applyFill="1" applyBorder="1" applyAlignment="1">
      <alignment horizontal="distributed" vertical="center" wrapText="1"/>
      <protection/>
    </xf>
    <xf numFmtId="0" fontId="0" fillId="0" borderId="18" xfId="52" applyNumberFormat="1" applyFill="1" applyBorder="1" applyAlignment="1">
      <alignment horizontal="distributed" vertical="center" wrapText="1"/>
      <protection/>
    </xf>
    <xf numFmtId="38" fontId="1" fillId="0" borderId="19" xfId="18" applyFont="1" applyFill="1" applyBorder="1" applyAlignment="1">
      <alignment horizontal="distributed" vertical="center"/>
    </xf>
    <xf numFmtId="0" fontId="0" fillId="0" borderId="12" xfId="53" applyFill="1" applyBorder="1" applyAlignment="1">
      <alignment horizontal="distributed" vertical="center"/>
      <protection/>
    </xf>
    <xf numFmtId="0" fontId="1" fillId="0" borderId="19" xfId="53" applyFont="1" applyFill="1" applyBorder="1" applyAlignment="1">
      <alignment horizontal="distributed" vertical="center" wrapText="1"/>
      <protection/>
    </xf>
    <xf numFmtId="0" fontId="0" fillId="0" borderId="12" xfId="53" applyFill="1" applyBorder="1" applyAlignment="1">
      <alignment vertical="center"/>
      <protection/>
    </xf>
    <xf numFmtId="38" fontId="1" fillId="0" borderId="3" xfId="18" applyFont="1" applyFill="1" applyBorder="1" applyAlignment="1">
      <alignment horizontal="distributed" vertical="center"/>
    </xf>
    <xf numFmtId="38" fontId="1" fillId="0" borderId="18" xfId="18" applyFont="1" applyFill="1" applyBorder="1" applyAlignment="1">
      <alignment horizontal="distributed" vertical="center"/>
    </xf>
    <xf numFmtId="0" fontId="0" fillId="0" borderId="1" xfId="54" applyFill="1" applyBorder="1" applyAlignment="1">
      <alignment vertical="center"/>
      <protection/>
    </xf>
    <xf numFmtId="0" fontId="0" fillId="0" borderId="5" xfId="54" applyFill="1" applyBorder="1" applyAlignment="1">
      <alignment vertical="center"/>
      <protection/>
    </xf>
    <xf numFmtId="0" fontId="1" fillId="0" borderId="19" xfId="54" applyFont="1" applyFill="1" applyBorder="1" applyAlignment="1">
      <alignment horizontal="distributed" vertical="center" wrapText="1"/>
      <protection/>
    </xf>
    <xf numFmtId="0" fontId="0" fillId="0" borderId="9" xfId="54" applyFill="1" applyBorder="1" applyAlignment="1">
      <alignment vertical="center"/>
      <protection/>
    </xf>
    <xf numFmtId="0" fontId="0" fillId="0" borderId="12" xfId="54" applyFill="1" applyBorder="1" applyAlignment="1">
      <alignment vertical="center"/>
      <protection/>
    </xf>
    <xf numFmtId="38" fontId="1" fillId="0" borderId="2" xfId="18" applyFont="1" applyFill="1" applyBorder="1" applyAlignment="1">
      <alignment horizontal="distributed" vertical="center"/>
    </xf>
    <xf numFmtId="0" fontId="0" fillId="0" borderId="21" xfId="54" applyFill="1" applyBorder="1" applyAlignment="1">
      <alignment vertical="center"/>
      <protection/>
    </xf>
    <xf numFmtId="0" fontId="0" fillId="0" borderId="4" xfId="54" applyFill="1" applyBorder="1" applyAlignment="1">
      <alignment vertical="center"/>
      <protection/>
    </xf>
    <xf numFmtId="38" fontId="8" fillId="0" borderId="1" xfId="18" applyFont="1" applyFill="1" applyBorder="1" applyAlignment="1">
      <alignment horizontal="center" vertical="center"/>
    </xf>
    <xf numFmtId="0" fontId="9" fillId="0" borderId="0" xfId="54" applyFont="1" applyFill="1" applyBorder="1" applyAlignment="1">
      <alignment horizontal="center" vertical="center"/>
      <protection/>
    </xf>
    <xf numFmtId="0" fontId="9" fillId="0" borderId="4" xfId="54" applyFont="1" applyFill="1" applyBorder="1" applyAlignment="1">
      <alignment horizontal="center" vertical="center"/>
      <protection/>
    </xf>
    <xf numFmtId="0" fontId="1" fillId="0" borderId="2" xfId="55" applyFont="1" applyFill="1" applyBorder="1" applyAlignment="1">
      <alignment horizontal="center" vertical="center"/>
      <protection/>
    </xf>
    <xf numFmtId="0" fontId="1" fillId="0" borderId="30" xfId="55" applyFont="1" applyFill="1" applyBorder="1" applyAlignment="1">
      <alignment horizontal="center" vertical="center"/>
      <protection/>
    </xf>
    <xf numFmtId="0" fontId="1" fillId="0" borderId="21" xfId="55" applyFont="1" applyFill="1" applyBorder="1" applyAlignment="1">
      <alignment horizontal="center" vertical="center"/>
      <protection/>
    </xf>
    <xf numFmtId="0" fontId="1" fillId="0" borderId="19" xfId="55" applyFont="1" applyFill="1" applyBorder="1" applyAlignment="1">
      <alignment horizontal="center" vertical="center"/>
      <protection/>
    </xf>
    <xf numFmtId="0" fontId="0" fillId="0" borderId="12" xfId="55" applyFill="1" applyBorder="1" applyAlignment="1">
      <alignment horizontal="center" vertical="center"/>
      <protection/>
    </xf>
    <xf numFmtId="0" fontId="1" fillId="0" borderId="2" xfId="55" applyFont="1" applyFill="1" applyBorder="1" applyAlignment="1">
      <alignment horizontal="distributed" vertical="center"/>
      <protection/>
    </xf>
    <xf numFmtId="0" fontId="0" fillId="0" borderId="30" xfId="55" applyFill="1" applyBorder="1" applyAlignment="1">
      <alignment horizontal="distributed" vertical="center"/>
      <protection/>
    </xf>
    <xf numFmtId="0" fontId="0" fillId="0" borderId="21" xfId="55" applyFill="1" applyBorder="1" applyAlignment="1">
      <alignment horizontal="distributed" vertical="center"/>
      <protection/>
    </xf>
    <xf numFmtId="0" fontId="0" fillId="0" borderId="30" xfId="55" applyFill="1" applyBorder="1" applyAlignment="1">
      <alignment horizontal="center" vertical="center"/>
      <protection/>
    </xf>
    <xf numFmtId="0" fontId="0" fillId="0" borderId="21" xfId="55" applyFill="1" applyBorder="1" applyAlignment="1">
      <alignment horizontal="center" vertical="center"/>
      <protection/>
    </xf>
    <xf numFmtId="0" fontId="1" fillId="0" borderId="13" xfId="56" applyFont="1" applyFill="1" applyBorder="1" applyAlignment="1">
      <alignment horizontal="center" vertical="center"/>
      <protection/>
    </xf>
    <xf numFmtId="0" fontId="1" fillId="0" borderId="17" xfId="56" applyFont="1" applyFill="1" applyBorder="1" applyAlignment="1">
      <alignment horizontal="center" vertical="center"/>
      <protection/>
    </xf>
    <xf numFmtId="0" fontId="1" fillId="0" borderId="16" xfId="56" applyFont="1" applyFill="1" applyBorder="1" applyAlignment="1">
      <alignment horizontal="center" vertical="center"/>
      <protection/>
    </xf>
    <xf numFmtId="0" fontId="1" fillId="0" borderId="1" xfId="56" applyFont="1" applyFill="1" applyBorder="1" applyAlignment="1">
      <alignment horizontal="center" vertical="center"/>
      <protection/>
    </xf>
    <xf numFmtId="0" fontId="1" fillId="0" borderId="0" xfId="56" applyFont="1" applyFill="1" applyBorder="1" applyAlignment="1">
      <alignment horizontal="center" vertical="center"/>
      <protection/>
    </xf>
    <xf numFmtId="0" fontId="1" fillId="0" borderId="4" xfId="56" applyFont="1" applyFill="1" applyBorder="1" applyAlignment="1">
      <alignment horizontal="center" vertical="center"/>
      <protection/>
    </xf>
    <xf numFmtId="0" fontId="1" fillId="0" borderId="19" xfId="56" applyFont="1" applyFill="1" applyBorder="1" applyAlignment="1">
      <alignment horizontal="center" vertical="center" wrapText="1"/>
      <protection/>
    </xf>
    <xf numFmtId="0" fontId="26" fillId="0" borderId="12" xfId="56" applyFont="1" applyFill="1" applyBorder="1" applyAlignment="1">
      <alignment horizontal="center" vertical="center" wrapText="1"/>
      <protection/>
    </xf>
    <xf numFmtId="0" fontId="1" fillId="0" borderId="2" xfId="56" applyFont="1" applyFill="1" applyBorder="1" applyAlignment="1">
      <alignment horizontal="center" vertical="center"/>
      <protection/>
    </xf>
    <xf numFmtId="0" fontId="26" fillId="0" borderId="30" xfId="56" applyFont="1" applyFill="1" applyBorder="1" applyAlignment="1">
      <alignment horizontal="center" vertical="center"/>
      <protection/>
    </xf>
    <xf numFmtId="0" fontId="26" fillId="0" borderId="21" xfId="56" applyFont="1" applyFill="1" applyBorder="1" applyAlignment="1">
      <alignment horizontal="center" vertical="center"/>
      <protection/>
    </xf>
    <xf numFmtId="0" fontId="1" fillId="0" borderId="19" xfId="56" applyFont="1" applyFill="1" applyBorder="1" applyAlignment="1">
      <alignment horizontal="distributed" vertical="center" wrapText="1"/>
      <protection/>
    </xf>
    <xf numFmtId="0" fontId="26" fillId="0" borderId="12" xfId="56" applyFont="1" applyFill="1" applyBorder="1" applyAlignment="1">
      <alignment horizontal="distributed" vertical="center" wrapText="1"/>
      <protection/>
    </xf>
    <xf numFmtId="0" fontId="1" fillId="0" borderId="19" xfId="56" applyFont="1" applyFill="1" applyBorder="1" applyAlignment="1">
      <alignment horizontal="center" vertical="distributed" wrapText="1"/>
      <protection/>
    </xf>
    <xf numFmtId="0" fontId="26" fillId="0" borderId="12" xfId="56" applyFont="1" applyFill="1" applyBorder="1" applyAlignment="1">
      <alignment horizontal="center" vertical="distributed" wrapText="1"/>
      <protection/>
    </xf>
    <xf numFmtId="0" fontId="1" fillId="0" borderId="19" xfId="56" applyFont="1" applyFill="1" applyBorder="1" applyAlignment="1">
      <alignment horizontal="left" vertical="center" wrapText="1"/>
      <protection/>
    </xf>
    <xf numFmtId="0" fontId="26" fillId="0" borderId="12" xfId="56" applyFont="1" applyFill="1" applyBorder="1" applyAlignment="1">
      <alignment horizontal="left" vertical="center" wrapText="1"/>
      <protection/>
    </xf>
    <xf numFmtId="0" fontId="1" fillId="0" borderId="19" xfId="56" applyFont="1" applyFill="1" applyBorder="1" applyAlignment="1">
      <alignment horizontal="left" vertical="center" wrapText="1" indent="1"/>
      <protection/>
    </xf>
    <xf numFmtId="0" fontId="26" fillId="0" borderId="12" xfId="56" applyFont="1" applyFill="1" applyBorder="1" applyAlignment="1">
      <alignment horizontal="left" vertical="center" wrapText="1" indent="1"/>
      <protection/>
    </xf>
    <xf numFmtId="0" fontId="1" fillId="0" borderId="19" xfId="56" applyFont="1" applyFill="1" applyBorder="1" applyAlignment="1">
      <alignment horizontal="left" vertical="distributed" wrapText="1" indent="1"/>
      <protection/>
    </xf>
    <xf numFmtId="0" fontId="26" fillId="0" borderId="12" xfId="56" applyFont="1" applyFill="1" applyBorder="1" applyAlignment="1">
      <alignment horizontal="left" vertical="distributed" wrapText="1" indent="1"/>
      <protection/>
    </xf>
    <xf numFmtId="0" fontId="1" fillId="0" borderId="19" xfId="56" applyFont="1" applyFill="1" applyBorder="1" applyAlignment="1">
      <alignment horizontal="center" vertical="center"/>
      <protection/>
    </xf>
    <xf numFmtId="0" fontId="26" fillId="0" borderId="12" xfId="56" applyFont="1" applyFill="1" applyBorder="1" applyAlignment="1">
      <alignment horizontal="center" vertical="center"/>
      <protection/>
    </xf>
  </cellXfs>
  <cellStyles count="46">
    <cellStyle name="Normal" xfId="0"/>
    <cellStyle name="Percent" xfId="15"/>
    <cellStyle name="Hyperlink" xfId="16"/>
    <cellStyle name="ふとも" xfId="17"/>
    <cellStyle name="Comma [0]" xfId="18"/>
    <cellStyle name="Comma" xfId="19"/>
    <cellStyle name="市町名" xfId="20"/>
    <cellStyle name="数字太文字" xfId="21"/>
    <cellStyle name="太文字" xfId="22"/>
    <cellStyle name="Currency [0]" xfId="23"/>
    <cellStyle name="Currency" xfId="24"/>
    <cellStyle name="標準_03-01-s30" xfId="25"/>
    <cellStyle name="標準_03-03-s30" xfId="26"/>
    <cellStyle name="標準_03-10-s30" xfId="27"/>
    <cellStyle name="標準_04-01-s30" xfId="28"/>
    <cellStyle name="標準_05-06-s30" xfId="29"/>
    <cellStyle name="標準_06-01-s30" xfId="30"/>
    <cellStyle name="標準_06-02-s30" xfId="31"/>
    <cellStyle name="標準_06-10-s30" xfId="32"/>
    <cellStyle name="標準_06-20-s30" xfId="33"/>
    <cellStyle name="標準_07-01-s30" xfId="34"/>
    <cellStyle name="標準_08-02-s30" xfId="35"/>
    <cellStyle name="標準_08-03-s30" xfId="36"/>
    <cellStyle name="標準_10-01-s30" xfId="37"/>
    <cellStyle name="標準_10-03-s30" xfId="38"/>
    <cellStyle name="標準_11-02-s30" xfId="39"/>
    <cellStyle name="標準_11-09-s30" xfId="40"/>
    <cellStyle name="標準_11-10-s30" xfId="41"/>
    <cellStyle name="標準_13-01-s30" xfId="42"/>
    <cellStyle name="標準_13-06-s30" xfId="43"/>
    <cellStyle name="標準_14-01-s30" xfId="44"/>
    <cellStyle name="標準_15-01-s30" xfId="45"/>
    <cellStyle name="標準_15-11-s30" xfId="46"/>
    <cellStyle name="標準_16-02-s30" xfId="47"/>
    <cellStyle name="標準_17-06-s30" xfId="48"/>
    <cellStyle name="標準_18-01-s30" xfId="49"/>
    <cellStyle name="標準_20-08-s30" xfId="50"/>
    <cellStyle name="標準_21-02-s30" xfId="51"/>
    <cellStyle name="標準_22-01-s30" xfId="52"/>
    <cellStyle name="標準_22-09-s30" xfId="53"/>
    <cellStyle name="標準_22-10-s30" xfId="54"/>
    <cellStyle name="標準_23-04-s30" xfId="55"/>
    <cellStyle name="標準_23-05-s30" xfId="56"/>
    <cellStyle name="標準_nenkan-S23-000" xfId="57"/>
    <cellStyle name="標準_企画班（K.syusa）" xfId="58"/>
    <cellStyle name="Followed Hyperlink" xfId="5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24</xdr:row>
      <xdr:rowOff>142875</xdr:rowOff>
    </xdr:from>
    <xdr:to>
      <xdr:col>2</xdr:col>
      <xdr:colOff>38100</xdr:colOff>
      <xdr:row>39</xdr:row>
      <xdr:rowOff>0</xdr:rowOff>
    </xdr:to>
    <xdr:sp>
      <xdr:nvSpPr>
        <xdr:cNvPr id="1" name="AutoShape 1"/>
        <xdr:cNvSpPr>
          <a:spLocks/>
        </xdr:cNvSpPr>
      </xdr:nvSpPr>
      <xdr:spPr>
        <a:xfrm>
          <a:off x="371475" y="4324350"/>
          <a:ext cx="66675" cy="21431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40</xdr:row>
      <xdr:rowOff>47625</xdr:rowOff>
    </xdr:from>
    <xdr:to>
      <xdr:col>2</xdr:col>
      <xdr:colOff>28575</xdr:colOff>
      <xdr:row>50</xdr:row>
      <xdr:rowOff>123825</xdr:rowOff>
    </xdr:to>
    <xdr:sp>
      <xdr:nvSpPr>
        <xdr:cNvPr id="2" name="AutoShape 2"/>
        <xdr:cNvSpPr>
          <a:spLocks/>
        </xdr:cNvSpPr>
      </xdr:nvSpPr>
      <xdr:spPr>
        <a:xfrm>
          <a:off x="361950" y="6667500"/>
          <a:ext cx="66675" cy="1600200"/>
        </a:xfrm>
        <a:prstGeom prst="leftBrace">
          <a:avLst>
            <a:gd name="adj" fmla="val -1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52</xdr:row>
      <xdr:rowOff>47625</xdr:rowOff>
    </xdr:from>
    <xdr:to>
      <xdr:col>2</xdr:col>
      <xdr:colOff>28575</xdr:colOff>
      <xdr:row>62</xdr:row>
      <xdr:rowOff>123825</xdr:rowOff>
    </xdr:to>
    <xdr:sp>
      <xdr:nvSpPr>
        <xdr:cNvPr id="3" name="AutoShape 3"/>
        <xdr:cNvSpPr>
          <a:spLocks/>
        </xdr:cNvSpPr>
      </xdr:nvSpPr>
      <xdr:spPr>
        <a:xfrm>
          <a:off x="361950" y="8496300"/>
          <a:ext cx="66675" cy="1600200"/>
        </a:xfrm>
        <a:prstGeom prst="leftBrace">
          <a:avLst>
            <a:gd name="adj" fmla="val -1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22</xdr:row>
      <xdr:rowOff>114300</xdr:rowOff>
    </xdr:from>
    <xdr:ext cx="76200" cy="209550"/>
    <xdr:sp>
      <xdr:nvSpPr>
        <xdr:cNvPr id="1" name="TextBox 1"/>
        <xdr:cNvSpPr txBox="1">
          <a:spLocks noChangeArrowheads="1"/>
        </xdr:cNvSpPr>
      </xdr:nvSpPr>
      <xdr:spPr>
        <a:xfrm>
          <a:off x="3667125" y="43529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53</xdr:row>
      <xdr:rowOff>0</xdr:rowOff>
    </xdr:from>
    <xdr:ext cx="76200" cy="209550"/>
    <xdr:sp>
      <xdr:nvSpPr>
        <xdr:cNvPr id="2" name="TextBox 2"/>
        <xdr:cNvSpPr txBox="1">
          <a:spLocks noChangeArrowheads="1"/>
        </xdr:cNvSpPr>
      </xdr:nvSpPr>
      <xdr:spPr>
        <a:xfrm>
          <a:off x="3667125" y="100298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70</xdr:row>
      <xdr:rowOff>0</xdr:rowOff>
    </xdr:from>
    <xdr:ext cx="76200" cy="238125"/>
    <xdr:sp>
      <xdr:nvSpPr>
        <xdr:cNvPr id="3" name="TextBox 3"/>
        <xdr:cNvSpPr txBox="1">
          <a:spLocks noChangeArrowheads="1"/>
        </xdr:cNvSpPr>
      </xdr:nvSpPr>
      <xdr:spPr>
        <a:xfrm>
          <a:off x="3667125" y="12982575"/>
          <a:ext cx="76200" cy="2381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70</xdr:row>
      <xdr:rowOff>0</xdr:rowOff>
    </xdr:from>
    <xdr:ext cx="76200" cy="238125"/>
    <xdr:sp>
      <xdr:nvSpPr>
        <xdr:cNvPr id="4" name="TextBox 4"/>
        <xdr:cNvSpPr txBox="1">
          <a:spLocks noChangeArrowheads="1"/>
        </xdr:cNvSpPr>
      </xdr:nvSpPr>
      <xdr:spPr>
        <a:xfrm>
          <a:off x="3667125" y="12982575"/>
          <a:ext cx="76200" cy="2381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10</xdr:col>
      <xdr:colOff>0</xdr:colOff>
      <xdr:row>70</xdr:row>
      <xdr:rowOff>0</xdr:rowOff>
    </xdr:from>
    <xdr:to>
      <xdr:col>10</xdr:col>
      <xdr:colOff>0</xdr:colOff>
      <xdr:row>70</xdr:row>
      <xdr:rowOff>0</xdr:rowOff>
    </xdr:to>
    <xdr:sp>
      <xdr:nvSpPr>
        <xdr:cNvPr id="5" name="AutoShape 5"/>
        <xdr:cNvSpPr>
          <a:spLocks/>
        </xdr:cNvSpPr>
      </xdr:nvSpPr>
      <xdr:spPr>
        <a:xfrm>
          <a:off x="6657975" y="129825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70</xdr:row>
      <xdr:rowOff>0</xdr:rowOff>
    </xdr:from>
    <xdr:to>
      <xdr:col>10</xdr:col>
      <xdr:colOff>0</xdr:colOff>
      <xdr:row>70</xdr:row>
      <xdr:rowOff>0</xdr:rowOff>
    </xdr:to>
    <xdr:sp>
      <xdr:nvSpPr>
        <xdr:cNvPr id="6" name="AutoShape 6"/>
        <xdr:cNvSpPr>
          <a:spLocks/>
        </xdr:cNvSpPr>
      </xdr:nvSpPr>
      <xdr:spPr>
        <a:xfrm>
          <a:off x="6657975" y="129825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70</xdr:row>
      <xdr:rowOff>0</xdr:rowOff>
    </xdr:from>
    <xdr:to>
      <xdr:col>10</xdr:col>
      <xdr:colOff>0</xdr:colOff>
      <xdr:row>70</xdr:row>
      <xdr:rowOff>0</xdr:rowOff>
    </xdr:to>
    <xdr:sp>
      <xdr:nvSpPr>
        <xdr:cNvPr id="7" name="AutoShape 7"/>
        <xdr:cNvSpPr>
          <a:spLocks/>
        </xdr:cNvSpPr>
      </xdr:nvSpPr>
      <xdr:spPr>
        <a:xfrm>
          <a:off x="6657975" y="129825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70</xdr:row>
      <xdr:rowOff>0</xdr:rowOff>
    </xdr:from>
    <xdr:to>
      <xdr:col>10</xdr:col>
      <xdr:colOff>0</xdr:colOff>
      <xdr:row>70</xdr:row>
      <xdr:rowOff>0</xdr:rowOff>
    </xdr:to>
    <xdr:sp>
      <xdr:nvSpPr>
        <xdr:cNvPr id="8" name="AutoShape 8"/>
        <xdr:cNvSpPr>
          <a:spLocks/>
        </xdr:cNvSpPr>
      </xdr:nvSpPr>
      <xdr:spPr>
        <a:xfrm>
          <a:off x="6657975" y="129825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70</xdr:row>
      <xdr:rowOff>0</xdr:rowOff>
    </xdr:from>
    <xdr:to>
      <xdr:col>10</xdr:col>
      <xdr:colOff>95250</xdr:colOff>
      <xdr:row>70</xdr:row>
      <xdr:rowOff>0</xdr:rowOff>
    </xdr:to>
    <xdr:sp>
      <xdr:nvSpPr>
        <xdr:cNvPr id="9" name="AutoShape 9"/>
        <xdr:cNvSpPr>
          <a:spLocks/>
        </xdr:cNvSpPr>
      </xdr:nvSpPr>
      <xdr:spPr>
        <a:xfrm>
          <a:off x="6696075" y="12982575"/>
          <a:ext cx="571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0</xdr:colOff>
      <xdr:row>22</xdr:row>
      <xdr:rowOff>114300</xdr:rowOff>
    </xdr:from>
    <xdr:ext cx="76200" cy="209550"/>
    <xdr:sp>
      <xdr:nvSpPr>
        <xdr:cNvPr id="10" name="TextBox 10"/>
        <xdr:cNvSpPr txBox="1">
          <a:spLocks noChangeArrowheads="1"/>
        </xdr:cNvSpPr>
      </xdr:nvSpPr>
      <xdr:spPr>
        <a:xfrm>
          <a:off x="9705975" y="43529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53</xdr:row>
      <xdr:rowOff>0</xdr:rowOff>
    </xdr:from>
    <xdr:ext cx="76200" cy="209550"/>
    <xdr:sp>
      <xdr:nvSpPr>
        <xdr:cNvPr id="11" name="TextBox 11"/>
        <xdr:cNvSpPr txBox="1">
          <a:spLocks noChangeArrowheads="1"/>
        </xdr:cNvSpPr>
      </xdr:nvSpPr>
      <xdr:spPr>
        <a:xfrm>
          <a:off x="9705975" y="100298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219075</xdr:colOff>
      <xdr:row>22</xdr:row>
      <xdr:rowOff>114300</xdr:rowOff>
    </xdr:from>
    <xdr:ext cx="76200" cy="209550"/>
    <xdr:sp>
      <xdr:nvSpPr>
        <xdr:cNvPr id="12" name="TextBox 12"/>
        <xdr:cNvSpPr txBox="1">
          <a:spLocks noChangeArrowheads="1"/>
        </xdr:cNvSpPr>
      </xdr:nvSpPr>
      <xdr:spPr>
        <a:xfrm>
          <a:off x="971550" y="43529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152400</xdr:colOff>
      <xdr:row>25</xdr:row>
      <xdr:rowOff>0</xdr:rowOff>
    </xdr:from>
    <xdr:ext cx="76200" cy="209550"/>
    <xdr:sp>
      <xdr:nvSpPr>
        <xdr:cNvPr id="13" name="TextBox 13"/>
        <xdr:cNvSpPr txBox="1">
          <a:spLocks noChangeArrowheads="1"/>
        </xdr:cNvSpPr>
      </xdr:nvSpPr>
      <xdr:spPr>
        <a:xfrm>
          <a:off x="904875" y="48101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219075</xdr:colOff>
      <xdr:row>49</xdr:row>
      <xdr:rowOff>0</xdr:rowOff>
    </xdr:from>
    <xdr:ext cx="76200" cy="209550"/>
    <xdr:sp>
      <xdr:nvSpPr>
        <xdr:cNvPr id="14" name="TextBox 14"/>
        <xdr:cNvSpPr txBox="1">
          <a:spLocks noChangeArrowheads="1"/>
        </xdr:cNvSpPr>
      </xdr:nvSpPr>
      <xdr:spPr>
        <a:xfrm>
          <a:off x="971550" y="93821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152400</xdr:colOff>
      <xdr:row>49</xdr:row>
      <xdr:rowOff>0</xdr:rowOff>
    </xdr:from>
    <xdr:ext cx="76200" cy="209550"/>
    <xdr:sp>
      <xdr:nvSpPr>
        <xdr:cNvPr id="15" name="TextBox 15"/>
        <xdr:cNvSpPr txBox="1">
          <a:spLocks noChangeArrowheads="1"/>
        </xdr:cNvSpPr>
      </xdr:nvSpPr>
      <xdr:spPr>
        <a:xfrm>
          <a:off x="904875" y="93821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6</xdr:col>
      <xdr:colOff>0</xdr:colOff>
      <xdr:row>49</xdr:row>
      <xdr:rowOff>0</xdr:rowOff>
    </xdr:from>
    <xdr:to>
      <xdr:col>6</xdr:col>
      <xdr:colOff>0</xdr:colOff>
      <xdr:row>49</xdr:row>
      <xdr:rowOff>0</xdr:rowOff>
    </xdr:to>
    <xdr:sp>
      <xdr:nvSpPr>
        <xdr:cNvPr id="16" name="AutoShape 16"/>
        <xdr:cNvSpPr>
          <a:spLocks/>
        </xdr:cNvSpPr>
      </xdr:nvSpPr>
      <xdr:spPr>
        <a:xfrm>
          <a:off x="3667125" y="93821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49</xdr:row>
      <xdr:rowOff>0</xdr:rowOff>
    </xdr:from>
    <xdr:to>
      <xdr:col>6</xdr:col>
      <xdr:colOff>0</xdr:colOff>
      <xdr:row>49</xdr:row>
      <xdr:rowOff>0</xdr:rowOff>
    </xdr:to>
    <xdr:sp>
      <xdr:nvSpPr>
        <xdr:cNvPr id="17" name="AutoShape 17"/>
        <xdr:cNvSpPr>
          <a:spLocks/>
        </xdr:cNvSpPr>
      </xdr:nvSpPr>
      <xdr:spPr>
        <a:xfrm>
          <a:off x="3667125" y="93821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49</xdr:row>
      <xdr:rowOff>0</xdr:rowOff>
    </xdr:from>
    <xdr:to>
      <xdr:col>6</xdr:col>
      <xdr:colOff>0</xdr:colOff>
      <xdr:row>49</xdr:row>
      <xdr:rowOff>0</xdr:rowOff>
    </xdr:to>
    <xdr:sp>
      <xdr:nvSpPr>
        <xdr:cNvPr id="18" name="AutoShape 18"/>
        <xdr:cNvSpPr>
          <a:spLocks/>
        </xdr:cNvSpPr>
      </xdr:nvSpPr>
      <xdr:spPr>
        <a:xfrm>
          <a:off x="3667125" y="93821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49</xdr:row>
      <xdr:rowOff>0</xdr:rowOff>
    </xdr:from>
    <xdr:to>
      <xdr:col>6</xdr:col>
      <xdr:colOff>0</xdr:colOff>
      <xdr:row>49</xdr:row>
      <xdr:rowOff>0</xdr:rowOff>
    </xdr:to>
    <xdr:sp>
      <xdr:nvSpPr>
        <xdr:cNvPr id="19" name="AutoShape 19"/>
        <xdr:cNvSpPr>
          <a:spLocks/>
        </xdr:cNvSpPr>
      </xdr:nvSpPr>
      <xdr:spPr>
        <a:xfrm>
          <a:off x="3667125" y="93821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xdr:colOff>
      <xdr:row>49</xdr:row>
      <xdr:rowOff>0</xdr:rowOff>
    </xdr:from>
    <xdr:to>
      <xdr:col>6</xdr:col>
      <xdr:colOff>95250</xdr:colOff>
      <xdr:row>49</xdr:row>
      <xdr:rowOff>0</xdr:rowOff>
    </xdr:to>
    <xdr:sp>
      <xdr:nvSpPr>
        <xdr:cNvPr id="20" name="AutoShape 20"/>
        <xdr:cNvSpPr>
          <a:spLocks/>
        </xdr:cNvSpPr>
      </xdr:nvSpPr>
      <xdr:spPr>
        <a:xfrm>
          <a:off x="3705225" y="9382125"/>
          <a:ext cx="571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0</xdr:colOff>
      <xdr:row>22</xdr:row>
      <xdr:rowOff>114300</xdr:rowOff>
    </xdr:from>
    <xdr:ext cx="76200" cy="209550"/>
    <xdr:sp>
      <xdr:nvSpPr>
        <xdr:cNvPr id="21" name="TextBox 21"/>
        <xdr:cNvSpPr txBox="1">
          <a:spLocks noChangeArrowheads="1"/>
        </xdr:cNvSpPr>
      </xdr:nvSpPr>
      <xdr:spPr>
        <a:xfrm>
          <a:off x="6657975" y="43529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25</xdr:row>
      <xdr:rowOff>0</xdr:rowOff>
    </xdr:from>
    <xdr:ext cx="76200" cy="209550"/>
    <xdr:sp>
      <xdr:nvSpPr>
        <xdr:cNvPr id="22" name="TextBox 22"/>
        <xdr:cNvSpPr txBox="1">
          <a:spLocks noChangeArrowheads="1"/>
        </xdr:cNvSpPr>
      </xdr:nvSpPr>
      <xdr:spPr>
        <a:xfrm>
          <a:off x="6657975" y="48101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219075</xdr:colOff>
      <xdr:row>22</xdr:row>
      <xdr:rowOff>114300</xdr:rowOff>
    </xdr:from>
    <xdr:ext cx="76200" cy="209550"/>
    <xdr:sp>
      <xdr:nvSpPr>
        <xdr:cNvPr id="23" name="TextBox 23"/>
        <xdr:cNvSpPr txBox="1">
          <a:spLocks noChangeArrowheads="1"/>
        </xdr:cNvSpPr>
      </xdr:nvSpPr>
      <xdr:spPr>
        <a:xfrm>
          <a:off x="971550" y="43529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152400</xdr:colOff>
      <xdr:row>25</xdr:row>
      <xdr:rowOff>0</xdr:rowOff>
    </xdr:from>
    <xdr:ext cx="76200" cy="209550"/>
    <xdr:sp>
      <xdr:nvSpPr>
        <xdr:cNvPr id="24" name="TextBox 24"/>
        <xdr:cNvSpPr txBox="1">
          <a:spLocks noChangeArrowheads="1"/>
        </xdr:cNvSpPr>
      </xdr:nvSpPr>
      <xdr:spPr>
        <a:xfrm>
          <a:off x="904875" y="48101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219075</xdr:colOff>
      <xdr:row>49</xdr:row>
      <xdr:rowOff>0</xdr:rowOff>
    </xdr:from>
    <xdr:ext cx="76200" cy="209550"/>
    <xdr:sp>
      <xdr:nvSpPr>
        <xdr:cNvPr id="25" name="TextBox 25"/>
        <xdr:cNvSpPr txBox="1">
          <a:spLocks noChangeArrowheads="1"/>
        </xdr:cNvSpPr>
      </xdr:nvSpPr>
      <xdr:spPr>
        <a:xfrm>
          <a:off x="971550" y="93821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152400</xdr:colOff>
      <xdr:row>49</xdr:row>
      <xdr:rowOff>0</xdr:rowOff>
    </xdr:from>
    <xdr:ext cx="76200" cy="209550"/>
    <xdr:sp>
      <xdr:nvSpPr>
        <xdr:cNvPr id="26" name="TextBox 26"/>
        <xdr:cNvSpPr txBox="1">
          <a:spLocks noChangeArrowheads="1"/>
        </xdr:cNvSpPr>
      </xdr:nvSpPr>
      <xdr:spPr>
        <a:xfrm>
          <a:off x="904875" y="93821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6</xdr:col>
      <xdr:colOff>0</xdr:colOff>
      <xdr:row>49</xdr:row>
      <xdr:rowOff>0</xdr:rowOff>
    </xdr:from>
    <xdr:to>
      <xdr:col>6</xdr:col>
      <xdr:colOff>0</xdr:colOff>
      <xdr:row>49</xdr:row>
      <xdr:rowOff>0</xdr:rowOff>
    </xdr:to>
    <xdr:sp>
      <xdr:nvSpPr>
        <xdr:cNvPr id="27" name="AutoShape 27"/>
        <xdr:cNvSpPr>
          <a:spLocks/>
        </xdr:cNvSpPr>
      </xdr:nvSpPr>
      <xdr:spPr>
        <a:xfrm>
          <a:off x="3667125" y="93821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49</xdr:row>
      <xdr:rowOff>0</xdr:rowOff>
    </xdr:from>
    <xdr:to>
      <xdr:col>6</xdr:col>
      <xdr:colOff>0</xdr:colOff>
      <xdr:row>49</xdr:row>
      <xdr:rowOff>0</xdr:rowOff>
    </xdr:to>
    <xdr:sp>
      <xdr:nvSpPr>
        <xdr:cNvPr id="28" name="AutoShape 28"/>
        <xdr:cNvSpPr>
          <a:spLocks/>
        </xdr:cNvSpPr>
      </xdr:nvSpPr>
      <xdr:spPr>
        <a:xfrm>
          <a:off x="3667125" y="93821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49</xdr:row>
      <xdr:rowOff>0</xdr:rowOff>
    </xdr:from>
    <xdr:to>
      <xdr:col>6</xdr:col>
      <xdr:colOff>0</xdr:colOff>
      <xdr:row>49</xdr:row>
      <xdr:rowOff>0</xdr:rowOff>
    </xdr:to>
    <xdr:sp>
      <xdr:nvSpPr>
        <xdr:cNvPr id="29" name="AutoShape 29"/>
        <xdr:cNvSpPr>
          <a:spLocks/>
        </xdr:cNvSpPr>
      </xdr:nvSpPr>
      <xdr:spPr>
        <a:xfrm>
          <a:off x="3667125" y="93821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49</xdr:row>
      <xdr:rowOff>0</xdr:rowOff>
    </xdr:from>
    <xdr:to>
      <xdr:col>6</xdr:col>
      <xdr:colOff>0</xdr:colOff>
      <xdr:row>49</xdr:row>
      <xdr:rowOff>0</xdr:rowOff>
    </xdr:to>
    <xdr:sp>
      <xdr:nvSpPr>
        <xdr:cNvPr id="30" name="AutoShape 30"/>
        <xdr:cNvSpPr>
          <a:spLocks/>
        </xdr:cNvSpPr>
      </xdr:nvSpPr>
      <xdr:spPr>
        <a:xfrm>
          <a:off x="3667125" y="93821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xdr:colOff>
      <xdr:row>49</xdr:row>
      <xdr:rowOff>0</xdr:rowOff>
    </xdr:from>
    <xdr:to>
      <xdr:col>6</xdr:col>
      <xdr:colOff>95250</xdr:colOff>
      <xdr:row>49</xdr:row>
      <xdr:rowOff>0</xdr:rowOff>
    </xdr:to>
    <xdr:sp>
      <xdr:nvSpPr>
        <xdr:cNvPr id="31" name="AutoShape 31"/>
        <xdr:cNvSpPr>
          <a:spLocks/>
        </xdr:cNvSpPr>
      </xdr:nvSpPr>
      <xdr:spPr>
        <a:xfrm>
          <a:off x="3705225" y="9382125"/>
          <a:ext cx="571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0</xdr:colOff>
      <xdr:row>22</xdr:row>
      <xdr:rowOff>114300</xdr:rowOff>
    </xdr:from>
    <xdr:ext cx="76200" cy="209550"/>
    <xdr:sp>
      <xdr:nvSpPr>
        <xdr:cNvPr id="32" name="TextBox 32"/>
        <xdr:cNvSpPr txBox="1">
          <a:spLocks noChangeArrowheads="1"/>
        </xdr:cNvSpPr>
      </xdr:nvSpPr>
      <xdr:spPr>
        <a:xfrm>
          <a:off x="6657975" y="43529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25</xdr:row>
      <xdr:rowOff>0</xdr:rowOff>
    </xdr:from>
    <xdr:ext cx="76200" cy="209550"/>
    <xdr:sp>
      <xdr:nvSpPr>
        <xdr:cNvPr id="33" name="TextBox 33"/>
        <xdr:cNvSpPr txBox="1">
          <a:spLocks noChangeArrowheads="1"/>
        </xdr:cNvSpPr>
      </xdr:nvSpPr>
      <xdr:spPr>
        <a:xfrm>
          <a:off x="6657975" y="48101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152400</xdr:colOff>
      <xdr:row>30</xdr:row>
      <xdr:rowOff>0</xdr:rowOff>
    </xdr:from>
    <xdr:ext cx="76200" cy="209550"/>
    <xdr:sp>
      <xdr:nvSpPr>
        <xdr:cNvPr id="34" name="TextBox 34"/>
        <xdr:cNvSpPr txBox="1">
          <a:spLocks noChangeArrowheads="1"/>
        </xdr:cNvSpPr>
      </xdr:nvSpPr>
      <xdr:spPr>
        <a:xfrm>
          <a:off x="904875" y="57626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152400</xdr:colOff>
      <xdr:row>30</xdr:row>
      <xdr:rowOff>0</xdr:rowOff>
    </xdr:from>
    <xdr:ext cx="76200" cy="209550"/>
    <xdr:sp>
      <xdr:nvSpPr>
        <xdr:cNvPr id="35" name="TextBox 35"/>
        <xdr:cNvSpPr txBox="1">
          <a:spLocks noChangeArrowheads="1"/>
        </xdr:cNvSpPr>
      </xdr:nvSpPr>
      <xdr:spPr>
        <a:xfrm>
          <a:off x="904875" y="57626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152400</xdr:colOff>
      <xdr:row>39</xdr:row>
      <xdr:rowOff>0</xdr:rowOff>
    </xdr:from>
    <xdr:ext cx="76200" cy="209550"/>
    <xdr:sp>
      <xdr:nvSpPr>
        <xdr:cNvPr id="36" name="TextBox 36"/>
        <xdr:cNvSpPr txBox="1">
          <a:spLocks noChangeArrowheads="1"/>
        </xdr:cNvSpPr>
      </xdr:nvSpPr>
      <xdr:spPr>
        <a:xfrm>
          <a:off x="904875" y="74771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152400</xdr:colOff>
      <xdr:row>39</xdr:row>
      <xdr:rowOff>0</xdr:rowOff>
    </xdr:from>
    <xdr:ext cx="76200" cy="209550"/>
    <xdr:sp>
      <xdr:nvSpPr>
        <xdr:cNvPr id="37" name="TextBox 37"/>
        <xdr:cNvSpPr txBox="1">
          <a:spLocks noChangeArrowheads="1"/>
        </xdr:cNvSpPr>
      </xdr:nvSpPr>
      <xdr:spPr>
        <a:xfrm>
          <a:off x="904875" y="74771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152400</xdr:colOff>
      <xdr:row>46</xdr:row>
      <xdr:rowOff>0</xdr:rowOff>
    </xdr:from>
    <xdr:ext cx="76200" cy="209550"/>
    <xdr:sp>
      <xdr:nvSpPr>
        <xdr:cNvPr id="38" name="TextBox 38"/>
        <xdr:cNvSpPr txBox="1">
          <a:spLocks noChangeArrowheads="1"/>
        </xdr:cNvSpPr>
      </xdr:nvSpPr>
      <xdr:spPr>
        <a:xfrm>
          <a:off x="904875" y="88106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152400</xdr:colOff>
      <xdr:row>46</xdr:row>
      <xdr:rowOff>0</xdr:rowOff>
    </xdr:from>
    <xdr:ext cx="76200" cy="209550"/>
    <xdr:sp>
      <xdr:nvSpPr>
        <xdr:cNvPr id="39" name="TextBox 39"/>
        <xdr:cNvSpPr txBox="1">
          <a:spLocks noChangeArrowheads="1"/>
        </xdr:cNvSpPr>
      </xdr:nvSpPr>
      <xdr:spPr>
        <a:xfrm>
          <a:off x="904875" y="88106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152400</xdr:colOff>
      <xdr:row>30</xdr:row>
      <xdr:rowOff>0</xdr:rowOff>
    </xdr:from>
    <xdr:ext cx="76200" cy="209550"/>
    <xdr:sp>
      <xdr:nvSpPr>
        <xdr:cNvPr id="40" name="TextBox 40"/>
        <xdr:cNvSpPr txBox="1">
          <a:spLocks noChangeArrowheads="1"/>
        </xdr:cNvSpPr>
      </xdr:nvSpPr>
      <xdr:spPr>
        <a:xfrm>
          <a:off x="904875" y="57626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152400</xdr:colOff>
      <xdr:row>30</xdr:row>
      <xdr:rowOff>0</xdr:rowOff>
    </xdr:from>
    <xdr:ext cx="76200" cy="209550"/>
    <xdr:sp>
      <xdr:nvSpPr>
        <xdr:cNvPr id="41" name="TextBox 41"/>
        <xdr:cNvSpPr txBox="1">
          <a:spLocks noChangeArrowheads="1"/>
        </xdr:cNvSpPr>
      </xdr:nvSpPr>
      <xdr:spPr>
        <a:xfrm>
          <a:off x="904875" y="57626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152400</xdr:colOff>
      <xdr:row>39</xdr:row>
      <xdr:rowOff>0</xdr:rowOff>
    </xdr:from>
    <xdr:ext cx="76200" cy="209550"/>
    <xdr:sp>
      <xdr:nvSpPr>
        <xdr:cNvPr id="42" name="TextBox 42"/>
        <xdr:cNvSpPr txBox="1">
          <a:spLocks noChangeArrowheads="1"/>
        </xdr:cNvSpPr>
      </xdr:nvSpPr>
      <xdr:spPr>
        <a:xfrm>
          <a:off x="904875" y="74771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152400</xdr:colOff>
      <xdr:row>39</xdr:row>
      <xdr:rowOff>0</xdr:rowOff>
    </xdr:from>
    <xdr:ext cx="76200" cy="209550"/>
    <xdr:sp>
      <xdr:nvSpPr>
        <xdr:cNvPr id="43" name="TextBox 43"/>
        <xdr:cNvSpPr txBox="1">
          <a:spLocks noChangeArrowheads="1"/>
        </xdr:cNvSpPr>
      </xdr:nvSpPr>
      <xdr:spPr>
        <a:xfrm>
          <a:off x="904875" y="74771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152400</xdr:colOff>
      <xdr:row>46</xdr:row>
      <xdr:rowOff>0</xdr:rowOff>
    </xdr:from>
    <xdr:ext cx="76200" cy="209550"/>
    <xdr:sp>
      <xdr:nvSpPr>
        <xdr:cNvPr id="44" name="TextBox 44"/>
        <xdr:cNvSpPr txBox="1">
          <a:spLocks noChangeArrowheads="1"/>
        </xdr:cNvSpPr>
      </xdr:nvSpPr>
      <xdr:spPr>
        <a:xfrm>
          <a:off x="904875" y="88106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152400</xdr:colOff>
      <xdr:row>46</xdr:row>
      <xdr:rowOff>0</xdr:rowOff>
    </xdr:from>
    <xdr:ext cx="76200" cy="209550"/>
    <xdr:sp>
      <xdr:nvSpPr>
        <xdr:cNvPr id="45" name="TextBox 45"/>
        <xdr:cNvSpPr txBox="1">
          <a:spLocks noChangeArrowheads="1"/>
        </xdr:cNvSpPr>
      </xdr:nvSpPr>
      <xdr:spPr>
        <a:xfrm>
          <a:off x="904875" y="88106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133350</xdr:colOff>
      <xdr:row>7</xdr:row>
      <xdr:rowOff>28575</xdr:rowOff>
    </xdr:from>
    <xdr:to>
      <xdr:col>2</xdr:col>
      <xdr:colOff>295275</xdr:colOff>
      <xdr:row>27</xdr:row>
      <xdr:rowOff>19050</xdr:rowOff>
    </xdr:to>
    <xdr:sp>
      <xdr:nvSpPr>
        <xdr:cNvPr id="46" name="AutoShape 46"/>
        <xdr:cNvSpPr>
          <a:spLocks/>
        </xdr:cNvSpPr>
      </xdr:nvSpPr>
      <xdr:spPr>
        <a:xfrm>
          <a:off x="533400" y="1409700"/>
          <a:ext cx="161925" cy="38004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209550</xdr:colOff>
      <xdr:row>28</xdr:row>
      <xdr:rowOff>28575</xdr:rowOff>
    </xdr:from>
    <xdr:to>
      <xdr:col>2</xdr:col>
      <xdr:colOff>314325</xdr:colOff>
      <xdr:row>31</xdr:row>
      <xdr:rowOff>152400</xdr:rowOff>
    </xdr:to>
    <xdr:sp>
      <xdr:nvSpPr>
        <xdr:cNvPr id="47" name="AutoShape 47"/>
        <xdr:cNvSpPr>
          <a:spLocks/>
        </xdr:cNvSpPr>
      </xdr:nvSpPr>
      <xdr:spPr>
        <a:xfrm>
          <a:off x="609600" y="5410200"/>
          <a:ext cx="104775" cy="6953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209550</xdr:colOff>
      <xdr:row>33</xdr:row>
      <xdr:rowOff>66675</xdr:rowOff>
    </xdr:from>
    <xdr:to>
      <xdr:col>2</xdr:col>
      <xdr:colOff>295275</xdr:colOff>
      <xdr:row>40</xdr:row>
      <xdr:rowOff>161925</xdr:rowOff>
    </xdr:to>
    <xdr:sp>
      <xdr:nvSpPr>
        <xdr:cNvPr id="48" name="AutoShape 48"/>
        <xdr:cNvSpPr>
          <a:spLocks/>
        </xdr:cNvSpPr>
      </xdr:nvSpPr>
      <xdr:spPr>
        <a:xfrm>
          <a:off x="609600" y="6400800"/>
          <a:ext cx="85725" cy="1428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209550</xdr:colOff>
      <xdr:row>42</xdr:row>
      <xdr:rowOff>57150</xdr:rowOff>
    </xdr:from>
    <xdr:to>
      <xdr:col>2</xdr:col>
      <xdr:colOff>323850</xdr:colOff>
      <xdr:row>47</xdr:row>
      <xdr:rowOff>142875</xdr:rowOff>
    </xdr:to>
    <xdr:sp>
      <xdr:nvSpPr>
        <xdr:cNvPr id="49" name="AutoShape 49"/>
        <xdr:cNvSpPr>
          <a:spLocks/>
        </xdr:cNvSpPr>
      </xdr:nvSpPr>
      <xdr:spPr>
        <a:xfrm>
          <a:off x="609600" y="8105775"/>
          <a:ext cx="114300" cy="1038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0</xdr:colOff>
      <xdr:row>22</xdr:row>
      <xdr:rowOff>114300</xdr:rowOff>
    </xdr:from>
    <xdr:ext cx="76200" cy="209550"/>
    <xdr:sp>
      <xdr:nvSpPr>
        <xdr:cNvPr id="50" name="TextBox 50"/>
        <xdr:cNvSpPr txBox="1">
          <a:spLocks noChangeArrowheads="1"/>
        </xdr:cNvSpPr>
      </xdr:nvSpPr>
      <xdr:spPr>
        <a:xfrm>
          <a:off x="3667125" y="43529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53</xdr:row>
      <xdr:rowOff>0</xdr:rowOff>
    </xdr:from>
    <xdr:ext cx="76200" cy="209550"/>
    <xdr:sp>
      <xdr:nvSpPr>
        <xdr:cNvPr id="51" name="TextBox 51"/>
        <xdr:cNvSpPr txBox="1">
          <a:spLocks noChangeArrowheads="1"/>
        </xdr:cNvSpPr>
      </xdr:nvSpPr>
      <xdr:spPr>
        <a:xfrm>
          <a:off x="3667125" y="100298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70</xdr:row>
      <xdr:rowOff>0</xdr:rowOff>
    </xdr:from>
    <xdr:ext cx="76200" cy="238125"/>
    <xdr:sp>
      <xdr:nvSpPr>
        <xdr:cNvPr id="52" name="TextBox 52"/>
        <xdr:cNvSpPr txBox="1">
          <a:spLocks noChangeArrowheads="1"/>
        </xdr:cNvSpPr>
      </xdr:nvSpPr>
      <xdr:spPr>
        <a:xfrm>
          <a:off x="3667125" y="12982575"/>
          <a:ext cx="76200" cy="2381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70</xdr:row>
      <xdr:rowOff>0</xdr:rowOff>
    </xdr:from>
    <xdr:ext cx="76200" cy="238125"/>
    <xdr:sp>
      <xdr:nvSpPr>
        <xdr:cNvPr id="53" name="TextBox 53"/>
        <xdr:cNvSpPr txBox="1">
          <a:spLocks noChangeArrowheads="1"/>
        </xdr:cNvSpPr>
      </xdr:nvSpPr>
      <xdr:spPr>
        <a:xfrm>
          <a:off x="3667125" y="12982575"/>
          <a:ext cx="76200" cy="2381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10</xdr:col>
      <xdr:colOff>0</xdr:colOff>
      <xdr:row>70</xdr:row>
      <xdr:rowOff>0</xdr:rowOff>
    </xdr:from>
    <xdr:to>
      <xdr:col>10</xdr:col>
      <xdr:colOff>0</xdr:colOff>
      <xdr:row>70</xdr:row>
      <xdr:rowOff>0</xdr:rowOff>
    </xdr:to>
    <xdr:sp>
      <xdr:nvSpPr>
        <xdr:cNvPr id="54" name="AutoShape 54"/>
        <xdr:cNvSpPr>
          <a:spLocks/>
        </xdr:cNvSpPr>
      </xdr:nvSpPr>
      <xdr:spPr>
        <a:xfrm>
          <a:off x="6657975" y="129825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70</xdr:row>
      <xdr:rowOff>0</xdr:rowOff>
    </xdr:from>
    <xdr:to>
      <xdr:col>10</xdr:col>
      <xdr:colOff>0</xdr:colOff>
      <xdr:row>70</xdr:row>
      <xdr:rowOff>0</xdr:rowOff>
    </xdr:to>
    <xdr:sp>
      <xdr:nvSpPr>
        <xdr:cNvPr id="55" name="AutoShape 55"/>
        <xdr:cNvSpPr>
          <a:spLocks/>
        </xdr:cNvSpPr>
      </xdr:nvSpPr>
      <xdr:spPr>
        <a:xfrm>
          <a:off x="6657975" y="129825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70</xdr:row>
      <xdr:rowOff>0</xdr:rowOff>
    </xdr:from>
    <xdr:to>
      <xdr:col>10</xdr:col>
      <xdr:colOff>0</xdr:colOff>
      <xdr:row>70</xdr:row>
      <xdr:rowOff>0</xdr:rowOff>
    </xdr:to>
    <xdr:sp>
      <xdr:nvSpPr>
        <xdr:cNvPr id="56" name="AutoShape 56"/>
        <xdr:cNvSpPr>
          <a:spLocks/>
        </xdr:cNvSpPr>
      </xdr:nvSpPr>
      <xdr:spPr>
        <a:xfrm>
          <a:off x="6657975" y="129825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70</xdr:row>
      <xdr:rowOff>0</xdr:rowOff>
    </xdr:from>
    <xdr:to>
      <xdr:col>10</xdr:col>
      <xdr:colOff>0</xdr:colOff>
      <xdr:row>70</xdr:row>
      <xdr:rowOff>0</xdr:rowOff>
    </xdr:to>
    <xdr:sp>
      <xdr:nvSpPr>
        <xdr:cNvPr id="57" name="AutoShape 57"/>
        <xdr:cNvSpPr>
          <a:spLocks/>
        </xdr:cNvSpPr>
      </xdr:nvSpPr>
      <xdr:spPr>
        <a:xfrm>
          <a:off x="6657975" y="129825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70</xdr:row>
      <xdr:rowOff>0</xdr:rowOff>
    </xdr:from>
    <xdr:to>
      <xdr:col>10</xdr:col>
      <xdr:colOff>95250</xdr:colOff>
      <xdr:row>70</xdr:row>
      <xdr:rowOff>0</xdr:rowOff>
    </xdr:to>
    <xdr:sp>
      <xdr:nvSpPr>
        <xdr:cNvPr id="58" name="AutoShape 58"/>
        <xdr:cNvSpPr>
          <a:spLocks/>
        </xdr:cNvSpPr>
      </xdr:nvSpPr>
      <xdr:spPr>
        <a:xfrm>
          <a:off x="6696075" y="12982575"/>
          <a:ext cx="571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0</xdr:colOff>
      <xdr:row>22</xdr:row>
      <xdr:rowOff>114300</xdr:rowOff>
    </xdr:from>
    <xdr:ext cx="76200" cy="209550"/>
    <xdr:sp>
      <xdr:nvSpPr>
        <xdr:cNvPr id="59" name="TextBox 59"/>
        <xdr:cNvSpPr txBox="1">
          <a:spLocks noChangeArrowheads="1"/>
        </xdr:cNvSpPr>
      </xdr:nvSpPr>
      <xdr:spPr>
        <a:xfrm>
          <a:off x="9705975" y="43529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53</xdr:row>
      <xdr:rowOff>0</xdr:rowOff>
    </xdr:from>
    <xdr:ext cx="76200" cy="209550"/>
    <xdr:sp>
      <xdr:nvSpPr>
        <xdr:cNvPr id="60" name="TextBox 60"/>
        <xdr:cNvSpPr txBox="1">
          <a:spLocks noChangeArrowheads="1"/>
        </xdr:cNvSpPr>
      </xdr:nvSpPr>
      <xdr:spPr>
        <a:xfrm>
          <a:off x="9705975" y="100298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219075</xdr:colOff>
      <xdr:row>22</xdr:row>
      <xdr:rowOff>114300</xdr:rowOff>
    </xdr:from>
    <xdr:ext cx="76200" cy="209550"/>
    <xdr:sp>
      <xdr:nvSpPr>
        <xdr:cNvPr id="61" name="TextBox 61"/>
        <xdr:cNvSpPr txBox="1">
          <a:spLocks noChangeArrowheads="1"/>
        </xdr:cNvSpPr>
      </xdr:nvSpPr>
      <xdr:spPr>
        <a:xfrm>
          <a:off x="971550" y="43529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152400</xdr:colOff>
      <xdr:row>25</xdr:row>
      <xdr:rowOff>0</xdr:rowOff>
    </xdr:from>
    <xdr:ext cx="76200" cy="209550"/>
    <xdr:sp>
      <xdr:nvSpPr>
        <xdr:cNvPr id="62" name="TextBox 62"/>
        <xdr:cNvSpPr txBox="1">
          <a:spLocks noChangeArrowheads="1"/>
        </xdr:cNvSpPr>
      </xdr:nvSpPr>
      <xdr:spPr>
        <a:xfrm>
          <a:off x="904875" y="48101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219075</xdr:colOff>
      <xdr:row>49</xdr:row>
      <xdr:rowOff>0</xdr:rowOff>
    </xdr:from>
    <xdr:ext cx="76200" cy="209550"/>
    <xdr:sp>
      <xdr:nvSpPr>
        <xdr:cNvPr id="63" name="TextBox 63"/>
        <xdr:cNvSpPr txBox="1">
          <a:spLocks noChangeArrowheads="1"/>
        </xdr:cNvSpPr>
      </xdr:nvSpPr>
      <xdr:spPr>
        <a:xfrm>
          <a:off x="971550" y="93821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152400</xdr:colOff>
      <xdr:row>49</xdr:row>
      <xdr:rowOff>0</xdr:rowOff>
    </xdr:from>
    <xdr:ext cx="76200" cy="209550"/>
    <xdr:sp>
      <xdr:nvSpPr>
        <xdr:cNvPr id="64" name="TextBox 64"/>
        <xdr:cNvSpPr txBox="1">
          <a:spLocks noChangeArrowheads="1"/>
        </xdr:cNvSpPr>
      </xdr:nvSpPr>
      <xdr:spPr>
        <a:xfrm>
          <a:off x="904875" y="93821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6</xdr:col>
      <xdr:colOff>0</xdr:colOff>
      <xdr:row>49</xdr:row>
      <xdr:rowOff>0</xdr:rowOff>
    </xdr:from>
    <xdr:to>
      <xdr:col>6</xdr:col>
      <xdr:colOff>0</xdr:colOff>
      <xdr:row>49</xdr:row>
      <xdr:rowOff>0</xdr:rowOff>
    </xdr:to>
    <xdr:sp>
      <xdr:nvSpPr>
        <xdr:cNvPr id="65" name="AutoShape 65"/>
        <xdr:cNvSpPr>
          <a:spLocks/>
        </xdr:cNvSpPr>
      </xdr:nvSpPr>
      <xdr:spPr>
        <a:xfrm>
          <a:off x="3667125" y="93821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49</xdr:row>
      <xdr:rowOff>0</xdr:rowOff>
    </xdr:from>
    <xdr:to>
      <xdr:col>6</xdr:col>
      <xdr:colOff>0</xdr:colOff>
      <xdr:row>49</xdr:row>
      <xdr:rowOff>0</xdr:rowOff>
    </xdr:to>
    <xdr:sp>
      <xdr:nvSpPr>
        <xdr:cNvPr id="66" name="AutoShape 66"/>
        <xdr:cNvSpPr>
          <a:spLocks/>
        </xdr:cNvSpPr>
      </xdr:nvSpPr>
      <xdr:spPr>
        <a:xfrm>
          <a:off x="3667125" y="93821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49</xdr:row>
      <xdr:rowOff>0</xdr:rowOff>
    </xdr:from>
    <xdr:to>
      <xdr:col>6</xdr:col>
      <xdr:colOff>0</xdr:colOff>
      <xdr:row>49</xdr:row>
      <xdr:rowOff>0</xdr:rowOff>
    </xdr:to>
    <xdr:sp>
      <xdr:nvSpPr>
        <xdr:cNvPr id="67" name="AutoShape 67"/>
        <xdr:cNvSpPr>
          <a:spLocks/>
        </xdr:cNvSpPr>
      </xdr:nvSpPr>
      <xdr:spPr>
        <a:xfrm>
          <a:off x="3667125" y="93821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49</xdr:row>
      <xdr:rowOff>0</xdr:rowOff>
    </xdr:from>
    <xdr:to>
      <xdr:col>6</xdr:col>
      <xdr:colOff>0</xdr:colOff>
      <xdr:row>49</xdr:row>
      <xdr:rowOff>0</xdr:rowOff>
    </xdr:to>
    <xdr:sp>
      <xdr:nvSpPr>
        <xdr:cNvPr id="68" name="AutoShape 68"/>
        <xdr:cNvSpPr>
          <a:spLocks/>
        </xdr:cNvSpPr>
      </xdr:nvSpPr>
      <xdr:spPr>
        <a:xfrm>
          <a:off x="3667125" y="93821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xdr:colOff>
      <xdr:row>49</xdr:row>
      <xdr:rowOff>0</xdr:rowOff>
    </xdr:from>
    <xdr:to>
      <xdr:col>6</xdr:col>
      <xdr:colOff>95250</xdr:colOff>
      <xdr:row>49</xdr:row>
      <xdr:rowOff>0</xdr:rowOff>
    </xdr:to>
    <xdr:sp>
      <xdr:nvSpPr>
        <xdr:cNvPr id="69" name="AutoShape 69"/>
        <xdr:cNvSpPr>
          <a:spLocks/>
        </xdr:cNvSpPr>
      </xdr:nvSpPr>
      <xdr:spPr>
        <a:xfrm>
          <a:off x="3705225" y="9382125"/>
          <a:ext cx="571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0</xdr:colOff>
      <xdr:row>22</xdr:row>
      <xdr:rowOff>114300</xdr:rowOff>
    </xdr:from>
    <xdr:ext cx="76200" cy="209550"/>
    <xdr:sp>
      <xdr:nvSpPr>
        <xdr:cNvPr id="70" name="TextBox 70"/>
        <xdr:cNvSpPr txBox="1">
          <a:spLocks noChangeArrowheads="1"/>
        </xdr:cNvSpPr>
      </xdr:nvSpPr>
      <xdr:spPr>
        <a:xfrm>
          <a:off x="6657975" y="43529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25</xdr:row>
      <xdr:rowOff>0</xdr:rowOff>
    </xdr:from>
    <xdr:ext cx="76200" cy="209550"/>
    <xdr:sp>
      <xdr:nvSpPr>
        <xdr:cNvPr id="71" name="TextBox 71"/>
        <xdr:cNvSpPr txBox="1">
          <a:spLocks noChangeArrowheads="1"/>
        </xdr:cNvSpPr>
      </xdr:nvSpPr>
      <xdr:spPr>
        <a:xfrm>
          <a:off x="6657975" y="48101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219075</xdr:colOff>
      <xdr:row>22</xdr:row>
      <xdr:rowOff>114300</xdr:rowOff>
    </xdr:from>
    <xdr:ext cx="76200" cy="209550"/>
    <xdr:sp>
      <xdr:nvSpPr>
        <xdr:cNvPr id="72" name="TextBox 72"/>
        <xdr:cNvSpPr txBox="1">
          <a:spLocks noChangeArrowheads="1"/>
        </xdr:cNvSpPr>
      </xdr:nvSpPr>
      <xdr:spPr>
        <a:xfrm>
          <a:off x="971550" y="43529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152400</xdr:colOff>
      <xdr:row>25</xdr:row>
      <xdr:rowOff>0</xdr:rowOff>
    </xdr:from>
    <xdr:ext cx="76200" cy="209550"/>
    <xdr:sp>
      <xdr:nvSpPr>
        <xdr:cNvPr id="73" name="TextBox 73"/>
        <xdr:cNvSpPr txBox="1">
          <a:spLocks noChangeArrowheads="1"/>
        </xdr:cNvSpPr>
      </xdr:nvSpPr>
      <xdr:spPr>
        <a:xfrm>
          <a:off x="904875" y="48101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219075</xdr:colOff>
      <xdr:row>49</xdr:row>
      <xdr:rowOff>0</xdr:rowOff>
    </xdr:from>
    <xdr:ext cx="76200" cy="209550"/>
    <xdr:sp>
      <xdr:nvSpPr>
        <xdr:cNvPr id="74" name="TextBox 74"/>
        <xdr:cNvSpPr txBox="1">
          <a:spLocks noChangeArrowheads="1"/>
        </xdr:cNvSpPr>
      </xdr:nvSpPr>
      <xdr:spPr>
        <a:xfrm>
          <a:off x="971550" y="93821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152400</xdr:colOff>
      <xdr:row>49</xdr:row>
      <xdr:rowOff>0</xdr:rowOff>
    </xdr:from>
    <xdr:ext cx="76200" cy="209550"/>
    <xdr:sp>
      <xdr:nvSpPr>
        <xdr:cNvPr id="75" name="TextBox 75"/>
        <xdr:cNvSpPr txBox="1">
          <a:spLocks noChangeArrowheads="1"/>
        </xdr:cNvSpPr>
      </xdr:nvSpPr>
      <xdr:spPr>
        <a:xfrm>
          <a:off x="904875" y="93821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6</xdr:col>
      <xdr:colOff>0</xdr:colOff>
      <xdr:row>49</xdr:row>
      <xdr:rowOff>0</xdr:rowOff>
    </xdr:from>
    <xdr:to>
      <xdr:col>6</xdr:col>
      <xdr:colOff>0</xdr:colOff>
      <xdr:row>49</xdr:row>
      <xdr:rowOff>0</xdr:rowOff>
    </xdr:to>
    <xdr:sp>
      <xdr:nvSpPr>
        <xdr:cNvPr id="76" name="AutoShape 76"/>
        <xdr:cNvSpPr>
          <a:spLocks/>
        </xdr:cNvSpPr>
      </xdr:nvSpPr>
      <xdr:spPr>
        <a:xfrm>
          <a:off x="3667125" y="93821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49</xdr:row>
      <xdr:rowOff>0</xdr:rowOff>
    </xdr:from>
    <xdr:to>
      <xdr:col>6</xdr:col>
      <xdr:colOff>0</xdr:colOff>
      <xdr:row>49</xdr:row>
      <xdr:rowOff>0</xdr:rowOff>
    </xdr:to>
    <xdr:sp>
      <xdr:nvSpPr>
        <xdr:cNvPr id="77" name="AutoShape 77"/>
        <xdr:cNvSpPr>
          <a:spLocks/>
        </xdr:cNvSpPr>
      </xdr:nvSpPr>
      <xdr:spPr>
        <a:xfrm>
          <a:off x="3667125" y="93821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49</xdr:row>
      <xdr:rowOff>0</xdr:rowOff>
    </xdr:from>
    <xdr:to>
      <xdr:col>6</xdr:col>
      <xdr:colOff>0</xdr:colOff>
      <xdr:row>49</xdr:row>
      <xdr:rowOff>0</xdr:rowOff>
    </xdr:to>
    <xdr:sp>
      <xdr:nvSpPr>
        <xdr:cNvPr id="78" name="AutoShape 78"/>
        <xdr:cNvSpPr>
          <a:spLocks/>
        </xdr:cNvSpPr>
      </xdr:nvSpPr>
      <xdr:spPr>
        <a:xfrm>
          <a:off x="3667125" y="93821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49</xdr:row>
      <xdr:rowOff>0</xdr:rowOff>
    </xdr:from>
    <xdr:to>
      <xdr:col>6</xdr:col>
      <xdr:colOff>0</xdr:colOff>
      <xdr:row>49</xdr:row>
      <xdr:rowOff>0</xdr:rowOff>
    </xdr:to>
    <xdr:sp>
      <xdr:nvSpPr>
        <xdr:cNvPr id="79" name="AutoShape 79"/>
        <xdr:cNvSpPr>
          <a:spLocks/>
        </xdr:cNvSpPr>
      </xdr:nvSpPr>
      <xdr:spPr>
        <a:xfrm>
          <a:off x="3667125" y="93821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xdr:colOff>
      <xdr:row>49</xdr:row>
      <xdr:rowOff>0</xdr:rowOff>
    </xdr:from>
    <xdr:to>
      <xdr:col>6</xdr:col>
      <xdr:colOff>95250</xdr:colOff>
      <xdr:row>49</xdr:row>
      <xdr:rowOff>0</xdr:rowOff>
    </xdr:to>
    <xdr:sp>
      <xdr:nvSpPr>
        <xdr:cNvPr id="80" name="AutoShape 80"/>
        <xdr:cNvSpPr>
          <a:spLocks/>
        </xdr:cNvSpPr>
      </xdr:nvSpPr>
      <xdr:spPr>
        <a:xfrm>
          <a:off x="3705225" y="9382125"/>
          <a:ext cx="571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0</xdr:colOff>
      <xdr:row>22</xdr:row>
      <xdr:rowOff>114300</xdr:rowOff>
    </xdr:from>
    <xdr:ext cx="76200" cy="209550"/>
    <xdr:sp>
      <xdr:nvSpPr>
        <xdr:cNvPr id="81" name="TextBox 81"/>
        <xdr:cNvSpPr txBox="1">
          <a:spLocks noChangeArrowheads="1"/>
        </xdr:cNvSpPr>
      </xdr:nvSpPr>
      <xdr:spPr>
        <a:xfrm>
          <a:off x="6657975" y="43529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25</xdr:row>
      <xdr:rowOff>0</xdr:rowOff>
    </xdr:from>
    <xdr:ext cx="76200" cy="209550"/>
    <xdr:sp>
      <xdr:nvSpPr>
        <xdr:cNvPr id="82" name="TextBox 82"/>
        <xdr:cNvSpPr txBox="1">
          <a:spLocks noChangeArrowheads="1"/>
        </xdr:cNvSpPr>
      </xdr:nvSpPr>
      <xdr:spPr>
        <a:xfrm>
          <a:off x="6657975" y="48101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152400</xdr:colOff>
      <xdr:row>30</xdr:row>
      <xdr:rowOff>0</xdr:rowOff>
    </xdr:from>
    <xdr:ext cx="76200" cy="209550"/>
    <xdr:sp>
      <xdr:nvSpPr>
        <xdr:cNvPr id="83" name="TextBox 83"/>
        <xdr:cNvSpPr txBox="1">
          <a:spLocks noChangeArrowheads="1"/>
        </xdr:cNvSpPr>
      </xdr:nvSpPr>
      <xdr:spPr>
        <a:xfrm>
          <a:off x="904875" y="57626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152400</xdr:colOff>
      <xdr:row>30</xdr:row>
      <xdr:rowOff>0</xdr:rowOff>
    </xdr:from>
    <xdr:ext cx="76200" cy="209550"/>
    <xdr:sp>
      <xdr:nvSpPr>
        <xdr:cNvPr id="84" name="TextBox 84"/>
        <xdr:cNvSpPr txBox="1">
          <a:spLocks noChangeArrowheads="1"/>
        </xdr:cNvSpPr>
      </xdr:nvSpPr>
      <xdr:spPr>
        <a:xfrm>
          <a:off x="904875" y="57626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152400</xdr:colOff>
      <xdr:row>39</xdr:row>
      <xdr:rowOff>0</xdr:rowOff>
    </xdr:from>
    <xdr:ext cx="76200" cy="209550"/>
    <xdr:sp>
      <xdr:nvSpPr>
        <xdr:cNvPr id="85" name="TextBox 85"/>
        <xdr:cNvSpPr txBox="1">
          <a:spLocks noChangeArrowheads="1"/>
        </xdr:cNvSpPr>
      </xdr:nvSpPr>
      <xdr:spPr>
        <a:xfrm>
          <a:off x="904875" y="74771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152400</xdr:colOff>
      <xdr:row>39</xdr:row>
      <xdr:rowOff>0</xdr:rowOff>
    </xdr:from>
    <xdr:ext cx="76200" cy="209550"/>
    <xdr:sp>
      <xdr:nvSpPr>
        <xdr:cNvPr id="86" name="TextBox 86"/>
        <xdr:cNvSpPr txBox="1">
          <a:spLocks noChangeArrowheads="1"/>
        </xdr:cNvSpPr>
      </xdr:nvSpPr>
      <xdr:spPr>
        <a:xfrm>
          <a:off x="904875" y="74771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152400</xdr:colOff>
      <xdr:row>46</xdr:row>
      <xdr:rowOff>0</xdr:rowOff>
    </xdr:from>
    <xdr:ext cx="76200" cy="209550"/>
    <xdr:sp>
      <xdr:nvSpPr>
        <xdr:cNvPr id="87" name="TextBox 87"/>
        <xdr:cNvSpPr txBox="1">
          <a:spLocks noChangeArrowheads="1"/>
        </xdr:cNvSpPr>
      </xdr:nvSpPr>
      <xdr:spPr>
        <a:xfrm>
          <a:off x="904875" y="88106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152400</xdr:colOff>
      <xdr:row>46</xdr:row>
      <xdr:rowOff>0</xdr:rowOff>
    </xdr:from>
    <xdr:ext cx="76200" cy="209550"/>
    <xdr:sp>
      <xdr:nvSpPr>
        <xdr:cNvPr id="88" name="TextBox 88"/>
        <xdr:cNvSpPr txBox="1">
          <a:spLocks noChangeArrowheads="1"/>
        </xdr:cNvSpPr>
      </xdr:nvSpPr>
      <xdr:spPr>
        <a:xfrm>
          <a:off x="904875" y="88106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152400</xdr:colOff>
      <xdr:row>30</xdr:row>
      <xdr:rowOff>0</xdr:rowOff>
    </xdr:from>
    <xdr:ext cx="76200" cy="209550"/>
    <xdr:sp>
      <xdr:nvSpPr>
        <xdr:cNvPr id="89" name="TextBox 89"/>
        <xdr:cNvSpPr txBox="1">
          <a:spLocks noChangeArrowheads="1"/>
        </xdr:cNvSpPr>
      </xdr:nvSpPr>
      <xdr:spPr>
        <a:xfrm>
          <a:off x="904875" y="57626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152400</xdr:colOff>
      <xdr:row>30</xdr:row>
      <xdr:rowOff>0</xdr:rowOff>
    </xdr:from>
    <xdr:ext cx="76200" cy="209550"/>
    <xdr:sp>
      <xdr:nvSpPr>
        <xdr:cNvPr id="90" name="TextBox 90"/>
        <xdr:cNvSpPr txBox="1">
          <a:spLocks noChangeArrowheads="1"/>
        </xdr:cNvSpPr>
      </xdr:nvSpPr>
      <xdr:spPr>
        <a:xfrm>
          <a:off x="904875" y="57626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152400</xdr:colOff>
      <xdr:row>39</xdr:row>
      <xdr:rowOff>0</xdr:rowOff>
    </xdr:from>
    <xdr:ext cx="76200" cy="209550"/>
    <xdr:sp>
      <xdr:nvSpPr>
        <xdr:cNvPr id="91" name="TextBox 91"/>
        <xdr:cNvSpPr txBox="1">
          <a:spLocks noChangeArrowheads="1"/>
        </xdr:cNvSpPr>
      </xdr:nvSpPr>
      <xdr:spPr>
        <a:xfrm>
          <a:off x="904875" y="74771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152400</xdr:colOff>
      <xdr:row>39</xdr:row>
      <xdr:rowOff>0</xdr:rowOff>
    </xdr:from>
    <xdr:ext cx="76200" cy="209550"/>
    <xdr:sp>
      <xdr:nvSpPr>
        <xdr:cNvPr id="92" name="TextBox 92"/>
        <xdr:cNvSpPr txBox="1">
          <a:spLocks noChangeArrowheads="1"/>
        </xdr:cNvSpPr>
      </xdr:nvSpPr>
      <xdr:spPr>
        <a:xfrm>
          <a:off x="904875" y="74771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152400</xdr:colOff>
      <xdr:row>46</xdr:row>
      <xdr:rowOff>0</xdr:rowOff>
    </xdr:from>
    <xdr:ext cx="76200" cy="209550"/>
    <xdr:sp>
      <xdr:nvSpPr>
        <xdr:cNvPr id="93" name="TextBox 93"/>
        <xdr:cNvSpPr txBox="1">
          <a:spLocks noChangeArrowheads="1"/>
        </xdr:cNvSpPr>
      </xdr:nvSpPr>
      <xdr:spPr>
        <a:xfrm>
          <a:off x="904875" y="88106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152400</xdr:colOff>
      <xdr:row>46</xdr:row>
      <xdr:rowOff>0</xdr:rowOff>
    </xdr:from>
    <xdr:ext cx="76200" cy="209550"/>
    <xdr:sp>
      <xdr:nvSpPr>
        <xdr:cNvPr id="94" name="TextBox 94"/>
        <xdr:cNvSpPr txBox="1">
          <a:spLocks noChangeArrowheads="1"/>
        </xdr:cNvSpPr>
      </xdr:nvSpPr>
      <xdr:spPr>
        <a:xfrm>
          <a:off x="904875" y="88106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133350</xdr:colOff>
      <xdr:row>7</xdr:row>
      <xdr:rowOff>28575</xdr:rowOff>
    </xdr:from>
    <xdr:to>
      <xdr:col>2</xdr:col>
      <xdr:colOff>295275</xdr:colOff>
      <xdr:row>27</xdr:row>
      <xdr:rowOff>19050</xdr:rowOff>
    </xdr:to>
    <xdr:sp>
      <xdr:nvSpPr>
        <xdr:cNvPr id="95" name="AutoShape 95"/>
        <xdr:cNvSpPr>
          <a:spLocks/>
        </xdr:cNvSpPr>
      </xdr:nvSpPr>
      <xdr:spPr>
        <a:xfrm>
          <a:off x="533400" y="1409700"/>
          <a:ext cx="161925" cy="38004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209550</xdr:colOff>
      <xdr:row>28</xdr:row>
      <xdr:rowOff>28575</xdr:rowOff>
    </xdr:from>
    <xdr:to>
      <xdr:col>2</xdr:col>
      <xdr:colOff>314325</xdr:colOff>
      <xdr:row>31</xdr:row>
      <xdr:rowOff>152400</xdr:rowOff>
    </xdr:to>
    <xdr:sp>
      <xdr:nvSpPr>
        <xdr:cNvPr id="96" name="AutoShape 96"/>
        <xdr:cNvSpPr>
          <a:spLocks/>
        </xdr:cNvSpPr>
      </xdr:nvSpPr>
      <xdr:spPr>
        <a:xfrm>
          <a:off x="609600" y="5410200"/>
          <a:ext cx="104775" cy="6953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209550</xdr:colOff>
      <xdr:row>33</xdr:row>
      <xdr:rowOff>66675</xdr:rowOff>
    </xdr:from>
    <xdr:to>
      <xdr:col>2</xdr:col>
      <xdr:colOff>295275</xdr:colOff>
      <xdr:row>40</xdr:row>
      <xdr:rowOff>161925</xdr:rowOff>
    </xdr:to>
    <xdr:sp>
      <xdr:nvSpPr>
        <xdr:cNvPr id="97" name="AutoShape 97"/>
        <xdr:cNvSpPr>
          <a:spLocks/>
        </xdr:cNvSpPr>
      </xdr:nvSpPr>
      <xdr:spPr>
        <a:xfrm>
          <a:off x="609600" y="6400800"/>
          <a:ext cx="85725" cy="1428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209550</xdr:colOff>
      <xdr:row>42</xdr:row>
      <xdr:rowOff>57150</xdr:rowOff>
    </xdr:from>
    <xdr:to>
      <xdr:col>2</xdr:col>
      <xdr:colOff>323850</xdr:colOff>
      <xdr:row>47</xdr:row>
      <xdr:rowOff>142875</xdr:rowOff>
    </xdr:to>
    <xdr:sp>
      <xdr:nvSpPr>
        <xdr:cNvPr id="98" name="AutoShape 98"/>
        <xdr:cNvSpPr>
          <a:spLocks/>
        </xdr:cNvSpPr>
      </xdr:nvSpPr>
      <xdr:spPr>
        <a:xfrm>
          <a:off x="609600" y="8105775"/>
          <a:ext cx="114300" cy="1038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0</xdr:colOff>
      <xdr:row>21</xdr:row>
      <xdr:rowOff>114300</xdr:rowOff>
    </xdr:from>
    <xdr:ext cx="76200" cy="209550"/>
    <xdr:sp>
      <xdr:nvSpPr>
        <xdr:cNvPr id="99" name="TextBox 99"/>
        <xdr:cNvSpPr txBox="1">
          <a:spLocks noChangeArrowheads="1"/>
        </xdr:cNvSpPr>
      </xdr:nvSpPr>
      <xdr:spPr>
        <a:xfrm>
          <a:off x="3667125" y="41624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21</xdr:row>
      <xdr:rowOff>114300</xdr:rowOff>
    </xdr:from>
    <xdr:ext cx="76200" cy="209550"/>
    <xdr:sp>
      <xdr:nvSpPr>
        <xdr:cNvPr id="100" name="TextBox 100"/>
        <xdr:cNvSpPr txBox="1">
          <a:spLocks noChangeArrowheads="1"/>
        </xdr:cNvSpPr>
      </xdr:nvSpPr>
      <xdr:spPr>
        <a:xfrm>
          <a:off x="3667125" y="41624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25</xdr:row>
      <xdr:rowOff>0</xdr:rowOff>
    </xdr:from>
    <xdr:ext cx="76200" cy="209550"/>
    <xdr:sp>
      <xdr:nvSpPr>
        <xdr:cNvPr id="101" name="TextBox 101"/>
        <xdr:cNvSpPr txBox="1">
          <a:spLocks noChangeArrowheads="1"/>
        </xdr:cNvSpPr>
      </xdr:nvSpPr>
      <xdr:spPr>
        <a:xfrm>
          <a:off x="7477125" y="48101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25</xdr:row>
      <xdr:rowOff>0</xdr:rowOff>
    </xdr:from>
    <xdr:ext cx="76200" cy="209550"/>
    <xdr:sp>
      <xdr:nvSpPr>
        <xdr:cNvPr id="102" name="TextBox 102"/>
        <xdr:cNvSpPr txBox="1">
          <a:spLocks noChangeArrowheads="1"/>
        </xdr:cNvSpPr>
      </xdr:nvSpPr>
      <xdr:spPr>
        <a:xfrm>
          <a:off x="7477125" y="48101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25</xdr:row>
      <xdr:rowOff>0</xdr:rowOff>
    </xdr:from>
    <xdr:ext cx="76200" cy="209550"/>
    <xdr:sp>
      <xdr:nvSpPr>
        <xdr:cNvPr id="103" name="TextBox 103"/>
        <xdr:cNvSpPr txBox="1">
          <a:spLocks noChangeArrowheads="1"/>
        </xdr:cNvSpPr>
      </xdr:nvSpPr>
      <xdr:spPr>
        <a:xfrm>
          <a:off x="7477125" y="48101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25</xdr:row>
      <xdr:rowOff>0</xdr:rowOff>
    </xdr:from>
    <xdr:ext cx="76200" cy="209550"/>
    <xdr:sp>
      <xdr:nvSpPr>
        <xdr:cNvPr id="104" name="TextBox 104"/>
        <xdr:cNvSpPr txBox="1">
          <a:spLocks noChangeArrowheads="1"/>
        </xdr:cNvSpPr>
      </xdr:nvSpPr>
      <xdr:spPr>
        <a:xfrm>
          <a:off x="7477125" y="48101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5</xdr:col>
      <xdr:colOff>28575</xdr:colOff>
      <xdr:row>23</xdr:row>
      <xdr:rowOff>66675</xdr:rowOff>
    </xdr:from>
    <xdr:to>
      <xdr:col>5</xdr:col>
      <xdr:colOff>123825</xdr:colOff>
      <xdr:row>25</xdr:row>
      <xdr:rowOff>114300</xdr:rowOff>
    </xdr:to>
    <xdr:sp>
      <xdr:nvSpPr>
        <xdr:cNvPr id="105" name="AutoShape 105"/>
        <xdr:cNvSpPr>
          <a:spLocks/>
        </xdr:cNvSpPr>
      </xdr:nvSpPr>
      <xdr:spPr>
        <a:xfrm>
          <a:off x="3019425" y="4495800"/>
          <a:ext cx="95250" cy="4286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57150</xdr:colOff>
      <xdr:row>21</xdr:row>
      <xdr:rowOff>47625</xdr:rowOff>
    </xdr:from>
    <xdr:to>
      <xdr:col>5</xdr:col>
      <xdr:colOff>133350</xdr:colOff>
      <xdr:row>22</xdr:row>
      <xdr:rowOff>142875</xdr:rowOff>
    </xdr:to>
    <xdr:sp>
      <xdr:nvSpPr>
        <xdr:cNvPr id="106" name="AutoShape 106"/>
        <xdr:cNvSpPr>
          <a:spLocks/>
        </xdr:cNvSpPr>
      </xdr:nvSpPr>
      <xdr:spPr>
        <a:xfrm>
          <a:off x="3048000" y="4095750"/>
          <a:ext cx="76200" cy="2857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57150</xdr:colOff>
      <xdr:row>42</xdr:row>
      <xdr:rowOff>66675</xdr:rowOff>
    </xdr:from>
    <xdr:to>
      <xdr:col>5</xdr:col>
      <xdr:colOff>152400</xdr:colOff>
      <xdr:row>46</xdr:row>
      <xdr:rowOff>152400</xdr:rowOff>
    </xdr:to>
    <xdr:sp>
      <xdr:nvSpPr>
        <xdr:cNvPr id="107" name="AutoShape 107"/>
        <xdr:cNvSpPr>
          <a:spLocks/>
        </xdr:cNvSpPr>
      </xdr:nvSpPr>
      <xdr:spPr>
        <a:xfrm>
          <a:off x="3048000" y="8115300"/>
          <a:ext cx="95250" cy="8477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5</xdr:col>
      <xdr:colOff>0</xdr:colOff>
      <xdr:row>0</xdr:row>
      <xdr:rowOff>0</xdr:rowOff>
    </xdr:to>
    <xdr:sp>
      <xdr:nvSpPr>
        <xdr:cNvPr id="1" name="テキスト 16"/>
        <xdr:cNvSpPr txBox="1">
          <a:spLocks noChangeArrowheads="1"/>
        </xdr:cNvSpPr>
      </xdr:nvSpPr>
      <xdr:spPr>
        <a:xfrm>
          <a:off x="3171825" y="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5</xdr:col>
      <xdr:colOff>0</xdr:colOff>
      <xdr:row>0</xdr:row>
      <xdr:rowOff>0</xdr:rowOff>
    </xdr:from>
    <xdr:to>
      <xdr:col>5</xdr:col>
      <xdr:colOff>0</xdr:colOff>
      <xdr:row>0</xdr:row>
      <xdr:rowOff>0</xdr:rowOff>
    </xdr:to>
    <xdr:sp>
      <xdr:nvSpPr>
        <xdr:cNvPr id="2" name="テキスト 17"/>
        <xdr:cNvSpPr txBox="1">
          <a:spLocks noChangeArrowheads="1"/>
        </xdr:cNvSpPr>
      </xdr:nvSpPr>
      <xdr:spPr>
        <a:xfrm>
          <a:off x="3171825" y="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0</xdr:row>
      <xdr:rowOff>0</xdr:rowOff>
    </xdr:from>
    <xdr:to>
      <xdr:col>6</xdr:col>
      <xdr:colOff>0</xdr:colOff>
      <xdr:row>0</xdr:row>
      <xdr:rowOff>0</xdr:rowOff>
    </xdr:to>
    <xdr:sp>
      <xdr:nvSpPr>
        <xdr:cNvPr id="3" name="テキスト 16"/>
        <xdr:cNvSpPr txBox="1">
          <a:spLocks noChangeArrowheads="1"/>
        </xdr:cNvSpPr>
      </xdr:nvSpPr>
      <xdr:spPr>
        <a:xfrm>
          <a:off x="3790950" y="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0</xdr:row>
      <xdr:rowOff>0</xdr:rowOff>
    </xdr:from>
    <xdr:to>
      <xdr:col>6</xdr:col>
      <xdr:colOff>0</xdr:colOff>
      <xdr:row>0</xdr:row>
      <xdr:rowOff>0</xdr:rowOff>
    </xdr:to>
    <xdr:sp>
      <xdr:nvSpPr>
        <xdr:cNvPr id="4" name="テキスト 17"/>
        <xdr:cNvSpPr txBox="1">
          <a:spLocks noChangeArrowheads="1"/>
        </xdr:cNvSpPr>
      </xdr:nvSpPr>
      <xdr:spPr>
        <a:xfrm>
          <a:off x="3790950" y="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23</xdr:col>
      <xdr:colOff>0</xdr:colOff>
      <xdr:row>0</xdr:row>
      <xdr:rowOff>0</xdr:rowOff>
    </xdr:from>
    <xdr:to>
      <xdr:col>23</xdr:col>
      <xdr:colOff>0</xdr:colOff>
      <xdr:row>0</xdr:row>
      <xdr:rowOff>0</xdr:rowOff>
    </xdr:to>
    <xdr:sp>
      <xdr:nvSpPr>
        <xdr:cNvPr id="5" name="AutoShape 5"/>
        <xdr:cNvSpPr>
          <a:spLocks/>
        </xdr:cNvSpPr>
      </xdr:nvSpPr>
      <xdr:spPr>
        <a:xfrm>
          <a:off x="1353502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0</xdr:row>
      <xdr:rowOff>0</xdr:rowOff>
    </xdr:from>
    <xdr:to>
      <xdr:col>23</xdr:col>
      <xdr:colOff>0</xdr:colOff>
      <xdr:row>0</xdr:row>
      <xdr:rowOff>0</xdr:rowOff>
    </xdr:to>
    <xdr:sp>
      <xdr:nvSpPr>
        <xdr:cNvPr id="6" name="AutoShape 6"/>
        <xdr:cNvSpPr>
          <a:spLocks/>
        </xdr:cNvSpPr>
      </xdr:nvSpPr>
      <xdr:spPr>
        <a:xfrm>
          <a:off x="1353502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0</xdr:row>
      <xdr:rowOff>0</xdr:rowOff>
    </xdr:from>
    <xdr:to>
      <xdr:col>23</xdr:col>
      <xdr:colOff>0</xdr:colOff>
      <xdr:row>0</xdr:row>
      <xdr:rowOff>0</xdr:rowOff>
    </xdr:to>
    <xdr:sp>
      <xdr:nvSpPr>
        <xdr:cNvPr id="7" name="AutoShape 7"/>
        <xdr:cNvSpPr>
          <a:spLocks/>
        </xdr:cNvSpPr>
      </xdr:nvSpPr>
      <xdr:spPr>
        <a:xfrm>
          <a:off x="1353502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0</xdr:row>
      <xdr:rowOff>0</xdr:rowOff>
    </xdr:from>
    <xdr:to>
      <xdr:col>23</xdr:col>
      <xdr:colOff>0</xdr:colOff>
      <xdr:row>0</xdr:row>
      <xdr:rowOff>0</xdr:rowOff>
    </xdr:to>
    <xdr:sp>
      <xdr:nvSpPr>
        <xdr:cNvPr id="8" name="AutoShape 8"/>
        <xdr:cNvSpPr>
          <a:spLocks/>
        </xdr:cNvSpPr>
      </xdr:nvSpPr>
      <xdr:spPr>
        <a:xfrm>
          <a:off x="1353502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0</xdr:row>
      <xdr:rowOff>0</xdr:rowOff>
    </xdr:from>
    <xdr:to>
      <xdr:col>23</xdr:col>
      <xdr:colOff>0</xdr:colOff>
      <xdr:row>0</xdr:row>
      <xdr:rowOff>0</xdr:rowOff>
    </xdr:to>
    <xdr:sp>
      <xdr:nvSpPr>
        <xdr:cNvPr id="9" name="AutoShape 9"/>
        <xdr:cNvSpPr>
          <a:spLocks/>
        </xdr:cNvSpPr>
      </xdr:nvSpPr>
      <xdr:spPr>
        <a:xfrm>
          <a:off x="1353502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0</xdr:row>
      <xdr:rowOff>0</xdr:rowOff>
    </xdr:from>
    <xdr:to>
      <xdr:col>23</xdr:col>
      <xdr:colOff>0</xdr:colOff>
      <xdr:row>0</xdr:row>
      <xdr:rowOff>0</xdr:rowOff>
    </xdr:to>
    <xdr:sp>
      <xdr:nvSpPr>
        <xdr:cNvPr id="10" name="AutoShape 10"/>
        <xdr:cNvSpPr>
          <a:spLocks/>
        </xdr:cNvSpPr>
      </xdr:nvSpPr>
      <xdr:spPr>
        <a:xfrm>
          <a:off x="1353502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18</xdr:row>
      <xdr:rowOff>0</xdr:rowOff>
    </xdr:from>
    <xdr:to>
      <xdr:col>5</xdr:col>
      <xdr:colOff>0</xdr:colOff>
      <xdr:row>18</xdr:row>
      <xdr:rowOff>0</xdr:rowOff>
    </xdr:to>
    <xdr:sp>
      <xdr:nvSpPr>
        <xdr:cNvPr id="11" name="テキスト 16"/>
        <xdr:cNvSpPr txBox="1">
          <a:spLocks noChangeArrowheads="1"/>
        </xdr:cNvSpPr>
      </xdr:nvSpPr>
      <xdr:spPr>
        <a:xfrm>
          <a:off x="3171825" y="347662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5</xdr:col>
      <xdr:colOff>0</xdr:colOff>
      <xdr:row>18</xdr:row>
      <xdr:rowOff>0</xdr:rowOff>
    </xdr:from>
    <xdr:to>
      <xdr:col>5</xdr:col>
      <xdr:colOff>0</xdr:colOff>
      <xdr:row>18</xdr:row>
      <xdr:rowOff>0</xdr:rowOff>
    </xdr:to>
    <xdr:sp>
      <xdr:nvSpPr>
        <xdr:cNvPr id="12" name="テキスト 17"/>
        <xdr:cNvSpPr txBox="1">
          <a:spLocks noChangeArrowheads="1"/>
        </xdr:cNvSpPr>
      </xdr:nvSpPr>
      <xdr:spPr>
        <a:xfrm>
          <a:off x="3171825" y="347662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18</xdr:row>
      <xdr:rowOff>0</xdr:rowOff>
    </xdr:from>
    <xdr:to>
      <xdr:col>6</xdr:col>
      <xdr:colOff>0</xdr:colOff>
      <xdr:row>18</xdr:row>
      <xdr:rowOff>0</xdr:rowOff>
    </xdr:to>
    <xdr:sp>
      <xdr:nvSpPr>
        <xdr:cNvPr id="13" name="テキスト 16"/>
        <xdr:cNvSpPr txBox="1">
          <a:spLocks noChangeArrowheads="1"/>
        </xdr:cNvSpPr>
      </xdr:nvSpPr>
      <xdr:spPr>
        <a:xfrm>
          <a:off x="3790950" y="347662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18</xdr:row>
      <xdr:rowOff>0</xdr:rowOff>
    </xdr:from>
    <xdr:to>
      <xdr:col>6</xdr:col>
      <xdr:colOff>0</xdr:colOff>
      <xdr:row>18</xdr:row>
      <xdr:rowOff>0</xdr:rowOff>
    </xdr:to>
    <xdr:sp>
      <xdr:nvSpPr>
        <xdr:cNvPr id="14" name="テキスト 17"/>
        <xdr:cNvSpPr txBox="1">
          <a:spLocks noChangeArrowheads="1"/>
        </xdr:cNvSpPr>
      </xdr:nvSpPr>
      <xdr:spPr>
        <a:xfrm>
          <a:off x="3790950" y="347662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5</xdr:col>
      <xdr:colOff>0</xdr:colOff>
      <xdr:row>28</xdr:row>
      <xdr:rowOff>0</xdr:rowOff>
    </xdr:from>
    <xdr:to>
      <xdr:col>5</xdr:col>
      <xdr:colOff>0</xdr:colOff>
      <xdr:row>28</xdr:row>
      <xdr:rowOff>0</xdr:rowOff>
    </xdr:to>
    <xdr:sp>
      <xdr:nvSpPr>
        <xdr:cNvPr id="15" name="テキスト 16"/>
        <xdr:cNvSpPr txBox="1">
          <a:spLocks noChangeArrowheads="1"/>
        </xdr:cNvSpPr>
      </xdr:nvSpPr>
      <xdr:spPr>
        <a:xfrm>
          <a:off x="3171825" y="545782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5</xdr:col>
      <xdr:colOff>0</xdr:colOff>
      <xdr:row>28</xdr:row>
      <xdr:rowOff>0</xdr:rowOff>
    </xdr:from>
    <xdr:to>
      <xdr:col>5</xdr:col>
      <xdr:colOff>0</xdr:colOff>
      <xdr:row>28</xdr:row>
      <xdr:rowOff>0</xdr:rowOff>
    </xdr:to>
    <xdr:sp>
      <xdr:nvSpPr>
        <xdr:cNvPr id="16" name="テキスト 17"/>
        <xdr:cNvSpPr txBox="1">
          <a:spLocks noChangeArrowheads="1"/>
        </xdr:cNvSpPr>
      </xdr:nvSpPr>
      <xdr:spPr>
        <a:xfrm>
          <a:off x="3171825" y="545782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28</xdr:row>
      <xdr:rowOff>0</xdr:rowOff>
    </xdr:from>
    <xdr:to>
      <xdr:col>6</xdr:col>
      <xdr:colOff>0</xdr:colOff>
      <xdr:row>28</xdr:row>
      <xdr:rowOff>0</xdr:rowOff>
    </xdr:to>
    <xdr:sp>
      <xdr:nvSpPr>
        <xdr:cNvPr id="17" name="テキスト 16"/>
        <xdr:cNvSpPr txBox="1">
          <a:spLocks noChangeArrowheads="1"/>
        </xdr:cNvSpPr>
      </xdr:nvSpPr>
      <xdr:spPr>
        <a:xfrm>
          <a:off x="3790950" y="545782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28</xdr:row>
      <xdr:rowOff>0</xdr:rowOff>
    </xdr:from>
    <xdr:to>
      <xdr:col>6</xdr:col>
      <xdr:colOff>0</xdr:colOff>
      <xdr:row>28</xdr:row>
      <xdr:rowOff>0</xdr:rowOff>
    </xdr:to>
    <xdr:sp>
      <xdr:nvSpPr>
        <xdr:cNvPr id="18" name="テキスト 17"/>
        <xdr:cNvSpPr txBox="1">
          <a:spLocks noChangeArrowheads="1"/>
        </xdr:cNvSpPr>
      </xdr:nvSpPr>
      <xdr:spPr>
        <a:xfrm>
          <a:off x="3790950" y="545782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5</xdr:col>
      <xdr:colOff>0</xdr:colOff>
      <xdr:row>28</xdr:row>
      <xdr:rowOff>0</xdr:rowOff>
    </xdr:from>
    <xdr:to>
      <xdr:col>5</xdr:col>
      <xdr:colOff>0</xdr:colOff>
      <xdr:row>28</xdr:row>
      <xdr:rowOff>0</xdr:rowOff>
    </xdr:to>
    <xdr:sp>
      <xdr:nvSpPr>
        <xdr:cNvPr id="19" name="テキスト 16"/>
        <xdr:cNvSpPr txBox="1">
          <a:spLocks noChangeArrowheads="1"/>
        </xdr:cNvSpPr>
      </xdr:nvSpPr>
      <xdr:spPr>
        <a:xfrm>
          <a:off x="3171825" y="545782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5</xdr:col>
      <xdr:colOff>0</xdr:colOff>
      <xdr:row>28</xdr:row>
      <xdr:rowOff>0</xdr:rowOff>
    </xdr:from>
    <xdr:to>
      <xdr:col>5</xdr:col>
      <xdr:colOff>0</xdr:colOff>
      <xdr:row>28</xdr:row>
      <xdr:rowOff>0</xdr:rowOff>
    </xdr:to>
    <xdr:sp>
      <xdr:nvSpPr>
        <xdr:cNvPr id="20" name="テキスト 17"/>
        <xdr:cNvSpPr txBox="1">
          <a:spLocks noChangeArrowheads="1"/>
        </xdr:cNvSpPr>
      </xdr:nvSpPr>
      <xdr:spPr>
        <a:xfrm>
          <a:off x="3171825" y="545782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28</xdr:row>
      <xdr:rowOff>0</xdr:rowOff>
    </xdr:from>
    <xdr:to>
      <xdr:col>6</xdr:col>
      <xdr:colOff>0</xdr:colOff>
      <xdr:row>28</xdr:row>
      <xdr:rowOff>0</xdr:rowOff>
    </xdr:to>
    <xdr:sp>
      <xdr:nvSpPr>
        <xdr:cNvPr id="21" name="テキスト 16"/>
        <xdr:cNvSpPr txBox="1">
          <a:spLocks noChangeArrowheads="1"/>
        </xdr:cNvSpPr>
      </xdr:nvSpPr>
      <xdr:spPr>
        <a:xfrm>
          <a:off x="3790950" y="545782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28</xdr:row>
      <xdr:rowOff>0</xdr:rowOff>
    </xdr:from>
    <xdr:to>
      <xdr:col>6</xdr:col>
      <xdr:colOff>0</xdr:colOff>
      <xdr:row>28</xdr:row>
      <xdr:rowOff>0</xdr:rowOff>
    </xdr:to>
    <xdr:sp>
      <xdr:nvSpPr>
        <xdr:cNvPr id="22" name="テキスト 17"/>
        <xdr:cNvSpPr txBox="1">
          <a:spLocks noChangeArrowheads="1"/>
        </xdr:cNvSpPr>
      </xdr:nvSpPr>
      <xdr:spPr>
        <a:xfrm>
          <a:off x="3790950" y="545782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5</xdr:col>
      <xdr:colOff>0</xdr:colOff>
      <xdr:row>28</xdr:row>
      <xdr:rowOff>0</xdr:rowOff>
    </xdr:from>
    <xdr:to>
      <xdr:col>5</xdr:col>
      <xdr:colOff>0</xdr:colOff>
      <xdr:row>28</xdr:row>
      <xdr:rowOff>0</xdr:rowOff>
    </xdr:to>
    <xdr:sp>
      <xdr:nvSpPr>
        <xdr:cNvPr id="23" name="テキスト 16"/>
        <xdr:cNvSpPr txBox="1">
          <a:spLocks noChangeArrowheads="1"/>
        </xdr:cNvSpPr>
      </xdr:nvSpPr>
      <xdr:spPr>
        <a:xfrm>
          <a:off x="3171825" y="545782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5</xdr:col>
      <xdr:colOff>0</xdr:colOff>
      <xdr:row>28</xdr:row>
      <xdr:rowOff>0</xdr:rowOff>
    </xdr:from>
    <xdr:to>
      <xdr:col>5</xdr:col>
      <xdr:colOff>0</xdr:colOff>
      <xdr:row>28</xdr:row>
      <xdr:rowOff>0</xdr:rowOff>
    </xdr:to>
    <xdr:sp>
      <xdr:nvSpPr>
        <xdr:cNvPr id="24" name="テキスト 17"/>
        <xdr:cNvSpPr txBox="1">
          <a:spLocks noChangeArrowheads="1"/>
        </xdr:cNvSpPr>
      </xdr:nvSpPr>
      <xdr:spPr>
        <a:xfrm>
          <a:off x="3171825" y="545782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28</xdr:row>
      <xdr:rowOff>0</xdr:rowOff>
    </xdr:from>
    <xdr:to>
      <xdr:col>6</xdr:col>
      <xdr:colOff>0</xdr:colOff>
      <xdr:row>28</xdr:row>
      <xdr:rowOff>0</xdr:rowOff>
    </xdr:to>
    <xdr:sp>
      <xdr:nvSpPr>
        <xdr:cNvPr id="25" name="テキスト 16"/>
        <xdr:cNvSpPr txBox="1">
          <a:spLocks noChangeArrowheads="1"/>
        </xdr:cNvSpPr>
      </xdr:nvSpPr>
      <xdr:spPr>
        <a:xfrm>
          <a:off x="3790950" y="545782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28</xdr:row>
      <xdr:rowOff>0</xdr:rowOff>
    </xdr:from>
    <xdr:to>
      <xdr:col>6</xdr:col>
      <xdr:colOff>0</xdr:colOff>
      <xdr:row>28</xdr:row>
      <xdr:rowOff>0</xdr:rowOff>
    </xdr:to>
    <xdr:sp>
      <xdr:nvSpPr>
        <xdr:cNvPr id="26" name="テキスト 17"/>
        <xdr:cNvSpPr txBox="1">
          <a:spLocks noChangeArrowheads="1"/>
        </xdr:cNvSpPr>
      </xdr:nvSpPr>
      <xdr:spPr>
        <a:xfrm>
          <a:off x="3790950" y="545782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5</xdr:col>
      <xdr:colOff>0</xdr:colOff>
      <xdr:row>28</xdr:row>
      <xdr:rowOff>0</xdr:rowOff>
    </xdr:from>
    <xdr:to>
      <xdr:col>5</xdr:col>
      <xdr:colOff>0</xdr:colOff>
      <xdr:row>28</xdr:row>
      <xdr:rowOff>0</xdr:rowOff>
    </xdr:to>
    <xdr:sp>
      <xdr:nvSpPr>
        <xdr:cNvPr id="27" name="テキスト 16"/>
        <xdr:cNvSpPr txBox="1">
          <a:spLocks noChangeArrowheads="1"/>
        </xdr:cNvSpPr>
      </xdr:nvSpPr>
      <xdr:spPr>
        <a:xfrm>
          <a:off x="3171825" y="545782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5</xdr:col>
      <xdr:colOff>0</xdr:colOff>
      <xdr:row>28</xdr:row>
      <xdr:rowOff>0</xdr:rowOff>
    </xdr:from>
    <xdr:to>
      <xdr:col>5</xdr:col>
      <xdr:colOff>0</xdr:colOff>
      <xdr:row>28</xdr:row>
      <xdr:rowOff>0</xdr:rowOff>
    </xdr:to>
    <xdr:sp>
      <xdr:nvSpPr>
        <xdr:cNvPr id="28" name="テキスト 17"/>
        <xdr:cNvSpPr txBox="1">
          <a:spLocks noChangeArrowheads="1"/>
        </xdr:cNvSpPr>
      </xdr:nvSpPr>
      <xdr:spPr>
        <a:xfrm>
          <a:off x="3171825" y="545782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28</xdr:row>
      <xdr:rowOff>0</xdr:rowOff>
    </xdr:from>
    <xdr:to>
      <xdr:col>6</xdr:col>
      <xdr:colOff>0</xdr:colOff>
      <xdr:row>28</xdr:row>
      <xdr:rowOff>0</xdr:rowOff>
    </xdr:to>
    <xdr:sp>
      <xdr:nvSpPr>
        <xdr:cNvPr id="29" name="テキスト 16"/>
        <xdr:cNvSpPr txBox="1">
          <a:spLocks noChangeArrowheads="1"/>
        </xdr:cNvSpPr>
      </xdr:nvSpPr>
      <xdr:spPr>
        <a:xfrm>
          <a:off x="3790950" y="545782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28</xdr:row>
      <xdr:rowOff>0</xdr:rowOff>
    </xdr:from>
    <xdr:to>
      <xdr:col>6</xdr:col>
      <xdr:colOff>0</xdr:colOff>
      <xdr:row>28</xdr:row>
      <xdr:rowOff>0</xdr:rowOff>
    </xdr:to>
    <xdr:sp>
      <xdr:nvSpPr>
        <xdr:cNvPr id="30" name="テキスト 17"/>
        <xdr:cNvSpPr txBox="1">
          <a:spLocks noChangeArrowheads="1"/>
        </xdr:cNvSpPr>
      </xdr:nvSpPr>
      <xdr:spPr>
        <a:xfrm>
          <a:off x="3790950" y="545782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5</xdr:col>
      <xdr:colOff>0</xdr:colOff>
      <xdr:row>28</xdr:row>
      <xdr:rowOff>0</xdr:rowOff>
    </xdr:from>
    <xdr:to>
      <xdr:col>5</xdr:col>
      <xdr:colOff>0</xdr:colOff>
      <xdr:row>28</xdr:row>
      <xdr:rowOff>0</xdr:rowOff>
    </xdr:to>
    <xdr:sp>
      <xdr:nvSpPr>
        <xdr:cNvPr id="31" name="テキスト 16"/>
        <xdr:cNvSpPr txBox="1">
          <a:spLocks noChangeArrowheads="1"/>
        </xdr:cNvSpPr>
      </xdr:nvSpPr>
      <xdr:spPr>
        <a:xfrm>
          <a:off x="3171825" y="545782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5</xdr:col>
      <xdr:colOff>0</xdr:colOff>
      <xdr:row>28</xdr:row>
      <xdr:rowOff>0</xdr:rowOff>
    </xdr:from>
    <xdr:to>
      <xdr:col>5</xdr:col>
      <xdr:colOff>0</xdr:colOff>
      <xdr:row>28</xdr:row>
      <xdr:rowOff>0</xdr:rowOff>
    </xdr:to>
    <xdr:sp>
      <xdr:nvSpPr>
        <xdr:cNvPr id="32" name="テキスト 17"/>
        <xdr:cNvSpPr txBox="1">
          <a:spLocks noChangeArrowheads="1"/>
        </xdr:cNvSpPr>
      </xdr:nvSpPr>
      <xdr:spPr>
        <a:xfrm>
          <a:off x="3171825" y="545782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28</xdr:row>
      <xdr:rowOff>0</xdr:rowOff>
    </xdr:from>
    <xdr:to>
      <xdr:col>6</xdr:col>
      <xdr:colOff>0</xdr:colOff>
      <xdr:row>28</xdr:row>
      <xdr:rowOff>0</xdr:rowOff>
    </xdr:to>
    <xdr:sp>
      <xdr:nvSpPr>
        <xdr:cNvPr id="33" name="テキスト 16"/>
        <xdr:cNvSpPr txBox="1">
          <a:spLocks noChangeArrowheads="1"/>
        </xdr:cNvSpPr>
      </xdr:nvSpPr>
      <xdr:spPr>
        <a:xfrm>
          <a:off x="3790950" y="545782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28</xdr:row>
      <xdr:rowOff>0</xdr:rowOff>
    </xdr:from>
    <xdr:to>
      <xdr:col>6</xdr:col>
      <xdr:colOff>0</xdr:colOff>
      <xdr:row>28</xdr:row>
      <xdr:rowOff>0</xdr:rowOff>
    </xdr:to>
    <xdr:sp>
      <xdr:nvSpPr>
        <xdr:cNvPr id="34" name="テキスト 17"/>
        <xdr:cNvSpPr txBox="1">
          <a:spLocks noChangeArrowheads="1"/>
        </xdr:cNvSpPr>
      </xdr:nvSpPr>
      <xdr:spPr>
        <a:xfrm>
          <a:off x="3790950" y="545782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5</xdr:col>
      <xdr:colOff>0</xdr:colOff>
      <xdr:row>28</xdr:row>
      <xdr:rowOff>0</xdr:rowOff>
    </xdr:from>
    <xdr:to>
      <xdr:col>5</xdr:col>
      <xdr:colOff>0</xdr:colOff>
      <xdr:row>28</xdr:row>
      <xdr:rowOff>0</xdr:rowOff>
    </xdr:to>
    <xdr:sp>
      <xdr:nvSpPr>
        <xdr:cNvPr id="35" name="テキスト 16"/>
        <xdr:cNvSpPr txBox="1">
          <a:spLocks noChangeArrowheads="1"/>
        </xdr:cNvSpPr>
      </xdr:nvSpPr>
      <xdr:spPr>
        <a:xfrm>
          <a:off x="3171825" y="545782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5</xdr:col>
      <xdr:colOff>0</xdr:colOff>
      <xdr:row>28</xdr:row>
      <xdr:rowOff>0</xdr:rowOff>
    </xdr:from>
    <xdr:to>
      <xdr:col>5</xdr:col>
      <xdr:colOff>0</xdr:colOff>
      <xdr:row>28</xdr:row>
      <xdr:rowOff>0</xdr:rowOff>
    </xdr:to>
    <xdr:sp>
      <xdr:nvSpPr>
        <xdr:cNvPr id="36" name="テキスト 17"/>
        <xdr:cNvSpPr txBox="1">
          <a:spLocks noChangeArrowheads="1"/>
        </xdr:cNvSpPr>
      </xdr:nvSpPr>
      <xdr:spPr>
        <a:xfrm>
          <a:off x="3171825" y="545782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28</xdr:row>
      <xdr:rowOff>0</xdr:rowOff>
    </xdr:from>
    <xdr:to>
      <xdr:col>6</xdr:col>
      <xdr:colOff>0</xdr:colOff>
      <xdr:row>28</xdr:row>
      <xdr:rowOff>0</xdr:rowOff>
    </xdr:to>
    <xdr:sp>
      <xdr:nvSpPr>
        <xdr:cNvPr id="37" name="テキスト 16"/>
        <xdr:cNvSpPr txBox="1">
          <a:spLocks noChangeArrowheads="1"/>
        </xdr:cNvSpPr>
      </xdr:nvSpPr>
      <xdr:spPr>
        <a:xfrm>
          <a:off x="3790950" y="545782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28</xdr:row>
      <xdr:rowOff>0</xdr:rowOff>
    </xdr:from>
    <xdr:to>
      <xdr:col>6</xdr:col>
      <xdr:colOff>0</xdr:colOff>
      <xdr:row>28</xdr:row>
      <xdr:rowOff>0</xdr:rowOff>
    </xdr:to>
    <xdr:sp>
      <xdr:nvSpPr>
        <xdr:cNvPr id="38" name="テキスト 17"/>
        <xdr:cNvSpPr txBox="1">
          <a:spLocks noChangeArrowheads="1"/>
        </xdr:cNvSpPr>
      </xdr:nvSpPr>
      <xdr:spPr>
        <a:xfrm>
          <a:off x="3790950" y="545782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5</xdr:col>
      <xdr:colOff>0</xdr:colOff>
      <xdr:row>28</xdr:row>
      <xdr:rowOff>0</xdr:rowOff>
    </xdr:from>
    <xdr:to>
      <xdr:col>5</xdr:col>
      <xdr:colOff>0</xdr:colOff>
      <xdr:row>28</xdr:row>
      <xdr:rowOff>0</xdr:rowOff>
    </xdr:to>
    <xdr:sp>
      <xdr:nvSpPr>
        <xdr:cNvPr id="39" name="テキスト 16"/>
        <xdr:cNvSpPr txBox="1">
          <a:spLocks noChangeArrowheads="1"/>
        </xdr:cNvSpPr>
      </xdr:nvSpPr>
      <xdr:spPr>
        <a:xfrm>
          <a:off x="3171825" y="545782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5</xdr:col>
      <xdr:colOff>0</xdr:colOff>
      <xdr:row>28</xdr:row>
      <xdr:rowOff>0</xdr:rowOff>
    </xdr:from>
    <xdr:to>
      <xdr:col>5</xdr:col>
      <xdr:colOff>0</xdr:colOff>
      <xdr:row>28</xdr:row>
      <xdr:rowOff>0</xdr:rowOff>
    </xdr:to>
    <xdr:sp>
      <xdr:nvSpPr>
        <xdr:cNvPr id="40" name="テキスト 17"/>
        <xdr:cNvSpPr txBox="1">
          <a:spLocks noChangeArrowheads="1"/>
        </xdr:cNvSpPr>
      </xdr:nvSpPr>
      <xdr:spPr>
        <a:xfrm>
          <a:off x="3171825" y="545782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28</xdr:row>
      <xdr:rowOff>0</xdr:rowOff>
    </xdr:from>
    <xdr:to>
      <xdr:col>6</xdr:col>
      <xdr:colOff>0</xdr:colOff>
      <xdr:row>28</xdr:row>
      <xdr:rowOff>0</xdr:rowOff>
    </xdr:to>
    <xdr:sp>
      <xdr:nvSpPr>
        <xdr:cNvPr id="41" name="テキスト 16"/>
        <xdr:cNvSpPr txBox="1">
          <a:spLocks noChangeArrowheads="1"/>
        </xdr:cNvSpPr>
      </xdr:nvSpPr>
      <xdr:spPr>
        <a:xfrm>
          <a:off x="3790950" y="545782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28</xdr:row>
      <xdr:rowOff>0</xdr:rowOff>
    </xdr:from>
    <xdr:to>
      <xdr:col>6</xdr:col>
      <xdr:colOff>0</xdr:colOff>
      <xdr:row>28</xdr:row>
      <xdr:rowOff>0</xdr:rowOff>
    </xdr:to>
    <xdr:sp>
      <xdr:nvSpPr>
        <xdr:cNvPr id="42" name="テキスト 17"/>
        <xdr:cNvSpPr txBox="1">
          <a:spLocks noChangeArrowheads="1"/>
        </xdr:cNvSpPr>
      </xdr:nvSpPr>
      <xdr:spPr>
        <a:xfrm>
          <a:off x="3790950" y="545782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5</xdr:col>
      <xdr:colOff>0</xdr:colOff>
      <xdr:row>28</xdr:row>
      <xdr:rowOff>0</xdr:rowOff>
    </xdr:from>
    <xdr:to>
      <xdr:col>5</xdr:col>
      <xdr:colOff>0</xdr:colOff>
      <xdr:row>28</xdr:row>
      <xdr:rowOff>0</xdr:rowOff>
    </xdr:to>
    <xdr:sp>
      <xdr:nvSpPr>
        <xdr:cNvPr id="43" name="テキスト 16"/>
        <xdr:cNvSpPr txBox="1">
          <a:spLocks noChangeArrowheads="1"/>
        </xdr:cNvSpPr>
      </xdr:nvSpPr>
      <xdr:spPr>
        <a:xfrm>
          <a:off x="3171825" y="545782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5</xdr:col>
      <xdr:colOff>0</xdr:colOff>
      <xdr:row>28</xdr:row>
      <xdr:rowOff>0</xdr:rowOff>
    </xdr:from>
    <xdr:to>
      <xdr:col>5</xdr:col>
      <xdr:colOff>0</xdr:colOff>
      <xdr:row>28</xdr:row>
      <xdr:rowOff>0</xdr:rowOff>
    </xdr:to>
    <xdr:sp>
      <xdr:nvSpPr>
        <xdr:cNvPr id="44" name="テキスト 17"/>
        <xdr:cNvSpPr txBox="1">
          <a:spLocks noChangeArrowheads="1"/>
        </xdr:cNvSpPr>
      </xdr:nvSpPr>
      <xdr:spPr>
        <a:xfrm>
          <a:off x="3171825" y="545782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28</xdr:row>
      <xdr:rowOff>0</xdr:rowOff>
    </xdr:from>
    <xdr:to>
      <xdr:col>6</xdr:col>
      <xdr:colOff>0</xdr:colOff>
      <xdr:row>28</xdr:row>
      <xdr:rowOff>0</xdr:rowOff>
    </xdr:to>
    <xdr:sp>
      <xdr:nvSpPr>
        <xdr:cNvPr id="45" name="テキスト 16"/>
        <xdr:cNvSpPr txBox="1">
          <a:spLocks noChangeArrowheads="1"/>
        </xdr:cNvSpPr>
      </xdr:nvSpPr>
      <xdr:spPr>
        <a:xfrm>
          <a:off x="3790950" y="545782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28</xdr:row>
      <xdr:rowOff>0</xdr:rowOff>
    </xdr:from>
    <xdr:to>
      <xdr:col>6</xdr:col>
      <xdr:colOff>0</xdr:colOff>
      <xdr:row>28</xdr:row>
      <xdr:rowOff>0</xdr:rowOff>
    </xdr:to>
    <xdr:sp>
      <xdr:nvSpPr>
        <xdr:cNvPr id="46" name="テキスト 17"/>
        <xdr:cNvSpPr txBox="1">
          <a:spLocks noChangeArrowheads="1"/>
        </xdr:cNvSpPr>
      </xdr:nvSpPr>
      <xdr:spPr>
        <a:xfrm>
          <a:off x="3790950" y="545782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5</xdr:col>
      <xdr:colOff>0</xdr:colOff>
      <xdr:row>28</xdr:row>
      <xdr:rowOff>0</xdr:rowOff>
    </xdr:from>
    <xdr:to>
      <xdr:col>5</xdr:col>
      <xdr:colOff>0</xdr:colOff>
      <xdr:row>28</xdr:row>
      <xdr:rowOff>0</xdr:rowOff>
    </xdr:to>
    <xdr:sp>
      <xdr:nvSpPr>
        <xdr:cNvPr id="47" name="テキスト 16"/>
        <xdr:cNvSpPr txBox="1">
          <a:spLocks noChangeArrowheads="1"/>
        </xdr:cNvSpPr>
      </xdr:nvSpPr>
      <xdr:spPr>
        <a:xfrm>
          <a:off x="3171825" y="545782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5</xdr:col>
      <xdr:colOff>0</xdr:colOff>
      <xdr:row>28</xdr:row>
      <xdr:rowOff>0</xdr:rowOff>
    </xdr:from>
    <xdr:to>
      <xdr:col>5</xdr:col>
      <xdr:colOff>0</xdr:colOff>
      <xdr:row>28</xdr:row>
      <xdr:rowOff>0</xdr:rowOff>
    </xdr:to>
    <xdr:sp>
      <xdr:nvSpPr>
        <xdr:cNvPr id="48" name="テキスト 17"/>
        <xdr:cNvSpPr txBox="1">
          <a:spLocks noChangeArrowheads="1"/>
        </xdr:cNvSpPr>
      </xdr:nvSpPr>
      <xdr:spPr>
        <a:xfrm>
          <a:off x="3171825" y="545782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28</xdr:row>
      <xdr:rowOff>0</xdr:rowOff>
    </xdr:from>
    <xdr:to>
      <xdr:col>6</xdr:col>
      <xdr:colOff>0</xdr:colOff>
      <xdr:row>28</xdr:row>
      <xdr:rowOff>0</xdr:rowOff>
    </xdr:to>
    <xdr:sp>
      <xdr:nvSpPr>
        <xdr:cNvPr id="49" name="テキスト 16"/>
        <xdr:cNvSpPr txBox="1">
          <a:spLocks noChangeArrowheads="1"/>
        </xdr:cNvSpPr>
      </xdr:nvSpPr>
      <xdr:spPr>
        <a:xfrm>
          <a:off x="3790950" y="545782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28</xdr:row>
      <xdr:rowOff>0</xdr:rowOff>
    </xdr:from>
    <xdr:to>
      <xdr:col>6</xdr:col>
      <xdr:colOff>0</xdr:colOff>
      <xdr:row>28</xdr:row>
      <xdr:rowOff>0</xdr:rowOff>
    </xdr:to>
    <xdr:sp>
      <xdr:nvSpPr>
        <xdr:cNvPr id="50" name="テキスト 17"/>
        <xdr:cNvSpPr txBox="1">
          <a:spLocks noChangeArrowheads="1"/>
        </xdr:cNvSpPr>
      </xdr:nvSpPr>
      <xdr:spPr>
        <a:xfrm>
          <a:off x="3790950" y="545782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5</xdr:col>
      <xdr:colOff>0</xdr:colOff>
      <xdr:row>28</xdr:row>
      <xdr:rowOff>0</xdr:rowOff>
    </xdr:from>
    <xdr:to>
      <xdr:col>5</xdr:col>
      <xdr:colOff>0</xdr:colOff>
      <xdr:row>28</xdr:row>
      <xdr:rowOff>0</xdr:rowOff>
    </xdr:to>
    <xdr:sp>
      <xdr:nvSpPr>
        <xdr:cNvPr id="51" name="テキスト 16"/>
        <xdr:cNvSpPr txBox="1">
          <a:spLocks noChangeArrowheads="1"/>
        </xdr:cNvSpPr>
      </xdr:nvSpPr>
      <xdr:spPr>
        <a:xfrm>
          <a:off x="3171825" y="545782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5</xdr:col>
      <xdr:colOff>0</xdr:colOff>
      <xdr:row>28</xdr:row>
      <xdr:rowOff>0</xdr:rowOff>
    </xdr:from>
    <xdr:to>
      <xdr:col>5</xdr:col>
      <xdr:colOff>0</xdr:colOff>
      <xdr:row>28</xdr:row>
      <xdr:rowOff>0</xdr:rowOff>
    </xdr:to>
    <xdr:sp>
      <xdr:nvSpPr>
        <xdr:cNvPr id="52" name="テキスト 17"/>
        <xdr:cNvSpPr txBox="1">
          <a:spLocks noChangeArrowheads="1"/>
        </xdr:cNvSpPr>
      </xdr:nvSpPr>
      <xdr:spPr>
        <a:xfrm>
          <a:off x="3171825" y="545782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28</xdr:row>
      <xdr:rowOff>0</xdr:rowOff>
    </xdr:from>
    <xdr:to>
      <xdr:col>6</xdr:col>
      <xdr:colOff>0</xdr:colOff>
      <xdr:row>28</xdr:row>
      <xdr:rowOff>0</xdr:rowOff>
    </xdr:to>
    <xdr:sp>
      <xdr:nvSpPr>
        <xdr:cNvPr id="53" name="テキスト 16"/>
        <xdr:cNvSpPr txBox="1">
          <a:spLocks noChangeArrowheads="1"/>
        </xdr:cNvSpPr>
      </xdr:nvSpPr>
      <xdr:spPr>
        <a:xfrm>
          <a:off x="3790950" y="545782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28</xdr:row>
      <xdr:rowOff>0</xdr:rowOff>
    </xdr:from>
    <xdr:to>
      <xdr:col>6</xdr:col>
      <xdr:colOff>0</xdr:colOff>
      <xdr:row>28</xdr:row>
      <xdr:rowOff>0</xdr:rowOff>
    </xdr:to>
    <xdr:sp>
      <xdr:nvSpPr>
        <xdr:cNvPr id="54" name="テキスト 17"/>
        <xdr:cNvSpPr txBox="1">
          <a:spLocks noChangeArrowheads="1"/>
        </xdr:cNvSpPr>
      </xdr:nvSpPr>
      <xdr:spPr>
        <a:xfrm>
          <a:off x="3790950" y="545782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5</xdr:col>
      <xdr:colOff>0</xdr:colOff>
      <xdr:row>28</xdr:row>
      <xdr:rowOff>0</xdr:rowOff>
    </xdr:from>
    <xdr:to>
      <xdr:col>5</xdr:col>
      <xdr:colOff>0</xdr:colOff>
      <xdr:row>28</xdr:row>
      <xdr:rowOff>0</xdr:rowOff>
    </xdr:to>
    <xdr:sp>
      <xdr:nvSpPr>
        <xdr:cNvPr id="55" name="テキスト 16"/>
        <xdr:cNvSpPr txBox="1">
          <a:spLocks noChangeArrowheads="1"/>
        </xdr:cNvSpPr>
      </xdr:nvSpPr>
      <xdr:spPr>
        <a:xfrm>
          <a:off x="3171825" y="545782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5</xdr:col>
      <xdr:colOff>0</xdr:colOff>
      <xdr:row>28</xdr:row>
      <xdr:rowOff>0</xdr:rowOff>
    </xdr:from>
    <xdr:to>
      <xdr:col>5</xdr:col>
      <xdr:colOff>0</xdr:colOff>
      <xdr:row>28</xdr:row>
      <xdr:rowOff>0</xdr:rowOff>
    </xdr:to>
    <xdr:sp>
      <xdr:nvSpPr>
        <xdr:cNvPr id="56" name="テキスト 17"/>
        <xdr:cNvSpPr txBox="1">
          <a:spLocks noChangeArrowheads="1"/>
        </xdr:cNvSpPr>
      </xdr:nvSpPr>
      <xdr:spPr>
        <a:xfrm>
          <a:off x="3171825" y="545782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28</xdr:row>
      <xdr:rowOff>0</xdr:rowOff>
    </xdr:from>
    <xdr:to>
      <xdr:col>6</xdr:col>
      <xdr:colOff>0</xdr:colOff>
      <xdr:row>28</xdr:row>
      <xdr:rowOff>0</xdr:rowOff>
    </xdr:to>
    <xdr:sp>
      <xdr:nvSpPr>
        <xdr:cNvPr id="57" name="テキスト 16"/>
        <xdr:cNvSpPr txBox="1">
          <a:spLocks noChangeArrowheads="1"/>
        </xdr:cNvSpPr>
      </xdr:nvSpPr>
      <xdr:spPr>
        <a:xfrm>
          <a:off x="3790950" y="545782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28</xdr:row>
      <xdr:rowOff>0</xdr:rowOff>
    </xdr:from>
    <xdr:to>
      <xdr:col>6</xdr:col>
      <xdr:colOff>0</xdr:colOff>
      <xdr:row>28</xdr:row>
      <xdr:rowOff>0</xdr:rowOff>
    </xdr:to>
    <xdr:sp>
      <xdr:nvSpPr>
        <xdr:cNvPr id="58" name="テキスト 17"/>
        <xdr:cNvSpPr txBox="1">
          <a:spLocks noChangeArrowheads="1"/>
        </xdr:cNvSpPr>
      </xdr:nvSpPr>
      <xdr:spPr>
        <a:xfrm>
          <a:off x="3790950" y="545782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5</xdr:col>
      <xdr:colOff>0</xdr:colOff>
      <xdr:row>28</xdr:row>
      <xdr:rowOff>0</xdr:rowOff>
    </xdr:from>
    <xdr:to>
      <xdr:col>5</xdr:col>
      <xdr:colOff>0</xdr:colOff>
      <xdr:row>28</xdr:row>
      <xdr:rowOff>0</xdr:rowOff>
    </xdr:to>
    <xdr:sp>
      <xdr:nvSpPr>
        <xdr:cNvPr id="59" name="テキスト 16"/>
        <xdr:cNvSpPr txBox="1">
          <a:spLocks noChangeArrowheads="1"/>
        </xdr:cNvSpPr>
      </xdr:nvSpPr>
      <xdr:spPr>
        <a:xfrm>
          <a:off x="3171825" y="545782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5</xdr:col>
      <xdr:colOff>0</xdr:colOff>
      <xdr:row>28</xdr:row>
      <xdr:rowOff>0</xdr:rowOff>
    </xdr:from>
    <xdr:to>
      <xdr:col>5</xdr:col>
      <xdr:colOff>0</xdr:colOff>
      <xdr:row>28</xdr:row>
      <xdr:rowOff>0</xdr:rowOff>
    </xdr:to>
    <xdr:sp>
      <xdr:nvSpPr>
        <xdr:cNvPr id="60" name="テキスト 17"/>
        <xdr:cNvSpPr txBox="1">
          <a:spLocks noChangeArrowheads="1"/>
        </xdr:cNvSpPr>
      </xdr:nvSpPr>
      <xdr:spPr>
        <a:xfrm>
          <a:off x="3171825" y="545782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28</xdr:row>
      <xdr:rowOff>0</xdr:rowOff>
    </xdr:from>
    <xdr:to>
      <xdr:col>6</xdr:col>
      <xdr:colOff>0</xdr:colOff>
      <xdr:row>28</xdr:row>
      <xdr:rowOff>0</xdr:rowOff>
    </xdr:to>
    <xdr:sp>
      <xdr:nvSpPr>
        <xdr:cNvPr id="61" name="テキスト 16"/>
        <xdr:cNvSpPr txBox="1">
          <a:spLocks noChangeArrowheads="1"/>
        </xdr:cNvSpPr>
      </xdr:nvSpPr>
      <xdr:spPr>
        <a:xfrm>
          <a:off x="3790950" y="545782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28</xdr:row>
      <xdr:rowOff>0</xdr:rowOff>
    </xdr:from>
    <xdr:to>
      <xdr:col>6</xdr:col>
      <xdr:colOff>0</xdr:colOff>
      <xdr:row>28</xdr:row>
      <xdr:rowOff>0</xdr:rowOff>
    </xdr:to>
    <xdr:sp>
      <xdr:nvSpPr>
        <xdr:cNvPr id="62" name="テキスト 17"/>
        <xdr:cNvSpPr txBox="1">
          <a:spLocks noChangeArrowheads="1"/>
        </xdr:cNvSpPr>
      </xdr:nvSpPr>
      <xdr:spPr>
        <a:xfrm>
          <a:off x="3790950" y="545782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5</xdr:col>
      <xdr:colOff>0</xdr:colOff>
      <xdr:row>28</xdr:row>
      <xdr:rowOff>0</xdr:rowOff>
    </xdr:from>
    <xdr:to>
      <xdr:col>5</xdr:col>
      <xdr:colOff>0</xdr:colOff>
      <xdr:row>28</xdr:row>
      <xdr:rowOff>0</xdr:rowOff>
    </xdr:to>
    <xdr:sp>
      <xdr:nvSpPr>
        <xdr:cNvPr id="63" name="テキスト 16"/>
        <xdr:cNvSpPr txBox="1">
          <a:spLocks noChangeArrowheads="1"/>
        </xdr:cNvSpPr>
      </xdr:nvSpPr>
      <xdr:spPr>
        <a:xfrm>
          <a:off x="3171825" y="545782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5</xdr:col>
      <xdr:colOff>0</xdr:colOff>
      <xdr:row>28</xdr:row>
      <xdr:rowOff>0</xdr:rowOff>
    </xdr:from>
    <xdr:to>
      <xdr:col>5</xdr:col>
      <xdr:colOff>0</xdr:colOff>
      <xdr:row>28</xdr:row>
      <xdr:rowOff>0</xdr:rowOff>
    </xdr:to>
    <xdr:sp>
      <xdr:nvSpPr>
        <xdr:cNvPr id="64" name="テキスト 17"/>
        <xdr:cNvSpPr txBox="1">
          <a:spLocks noChangeArrowheads="1"/>
        </xdr:cNvSpPr>
      </xdr:nvSpPr>
      <xdr:spPr>
        <a:xfrm>
          <a:off x="3171825" y="545782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28</xdr:row>
      <xdr:rowOff>0</xdr:rowOff>
    </xdr:from>
    <xdr:to>
      <xdr:col>6</xdr:col>
      <xdr:colOff>0</xdr:colOff>
      <xdr:row>28</xdr:row>
      <xdr:rowOff>0</xdr:rowOff>
    </xdr:to>
    <xdr:sp>
      <xdr:nvSpPr>
        <xdr:cNvPr id="65" name="テキスト 16"/>
        <xdr:cNvSpPr txBox="1">
          <a:spLocks noChangeArrowheads="1"/>
        </xdr:cNvSpPr>
      </xdr:nvSpPr>
      <xdr:spPr>
        <a:xfrm>
          <a:off x="3790950" y="545782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28</xdr:row>
      <xdr:rowOff>0</xdr:rowOff>
    </xdr:from>
    <xdr:to>
      <xdr:col>6</xdr:col>
      <xdr:colOff>0</xdr:colOff>
      <xdr:row>28</xdr:row>
      <xdr:rowOff>0</xdr:rowOff>
    </xdr:to>
    <xdr:sp>
      <xdr:nvSpPr>
        <xdr:cNvPr id="66" name="テキスト 17"/>
        <xdr:cNvSpPr txBox="1">
          <a:spLocks noChangeArrowheads="1"/>
        </xdr:cNvSpPr>
      </xdr:nvSpPr>
      <xdr:spPr>
        <a:xfrm>
          <a:off x="3790950" y="545782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5</xdr:col>
      <xdr:colOff>0</xdr:colOff>
      <xdr:row>28</xdr:row>
      <xdr:rowOff>0</xdr:rowOff>
    </xdr:from>
    <xdr:to>
      <xdr:col>5</xdr:col>
      <xdr:colOff>0</xdr:colOff>
      <xdr:row>28</xdr:row>
      <xdr:rowOff>0</xdr:rowOff>
    </xdr:to>
    <xdr:sp>
      <xdr:nvSpPr>
        <xdr:cNvPr id="67" name="テキスト 16"/>
        <xdr:cNvSpPr txBox="1">
          <a:spLocks noChangeArrowheads="1"/>
        </xdr:cNvSpPr>
      </xdr:nvSpPr>
      <xdr:spPr>
        <a:xfrm>
          <a:off x="3171825" y="545782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5</xdr:col>
      <xdr:colOff>0</xdr:colOff>
      <xdr:row>28</xdr:row>
      <xdr:rowOff>0</xdr:rowOff>
    </xdr:from>
    <xdr:to>
      <xdr:col>5</xdr:col>
      <xdr:colOff>0</xdr:colOff>
      <xdr:row>28</xdr:row>
      <xdr:rowOff>0</xdr:rowOff>
    </xdr:to>
    <xdr:sp>
      <xdr:nvSpPr>
        <xdr:cNvPr id="68" name="テキスト 17"/>
        <xdr:cNvSpPr txBox="1">
          <a:spLocks noChangeArrowheads="1"/>
        </xdr:cNvSpPr>
      </xdr:nvSpPr>
      <xdr:spPr>
        <a:xfrm>
          <a:off x="3171825" y="545782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28</xdr:row>
      <xdr:rowOff>0</xdr:rowOff>
    </xdr:from>
    <xdr:to>
      <xdr:col>6</xdr:col>
      <xdr:colOff>0</xdr:colOff>
      <xdr:row>28</xdr:row>
      <xdr:rowOff>0</xdr:rowOff>
    </xdr:to>
    <xdr:sp>
      <xdr:nvSpPr>
        <xdr:cNvPr id="69" name="テキスト 16"/>
        <xdr:cNvSpPr txBox="1">
          <a:spLocks noChangeArrowheads="1"/>
        </xdr:cNvSpPr>
      </xdr:nvSpPr>
      <xdr:spPr>
        <a:xfrm>
          <a:off x="3790950" y="545782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28</xdr:row>
      <xdr:rowOff>0</xdr:rowOff>
    </xdr:from>
    <xdr:to>
      <xdr:col>6</xdr:col>
      <xdr:colOff>0</xdr:colOff>
      <xdr:row>28</xdr:row>
      <xdr:rowOff>0</xdr:rowOff>
    </xdr:to>
    <xdr:sp>
      <xdr:nvSpPr>
        <xdr:cNvPr id="70" name="テキスト 17"/>
        <xdr:cNvSpPr txBox="1">
          <a:spLocks noChangeArrowheads="1"/>
        </xdr:cNvSpPr>
      </xdr:nvSpPr>
      <xdr:spPr>
        <a:xfrm>
          <a:off x="3790950" y="545782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5</xdr:col>
      <xdr:colOff>0</xdr:colOff>
      <xdr:row>28</xdr:row>
      <xdr:rowOff>0</xdr:rowOff>
    </xdr:from>
    <xdr:to>
      <xdr:col>5</xdr:col>
      <xdr:colOff>0</xdr:colOff>
      <xdr:row>28</xdr:row>
      <xdr:rowOff>0</xdr:rowOff>
    </xdr:to>
    <xdr:sp>
      <xdr:nvSpPr>
        <xdr:cNvPr id="71" name="テキスト 16"/>
        <xdr:cNvSpPr txBox="1">
          <a:spLocks noChangeArrowheads="1"/>
        </xdr:cNvSpPr>
      </xdr:nvSpPr>
      <xdr:spPr>
        <a:xfrm>
          <a:off x="3171825" y="545782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5</xdr:col>
      <xdr:colOff>0</xdr:colOff>
      <xdr:row>28</xdr:row>
      <xdr:rowOff>0</xdr:rowOff>
    </xdr:from>
    <xdr:to>
      <xdr:col>5</xdr:col>
      <xdr:colOff>0</xdr:colOff>
      <xdr:row>28</xdr:row>
      <xdr:rowOff>0</xdr:rowOff>
    </xdr:to>
    <xdr:sp>
      <xdr:nvSpPr>
        <xdr:cNvPr id="72" name="テキスト 17"/>
        <xdr:cNvSpPr txBox="1">
          <a:spLocks noChangeArrowheads="1"/>
        </xdr:cNvSpPr>
      </xdr:nvSpPr>
      <xdr:spPr>
        <a:xfrm>
          <a:off x="3171825" y="545782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28</xdr:row>
      <xdr:rowOff>0</xdr:rowOff>
    </xdr:from>
    <xdr:to>
      <xdr:col>6</xdr:col>
      <xdr:colOff>0</xdr:colOff>
      <xdr:row>28</xdr:row>
      <xdr:rowOff>0</xdr:rowOff>
    </xdr:to>
    <xdr:sp>
      <xdr:nvSpPr>
        <xdr:cNvPr id="73" name="テキスト 16"/>
        <xdr:cNvSpPr txBox="1">
          <a:spLocks noChangeArrowheads="1"/>
        </xdr:cNvSpPr>
      </xdr:nvSpPr>
      <xdr:spPr>
        <a:xfrm>
          <a:off x="3790950" y="545782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28</xdr:row>
      <xdr:rowOff>0</xdr:rowOff>
    </xdr:from>
    <xdr:to>
      <xdr:col>6</xdr:col>
      <xdr:colOff>0</xdr:colOff>
      <xdr:row>28</xdr:row>
      <xdr:rowOff>0</xdr:rowOff>
    </xdr:to>
    <xdr:sp>
      <xdr:nvSpPr>
        <xdr:cNvPr id="74" name="テキスト 17"/>
        <xdr:cNvSpPr txBox="1">
          <a:spLocks noChangeArrowheads="1"/>
        </xdr:cNvSpPr>
      </xdr:nvSpPr>
      <xdr:spPr>
        <a:xfrm>
          <a:off x="3790950" y="545782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5</xdr:col>
      <xdr:colOff>0</xdr:colOff>
      <xdr:row>28</xdr:row>
      <xdr:rowOff>0</xdr:rowOff>
    </xdr:from>
    <xdr:to>
      <xdr:col>5</xdr:col>
      <xdr:colOff>0</xdr:colOff>
      <xdr:row>28</xdr:row>
      <xdr:rowOff>0</xdr:rowOff>
    </xdr:to>
    <xdr:sp>
      <xdr:nvSpPr>
        <xdr:cNvPr id="75" name="テキスト 16"/>
        <xdr:cNvSpPr txBox="1">
          <a:spLocks noChangeArrowheads="1"/>
        </xdr:cNvSpPr>
      </xdr:nvSpPr>
      <xdr:spPr>
        <a:xfrm>
          <a:off x="3171825" y="545782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5</xdr:col>
      <xdr:colOff>0</xdr:colOff>
      <xdr:row>28</xdr:row>
      <xdr:rowOff>0</xdr:rowOff>
    </xdr:from>
    <xdr:to>
      <xdr:col>5</xdr:col>
      <xdr:colOff>0</xdr:colOff>
      <xdr:row>28</xdr:row>
      <xdr:rowOff>0</xdr:rowOff>
    </xdr:to>
    <xdr:sp>
      <xdr:nvSpPr>
        <xdr:cNvPr id="76" name="テキスト 17"/>
        <xdr:cNvSpPr txBox="1">
          <a:spLocks noChangeArrowheads="1"/>
        </xdr:cNvSpPr>
      </xdr:nvSpPr>
      <xdr:spPr>
        <a:xfrm>
          <a:off x="3171825" y="545782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28</xdr:row>
      <xdr:rowOff>0</xdr:rowOff>
    </xdr:from>
    <xdr:to>
      <xdr:col>6</xdr:col>
      <xdr:colOff>0</xdr:colOff>
      <xdr:row>28</xdr:row>
      <xdr:rowOff>0</xdr:rowOff>
    </xdr:to>
    <xdr:sp>
      <xdr:nvSpPr>
        <xdr:cNvPr id="77" name="テキスト 16"/>
        <xdr:cNvSpPr txBox="1">
          <a:spLocks noChangeArrowheads="1"/>
        </xdr:cNvSpPr>
      </xdr:nvSpPr>
      <xdr:spPr>
        <a:xfrm>
          <a:off x="3790950" y="545782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28</xdr:row>
      <xdr:rowOff>0</xdr:rowOff>
    </xdr:from>
    <xdr:to>
      <xdr:col>6</xdr:col>
      <xdr:colOff>0</xdr:colOff>
      <xdr:row>28</xdr:row>
      <xdr:rowOff>0</xdr:rowOff>
    </xdr:to>
    <xdr:sp>
      <xdr:nvSpPr>
        <xdr:cNvPr id="78" name="テキスト 17"/>
        <xdr:cNvSpPr txBox="1">
          <a:spLocks noChangeArrowheads="1"/>
        </xdr:cNvSpPr>
      </xdr:nvSpPr>
      <xdr:spPr>
        <a:xfrm>
          <a:off x="3790950" y="545782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5</xdr:col>
      <xdr:colOff>0</xdr:colOff>
      <xdr:row>28</xdr:row>
      <xdr:rowOff>0</xdr:rowOff>
    </xdr:from>
    <xdr:to>
      <xdr:col>5</xdr:col>
      <xdr:colOff>0</xdr:colOff>
      <xdr:row>28</xdr:row>
      <xdr:rowOff>0</xdr:rowOff>
    </xdr:to>
    <xdr:sp>
      <xdr:nvSpPr>
        <xdr:cNvPr id="79" name="テキスト 16"/>
        <xdr:cNvSpPr txBox="1">
          <a:spLocks noChangeArrowheads="1"/>
        </xdr:cNvSpPr>
      </xdr:nvSpPr>
      <xdr:spPr>
        <a:xfrm>
          <a:off x="3171825" y="545782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5</xdr:col>
      <xdr:colOff>0</xdr:colOff>
      <xdr:row>28</xdr:row>
      <xdr:rowOff>0</xdr:rowOff>
    </xdr:from>
    <xdr:to>
      <xdr:col>5</xdr:col>
      <xdr:colOff>0</xdr:colOff>
      <xdr:row>28</xdr:row>
      <xdr:rowOff>0</xdr:rowOff>
    </xdr:to>
    <xdr:sp>
      <xdr:nvSpPr>
        <xdr:cNvPr id="80" name="テキスト 17"/>
        <xdr:cNvSpPr txBox="1">
          <a:spLocks noChangeArrowheads="1"/>
        </xdr:cNvSpPr>
      </xdr:nvSpPr>
      <xdr:spPr>
        <a:xfrm>
          <a:off x="3171825" y="545782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28</xdr:row>
      <xdr:rowOff>0</xdr:rowOff>
    </xdr:from>
    <xdr:to>
      <xdr:col>6</xdr:col>
      <xdr:colOff>0</xdr:colOff>
      <xdr:row>28</xdr:row>
      <xdr:rowOff>0</xdr:rowOff>
    </xdr:to>
    <xdr:sp>
      <xdr:nvSpPr>
        <xdr:cNvPr id="81" name="テキスト 16"/>
        <xdr:cNvSpPr txBox="1">
          <a:spLocks noChangeArrowheads="1"/>
        </xdr:cNvSpPr>
      </xdr:nvSpPr>
      <xdr:spPr>
        <a:xfrm>
          <a:off x="3790950" y="545782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28</xdr:row>
      <xdr:rowOff>0</xdr:rowOff>
    </xdr:from>
    <xdr:to>
      <xdr:col>6</xdr:col>
      <xdr:colOff>0</xdr:colOff>
      <xdr:row>28</xdr:row>
      <xdr:rowOff>0</xdr:rowOff>
    </xdr:to>
    <xdr:sp>
      <xdr:nvSpPr>
        <xdr:cNvPr id="82" name="テキスト 17"/>
        <xdr:cNvSpPr txBox="1">
          <a:spLocks noChangeArrowheads="1"/>
        </xdr:cNvSpPr>
      </xdr:nvSpPr>
      <xdr:spPr>
        <a:xfrm>
          <a:off x="3790950" y="545782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5</xdr:col>
      <xdr:colOff>0</xdr:colOff>
      <xdr:row>28</xdr:row>
      <xdr:rowOff>0</xdr:rowOff>
    </xdr:from>
    <xdr:to>
      <xdr:col>5</xdr:col>
      <xdr:colOff>0</xdr:colOff>
      <xdr:row>28</xdr:row>
      <xdr:rowOff>0</xdr:rowOff>
    </xdr:to>
    <xdr:sp>
      <xdr:nvSpPr>
        <xdr:cNvPr id="83" name="テキスト 16"/>
        <xdr:cNvSpPr txBox="1">
          <a:spLocks noChangeArrowheads="1"/>
        </xdr:cNvSpPr>
      </xdr:nvSpPr>
      <xdr:spPr>
        <a:xfrm>
          <a:off x="3171825" y="545782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5</xdr:col>
      <xdr:colOff>0</xdr:colOff>
      <xdr:row>28</xdr:row>
      <xdr:rowOff>0</xdr:rowOff>
    </xdr:from>
    <xdr:to>
      <xdr:col>5</xdr:col>
      <xdr:colOff>0</xdr:colOff>
      <xdr:row>28</xdr:row>
      <xdr:rowOff>0</xdr:rowOff>
    </xdr:to>
    <xdr:sp>
      <xdr:nvSpPr>
        <xdr:cNvPr id="84" name="テキスト 17"/>
        <xdr:cNvSpPr txBox="1">
          <a:spLocks noChangeArrowheads="1"/>
        </xdr:cNvSpPr>
      </xdr:nvSpPr>
      <xdr:spPr>
        <a:xfrm>
          <a:off x="3171825" y="545782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28</xdr:row>
      <xdr:rowOff>0</xdr:rowOff>
    </xdr:from>
    <xdr:to>
      <xdr:col>6</xdr:col>
      <xdr:colOff>0</xdr:colOff>
      <xdr:row>28</xdr:row>
      <xdr:rowOff>0</xdr:rowOff>
    </xdr:to>
    <xdr:sp>
      <xdr:nvSpPr>
        <xdr:cNvPr id="85" name="テキスト 16"/>
        <xdr:cNvSpPr txBox="1">
          <a:spLocks noChangeArrowheads="1"/>
        </xdr:cNvSpPr>
      </xdr:nvSpPr>
      <xdr:spPr>
        <a:xfrm>
          <a:off x="3790950" y="545782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28</xdr:row>
      <xdr:rowOff>0</xdr:rowOff>
    </xdr:from>
    <xdr:to>
      <xdr:col>6</xdr:col>
      <xdr:colOff>0</xdr:colOff>
      <xdr:row>28</xdr:row>
      <xdr:rowOff>0</xdr:rowOff>
    </xdr:to>
    <xdr:sp>
      <xdr:nvSpPr>
        <xdr:cNvPr id="86" name="テキスト 17"/>
        <xdr:cNvSpPr txBox="1">
          <a:spLocks noChangeArrowheads="1"/>
        </xdr:cNvSpPr>
      </xdr:nvSpPr>
      <xdr:spPr>
        <a:xfrm>
          <a:off x="3790950" y="545782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5</xdr:col>
      <xdr:colOff>0</xdr:colOff>
      <xdr:row>28</xdr:row>
      <xdr:rowOff>0</xdr:rowOff>
    </xdr:from>
    <xdr:to>
      <xdr:col>5</xdr:col>
      <xdr:colOff>0</xdr:colOff>
      <xdr:row>28</xdr:row>
      <xdr:rowOff>0</xdr:rowOff>
    </xdr:to>
    <xdr:sp>
      <xdr:nvSpPr>
        <xdr:cNvPr id="87" name="テキスト 16"/>
        <xdr:cNvSpPr txBox="1">
          <a:spLocks noChangeArrowheads="1"/>
        </xdr:cNvSpPr>
      </xdr:nvSpPr>
      <xdr:spPr>
        <a:xfrm>
          <a:off x="3171825" y="545782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5</xdr:col>
      <xdr:colOff>0</xdr:colOff>
      <xdr:row>28</xdr:row>
      <xdr:rowOff>0</xdr:rowOff>
    </xdr:from>
    <xdr:to>
      <xdr:col>5</xdr:col>
      <xdr:colOff>0</xdr:colOff>
      <xdr:row>28</xdr:row>
      <xdr:rowOff>0</xdr:rowOff>
    </xdr:to>
    <xdr:sp>
      <xdr:nvSpPr>
        <xdr:cNvPr id="88" name="テキスト 17"/>
        <xdr:cNvSpPr txBox="1">
          <a:spLocks noChangeArrowheads="1"/>
        </xdr:cNvSpPr>
      </xdr:nvSpPr>
      <xdr:spPr>
        <a:xfrm>
          <a:off x="3171825" y="545782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28</xdr:row>
      <xdr:rowOff>0</xdr:rowOff>
    </xdr:from>
    <xdr:to>
      <xdr:col>6</xdr:col>
      <xdr:colOff>0</xdr:colOff>
      <xdr:row>28</xdr:row>
      <xdr:rowOff>0</xdr:rowOff>
    </xdr:to>
    <xdr:sp>
      <xdr:nvSpPr>
        <xdr:cNvPr id="89" name="テキスト 16"/>
        <xdr:cNvSpPr txBox="1">
          <a:spLocks noChangeArrowheads="1"/>
        </xdr:cNvSpPr>
      </xdr:nvSpPr>
      <xdr:spPr>
        <a:xfrm>
          <a:off x="3790950" y="545782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28</xdr:row>
      <xdr:rowOff>0</xdr:rowOff>
    </xdr:from>
    <xdr:to>
      <xdr:col>6</xdr:col>
      <xdr:colOff>0</xdr:colOff>
      <xdr:row>28</xdr:row>
      <xdr:rowOff>0</xdr:rowOff>
    </xdr:to>
    <xdr:sp>
      <xdr:nvSpPr>
        <xdr:cNvPr id="90" name="テキスト 17"/>
        <xdr:cNvSpPr txBox="1">
          <a:spLocks noChangeArrowheads="1"/>
        </xdr:cNvSpPr>
      </xdr:nvSpPr>
      <xdr:spPr>
        <a:xfrm>
          <a:off x="3790950" y="545782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5</xdr:col>
      <xdr:colOff>0</xdr:colOff>
      <xdr:row>28</xdr:row>
      <xdr:rowOff>0</xdr:rowOff>
    </xdr:from>
    <xdr:to>
      <xdr:col>5</xdr:col>
      <xdr:colOff>0</xdr:colOff>
      <xdr:row>28</xdr:row>
      <xdr:rowOff>0</xdr:rowOff>
    </xdr:to>
    <xdr:sp>
      <xdr:nvSpPr>
        <xdr:cNvPr id="91" name="テキスト 16"/>
        <xdr:cNvSpPr txBox="1">
          <a:spLocks noChangeArrowheads="1"/>
        </xdr:cNvSpPr>
      </xdr:nvSpPr>
      <xdr:spPr>
        <a:xfrm>
          <a:off x="3171825" y="545782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5</xdr:col>
      <xdr:colOff>0</xdr:colOff>
      <xdr:row>28</xdr:row>
      <xdr:rowOff>0</xdr:rowOff>
    </xdr:from>
    <xdr:to>
      <xdr:col>5</xdr:col>
      <xdr:colOff>0</xdr:colOff>
      <xdr:row>28</xdr:row>
      <xdr:rowOff>0</xdr:rowOff>
    </xdr:to>
    <xdr:sp>
      <xdr:nvSpPr>
        <xdr:cNvPr id="92" name="テキスト 17"/>
        <xdr:cNvSpPr txBox="1">
          <a:spLocks noChangeArrowheads="1"/>
        </xdr:cNvSpPr>
      </xdr:nvSpPr>
      <xdr:spPr>
        <a:xfrm>
          <a:off x="3171825" y="545782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28</xdr:row>
      <xdr:rowOff>0</xdr:rowOff>
    </xdr:from>
    <xdr:to>
      <xdr:col>6</xdr:col>
      <xdr:colOff>0</xdr:colOff>
      <xdr:row>28</xdr:row>
      <xdr:rowOff>0</xdr:rowOff>
    </xdr:to>
    <xdr:sp>
      <xdr:nvSpPr>
        <xdr:cNvPr id="93" name="テキスト 16"/>
        <xdr:cNvSpPr txBox="1">
          <a:spLocks noChangeArrowheads="1"/>
        </xdr:cNvSpPr>
      </xdr:nvSpPr>
      <xdr:spPr>
        <a:xfrm>
          <a:off x="3790950" y="545782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28</xdr:row>
      <xdr:rowOff>0</xdr:rowOff>
    </xdr:from>
    <xdr:to>
      <xdr:col>6</xdr:col>
      <xdr:colOff>0</xdr:colOff>
      <xdr:row>28</xdr:row>
      <xdr:rowOff>0</xdr:rowOff>
    </xdr:to>
    <xdr:sp>
      <xdr:nvSpPr>
        <xdr:cNvPr id="94" name="テキスト 17"/>
        <xdr:cNvSpPr txBox="1">
          <a:spLocks noChangeArrowheads="1"/>
        </xdr:cNvSpPr>
      </xdr:nvSpPr>
      <xdr:spPr>
        <a:xfrm>
          <a:off x="3790950" y="545782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5</xdr:col>
      <xdr:colOff>0</xdr:colOff>
      <xdr:row>28</xdr:row>
      <xdr:rowOff>0</xdr:rowOff>
    </xdr:from>
    <xdr:to>
      <xdr:col>5</xdr:col>
      <xdr:colOff>0</xdr:colOff>
      <xdr:row>28</xdr:row>
      <xdr:rowOff>0</xdr:rowOff>
    </xdr:to>
    <xdr:sp>
      <xdr:nvSpPr>
        <xdr:cNvPr id="95" name="テキスト 16"/>
        <xdr:cNvSpPr txBox="1">
          <a:spLocks noChangeArrowheads="1"/>
        </xdr:cNvSpPr>
      </xdr:nvSpPr>
      <xdr:spPr>
        <a:xfrm>
          <a:off x="3171825" y="545782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5</xdr:col>
      <xdr:colOff>0</xdr:colOff>
      <xdr:row>28</xdr:row>
      <xdr:rowOff>0</xdr:rowOff>
    </xdr:from>
    <xdr:to>
      <xdr:col>5</xdr:col>
      <xdr:colOff>0</xdr:colOff>
      <xdr:row>28</xdr:row>
      <xdr:rowOff>0</xdr:rowOff>
    </xdr:to>
    <xdr:sp>
      <xdr:nvSpPr>
        <xdr:cNvPr id="96" name="テキスト 17"/>
        <xdr:cNvSpPr txBox="1">
          <a:spLocks noChangeArrowheads="1"/>
        </xdr:cNvSpPr>
      </xdr:nvSpPr>
      <xdr:spPr>
        <a:xfrm>
          <a:off x="3171825" y="545782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28</xdr:row>
      <xdr:rowOff>0</xdr:rowOff>
    </xdr:from>
    <xdr:to>
      <xdr:col>6</xdr:col>
      <xdr:colOff>0</xdr:colOff>
      <xdr:row>28</xdr:row>
      <xdr:rowOff>0</xdr:rowOff>
    </xdr:to>
    <xdr:sp>
      <xdr:nvSpPr>
        <xdr:cNvPr id="97" name="テキスト 16"/>
        <xdr:cNvSpPr txBox="1">
          <a:spLocks noChangeArrowheads="1"/>
        </xdr:cNvSpPr>
      </xdr:nvSpPr>
      <xdr:spPr>
        <a:xfrm>
          <a:off x="3790950" y="545782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28</xdr:row>
      <xdr:rowOff>0</xdr:rowOff>
    </xdr:from>
    <xdr:to>
      <xdr:col>6</xdr:col>
      <xdr:colOff>0</xdr:colOff>
      <xdr:row>28</xdr:row>
      <xdr:rowOff>0</xdr:rowOff>
    </xdr:to>
    <xdr:sp>
      <xdr:nvSpPr>
        <xdr:cNvPr id="98" name="テキスト 17"/>
        <xdr:cNvSpPr txBox="1">
          <a:spLocks noChangeArrowheads="1"/>
        </xdr:cNvSpPr>
      </xdr:nvSpPr>
      <xdr:spPr>
        <a:xfrm>
          <a:off x="3790950" y="545782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5</xdr:col>
      <xdr:colOff>0</xdr:colOff>
      <xdr:row>28</xdr:row>
      <xdr:rowOff>0</xdr:rowOff>
    </xdr:from>
    <xdr:to>
      <xdr:col>5</xdr:col>
      <xdr:colOff>0</xdr:colOff>
      <xdr:row>28</xdr:row>
      <xdr:rowOff>0</xdr:rowOff>
    </xdr:to>
    <xdr:sp>
      <xdr:nvSpPr>
        <xdr:cNvPr id="99" name="テキスト 16"/>
        <xdr:cNvSpPr txBox="1">
          <a:spLocks noChangeArrowheads="1"/>
        </xdr:cNvSpPr>
      </xdr:nvSpPr>
      <xdr:spPr>
        <a:xfrm>
          <a:off x="3171825" y="545782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5</xdr:col>
      <xdr:colOff>0</xdr:colOff>
      <xdr:row>28</xdr:row>
      <xdr:rowOff>0</xdr:rowOff>
    </xdr:from>
    <xdr:to>
      <xdr:col>5</xdr:col>
      <xdr:colOff>0</xdr:colOff>
      <xdr:row>28</xdr:row>
      <xdr:rowOff>0</xdr:rowOff>
    </xdr:to>
    <xdr:sp>
      <xdr:nvSpPr>
        <xdr:cNvPr id="100" name="テキスト 17"/>
        <xdr:cNvSpPr txBox="1">
          <a:spLocks noChangeArrowheads="1"/>
        </xdr:cNvSpPr>
      </xdr:nvSpPr>
      <xdr:spPr>
        <a:xfrm>
          <a:off x="3171825" y="545782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28</xdr:row>
      <xdr:rowOff>0</xdr:rowOff>
    </xdr:from>
    <xdr:to>
      <xdr:col>6</xdr:col>
      <xdr:colOff>0</xdr:colOff>
      <xdr:row>28</xdr:row>
      <xdr:rowOff>0</xdr:rowOff>
    </xdr:to>
    <xdr:sp>
      <xdr:nvSpPr>
        <xdr:cNvPr id="101" name="テキスト 16"/>
        <xdr:cNvSpPr txBox="1">
          <a:spLocks noChangeArrowheads="1"/>
        </xdr:cNvSpPr>
      </xdr:nvSpPr>
      <xdr:spPr>
        <a:xfrm>
          <a:off x="3790950" y="545782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28</xdr:row>
      <xdr:rowOff>0</xdr:rowOff>
    </xdr:from>
    <xdr:to>
      <xdr:col>6</xdr:col>
      <xdr:colOff>0</xdr:colOff>
      <xdr:row>28</xdr:row>
      <xdr:rowOff>0</xdr:rowOff>
    </xdr:to>
    <xdr:sp>
      <xdr:nvSpPr>
        <xdr:cNvPr id="102" name="テキスト 17"/>
        <xdr:cNvSpPr txBox="1">
          <a:spLocks noChangeArrowheads="1"/>
        </xdr:cNvSpPr>
      </xdr:nvSpPr>
      <xdr:spPr>
        <a:xfrm>
          <a:off x="3790950" y="545782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5</xdr:col>
      <xdr:colOff>0</xdr:colOff>
      <xdr:row>28</xdr:row>
      <xdr:rowOff>0</xdr:rowOff>
    </xdr:from>
    <xdr:to>
      <xdr:col>5</xdr:col>
      <xdr:colOff>0</xdr:colOff>
      <xdr:row>28</xdr:row>
      <xdr:rowOff>0</xdr:rowOff>
    </xdr:to>
    <xdr:sp>
      <xdr:nvSpPr>
        <xdr:cNvPr id="103" name="テキスト 16"/>
        <xdr:cNvSpPr txBox="1">
          <a:spLocks noChangeArrowheads="1"/>
        </xdr:cNvSpPr>
      </xdr:nvSpPr>
      <xdr:spPr>
        <a:xfrm>
          <a:off x="3171825" y="545782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5</xdr:col>
      <xdr:colOff>0</xdr:colOff>
      <xdr:row>28</xdr:row>
      <xdr:rowOff>0</xdr:rowOff>
    </xdr:from>
    <xdr:to>
      <xdr:col>5</xdr:col>
      <xdr:colOff>0</xdr:colOff>
      <xdr:row>28</xdr:row>
      <xdr:rowOff>0</xdr:rowOff>
    </xdr:to>
    <xdr:sp>
      <xdr:nvSpPr>
        <xdr:cNvPr id="104" name="テキスト 17"/>
        <xdr:cNvSpPr txBox="1">
          <a:spLocks noChangeArrowheads="1"/>
        </xdr:cNvSpPr>
      </xdr:nvSpPr>
      <xdr:spPr>
        <a:xfrm>
          <a:off x="3171825" y="545782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28</xdr:row>
      <xdr:rowOff>0</xdr:rowOff>
    </xdr:from>
    <xdr:to>
      <xdr:col>6</xdr:col>
      <xdr:colOff>0</xdr:colOff>
      <xdr:row>28</xdr:row>
      <xdr:rowOff>0</xdr:rowOff>
    </xdr:to>
    <xdr:sp>
      <xdr:nvSpPr>
        <xdr:cNvPr id="105" name="テキスト 16"/>
        <xdr:cNvSpPr txBox="1">
          <a:spLocks noChangeArrowheads="1"/>
        </xdr:cNvSpPr>
      </xdr:nvSpPr>
      <xdr:spPr>
        <a:xfrm>
          <a:off x="3790950" y="545782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28</xdr:row>
      <xdr:rowOff>0</xdr:rowOff>
    </xdr:from>
    <xdr:to>
      <xdr:col>6</xdr:col>
      <xdr:colOff>0</xdr:colOff>
      <xdr:row>28</xdr:row>
      <xdr:rowOff>0</xdr:rowOff>
    </xdr:to>
    <xdr:sp>
      <xdr:nvSpPr>
        <xdr:cNvPr id="106" name="テキスト 17"/>
        <xdr:cNvSpPr txBox="1">
          <a:spLocks noChangeArrowheads="1"/>
        </xdr:cNvSpPr>
      </xdr:nvSpPr>
      <xdr:spPr>
        <a:xfrm>
          <a:off x="3790950" y="545782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5</xdr:col>
      <xdr:colOff>0</xdr:colOff>
      <xdr:row>28</xdr:row>
      <xdr:rowOff>0</xdr:rowOff>
    </xdr:from>
    <xdr:to>
      <xdr:col>5</xdr:col>
      <xdr:colOff>0</xdr:colOff>
      <xdr:row>28</xdr:row>
      <xdr:rowOff>0</xdr:rowOff>
    </xdr:to>
    <xdr:sp>
      <xdr:nvSpPr>
        <xdr:cNvPr id="107" name="テキスト 16"/>
        <xdr:cNvSpPr txBox="1">
          <a:spLocks noChangeArrowheads="1"/>
        </xdr:cNvSpPr>
      </xdr:nvSpPr>
      <xdr:spPr>
        <a:xfrm>
          <a:off x="3171825" y="545782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5</xdr:col>
      <xdr:colOff>0</xdr:colOff>
      <xdr:row>28</xdr:row>
      <xdr:rowOff>0</xdr:rowOff>
    </xdr:from>
    <xdr:to>
      <xdr:col>5</xdr:col>
      <xdr:colOff>0</xdr:colOff>
      <xdr:row>28</xdr:row>
      <xdr:rowOff>0</xdr:rowOff>
    </xdr:to>
    <xdr:sp>
      <xdr:nvSpPr>
        <xdr:cNvPr id="108" name="テキスト 17"/>
        <xdr:cNvSpPr txBox="1">
          <a:spLocks noChangeArrowheads="1"/>
        </xdr:cNvSpPr>
      </xdr:nvSpPr>
      <xdr:spPr>
        <a:xfrm>
          <a:off x="3171825" y="545782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28</xdr:row>
      <xdr:rowOff>0</xdr:rowOff>
    </xdr:from>
    <xdr:to>
      <xdr:col>6</xdr:col>
      <xdr:colOff>0</xdr:colOff>
      <xdr:row>28</xdr:row>
      <xdr:rowOff>0</xdr:rowOff>
    </xdr:to>
    <xdr:sp>
      <xdr:nvSpPr>
        <xdr:cNvPr id="109" name="テキスト 16"/>
        <xdr:cNvSpPr txBox="1">
          <a:spLocks noChangeArrowheads="1"/>
        </xdr:cNvSpPr>
      </xdr:nvSpPr>
      <xdr:spPr>
        <a:xfrm>
          <a:off x="3790950" y="545782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28</xdr:row>
      <xdr:rowOff>0</xdr:rowOff>
    </xdr:from>
    <xdr:to>
      <xdr:col>6</xdr:col>
      <xdr:colOff>0</xdr:colOff>
      <xdr:row>28</xdr:row>
      <xdr:rowOff>0</xdr:rowOff>
    </xdr:to>
    <xdr:sp>
      <xdr:nvSpPr>
        <xdr:cNvPr id="110" name="テキスト 17"/>
        <xdr:cNvSpPr txBox="1">
          <a:spLocks noChangeArrowheads="1"/>
        </xdr:cNvSpPr>
      </xdr:nvSpPr>
      <xdr:spPr>
        <a:xfrm>
          <a:off x="3790950" y="545782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5</xdr:col>
      <xdr:colOff>0</xdr:colOff>
      <xdr:row>28</xdr:row>
      <xdr:rowOff>0</xdr:rowOff>
    </xdr:from>
    <xdr:to>
      <xdr:col>5</xdr:col>
      <xdr:colOff>0</xdr:colOff>
      <xdr:row>28</xdr:row>
      <xdr:rowOff>0</xdr:rowOff>
    </xdr:to>
    <xdr:sp>
      <xdr:nvSpPr>
        <xdr:cNvPr id="111" name="テキスト 16"/>
        <xdr:cNvSpPr txBox="1">
          <a:spLocks noChangeArrowheads="1"/>
        </xdr:cNvSpPr>
      </xdr:nvSpPr>
      <xdr:spPr>
        <a:xfrm>
          <a:off x="3171825" y="545782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5</xdr:col>
      <xdr:colOff>0</xdr:colOff>
      <xdr:row>28</xdr:row>
      <xdr:rowOff>0</xdr:rowOff>
    </xdr:from>
    <xdr:to>
      <xdr:col>5</xdr:col>
      <xdr:colOff>0</xdr:colOff>
      <xdr:row>28</xdr:row>
      <xdr:rowOff>0</xdr:rowOff>
    </xdr:to>
    <xdr:sp>
      <xdr:nvSpPr>
        <xdr:cNvPr id="112" name="テキスト 17"/>
        <xdr:cNvSpPr txBox="1">
          <a:spLocks noChangeArrowheads="1"/>
        </xdr:cNvSpPr>
      </xdr:nvSpPr>
      <xdr:spPr>
        <a:xfrm>
          <a:off x="3171825" y="545782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28</xdr:row>
      <xdr:rowOff>0</xdr:rowOff>
    </xdr:from>
    <xdr:to>
      <xdr:col>6</xdr:col>
      <xdr:colOff>0</xdr:colOff>
      <xdr:row>28</xdr:row>
      <xdr:rowOff>0</xdr:rowOff>
    </xdr:to>
    <xdr:sp>
      <xdr:nvSpPr>
        <xdr:cNvPr id="113" name="テキスト 16"/>
        <xdr:cNvSpPr txBox="1">
          <a:spLocks noChangeArrowheads="1"/>
        </xdr:cNvSpPr>
      </xdr:nvSpPr>
      <xdr:spPr>
        <a:xfrm>
          <a:off x="3790950" y="545782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28</xdr:row>
      <xdr:rowOff>0</xdr:rowOff>
    </xdr:from>
    <xdr:to>
      <xdr:col>6</xdr:col>
      <xdr:colOff>0</xdr:colOff>
      <xdr:row>28</xdr:row>
      <xdr:rowOff>0</xdr:rowOff>
    </xdr:to>
    <xdr:sp>
      <xdr:nvSpPr>
        <xdr:cNvPr id="114" name="テキスト 17"/>
        <xdr:cNvSpPr txBox="1">
          <a:spLocks noChangeArrowheads="1"/>
        </xdr:cNvSpPr>
      </xdr:nvSpPr>
      <xdr:spPr>
        <a:xfrm>
          <a:off x="3790950" y="545782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5</xdr:col>
      <xdr:colOff>0</xdr:colOff>
      <xdr:row>28</xdr:row>
      <xdr:rowOff>0</xdr:rowOff>
    </xdr:from>
    <xdr:to>
      <xdr:col>5</xdr:col>
      <xdr:colOff>0</xdr:colOff>
      <xdr:row>28</xdr:row>
      <xdr:rowOff>0</xdr:rowOff>
    </xdr:to>
    <xdr:sp>
      <xdr:nvSpPr>
        <xdr:cNvPr id="115" name="テキスト 16"/>
        <xdr:cNvSpPr txBox="1">
          <a:spLocks noChangeArrowheads="1"/>
        </xdr:cNvSpPr>
      </xdr:nvSpPr>
      <xdr:spPr>
        <a:xfrm>
          <a:off x="3171825" y="545782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5</xdr:col>
      <xdr:colOff>0</xdr:colOff>
      <xdr:row>28</xdr:row>
      <xdr:rowOff>0</xdr:rowOff>
    </xdr:from>
    <xdr:to>
      <xdr:col>5</xdr:col>
      <xdr:colOff>0</xdr:colOff>
      <xdr:row>28</xdr:row>
      <xdr:rowOff>0</xdr:rowOff>
    </xdr:to>
    <xdr:sp>
      <xdr:nvSpPr>
        <xdr:cNvPr id="116" name="テキスト 17"/>
        <xdr:cNvSpPr txBox="1">
          <a:spLocks noChangeArrowheads="1"/>
        </xdr:cNvSpPr>
      </xdr:nvSpPr>
      <xdr:spPr>
        <a:xfrm>
          <a:off x="3171825" y="545782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28</xdr:row>
      <xdr:rowOff>0</xdr:rowOff>
    </xdr:from>
    <xdr:to>
      <xdr:col>6</xdr:col>
      <xdr:colOff>0</xdr:colOff>
      <xdr:row>28</xdr:row>
      <xdr:rowOff>0</xdr:rowOff>
    </xdr:to>
    <xdr:sp>
      <xdr:nvSpPr>
        <xdr:cNvPr id="117" name="テキスト 16"/>
        <xdr:cNvSpPr txBox="1">
          <a:spLocks noChangeArrowheads="1"/>
        </xdr:cNvSpPr>
      </xdr:nvSpPr>
      <xdr:spPr>
        <a:xfrm>
          <a:off x="3790950" y="545782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28</xdr:row>
      <xdr:rowOff>0</xdr:rowOff>
    </xdr:from>
    <xdr:to>
      <xdr:col>6</xdr:col>
      <xdr:colOff>0</xdr:colOff>
      <xdr:row>28</xdr:row>
      <xdr:rowOff>0</xdr:rowOff>
    </xdr:to>
    <xdr:sp>
      <xdr:nvSpPr>
        <xdr:cNvPr id="118" name="テキスト 17"/>
        <xdr:cNvSpPr txBox="1">
          <a:spLocks noChangeArrowheads="1"/>
        </xdr:cNvSpPr>
      </xdr:nvSpPr>
      <xdr:spPr>
        <a:xfrm>
          <a:off x="3790950" y="545782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5</xdr:col>
      <xdr:colOff>0</xdr:colOff>
      <xdr:row>28</xdr:row>
      <xdr:rowOff>0</xdr:rowOff>
    </xdr:from>
    <xdr:to>
      <xdr:col>5</xdr:col>
      <xdr:colOff>0</xdr:colOff>
      <xdr:row>28</xdr:row>
      <xdr:rowOff>0</xdr:rowOff>
    </xdr:to>
    <xdr:sp>
      <xdr:nvSpPr>
        <xdr:cNvPr id="119" name="テキスト 16"/>
        <xdr:cNvSpPr txBox="1">
          <a:spLocks noChangeArrowheads="1"/>
        </xdr:cNvSpPr>
      </xdr:nvSpPr>
      <xdr:spPr>
        <a:xfrm>
          <a:off x="3171825" y="545782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5</xdr:col>
      <xdr:colOff>0</xdr:colOff>
      <xdr:row>28</xdr:row>
      <xdr:rowOff>0</xdr:rowOff>
    </xdr:from>
    <xdr:to>
      <xdr:col>5</xdr:col>
      <xdr:colOff>0</xdr:colOff>
      <xdr:row>28</xdr:row>
      <xdr:rowOff>0</xdr:rowOff>
    </xdr:to>
    <xdr:sp>
      <xdr:nvSpPr>
        <xdr:cNvPr id="120" name="テキスト 17"/>
        <xdr:cNvSpPr txBox="1">
          <a:spLocks noChangeArrowheads="1"/>
        </xdr:cNvSpPr>
      </xdr:nvSpPr>
      <xdr:spPr>
        <a:xfrm>
          <a:off x="3171825" y="545782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28</xdr:row>
      <xdr:rowOff>0</xdr:rowOff>
    </xdr:from>
    <xdr:to>
      <xdr:col>6</xdr:col>
      <xdr:colOff>0</xdr:colOff>
      <xdr:row>28</xdr:row>
      <xdr:rowOff>0</xdr:rowOff>
    </xdr:to>
    <xdr:sp>
      <xdr:nvSpPr>
        <xdr:cNvPr id="121" name="テキスト 16"/>
        <xdr:cNvSpPr txBox="1">
          <a:spLocks noChangeArrowheads="1"/>
        </xdr:cNvSpPr>
      </xdr:nvSpPr>
      <xdr:spPr>
        <a:xfrm>
          <a:off x="3790950" y="545782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28</xdr:row>
      <xdr:rowOff>0</xdr:rowOff>
    </xdr:from>
    <xdr:to>
      <xdr:col>6</xdr:col>
      <xdr:colOff>0</xdr:colOff>
      <xdr:row>28</xdr:row>
      <xdr:rowOff>0</xdr:rowOff>
    </xdr:to>
    <xdr:sp>
      <xdr:nvSpPr>
        <xdr:cNvPr id="122" name="テキスト 17"/>
        <xdr:cNvSpPr txBox="1">
          <a:spLocks noChangeArrowheads="1"/>
        </xdr:cNvSpPr>
      </xdr:nvSpPr>
      <xdr:spPr>
        <a:xfrm>
          <a:off x="3790950" y="545782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5</xdr:col>
      <xdr:colOff>0</xdr:colOff>
      <xdr:row>28</xdr:row>
      <xdr:rowOff>0</xdr:rowOff>
    </xdr:from>
    <xdr:to>
      <xdr:col>5</xdr:col>
      <xdr:colOff>0</xdr:colOff>
      <xdr:row>28</xdr:row>
      <xdr:rowOff>0</xdr:rowOff>
    </xdr:to>
    <xdr:sp>
      <xdr:nvSpPr>
        <xdr:cNvPr id="123" name="テキスト 16"/>
        <xdr:cNvSpPr txBox="1">
          <a:spLocks noChangeArrowheads="1"/>
        </xdr:cNvSpPr>
      </xdr:nvSpPr>
      <xdr:spPr>
        <a:xfrm>
          <a:off x="3171825" y="545782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5</xdr:col>
      <xdr:colOff>0</xdr:colOff>
      <xdr:row>28</xdr:row>
      <xdr:rowOff>0</xdr:rowOff>
    </xdr:from>
    <xdr:to>
      <xdr:col>5</xdr:col>
      <xdr:colOff>0</xdr:colOff>
      <xdr:row>28</xdr:row>
      <xdr:rowOff>0</xdr:rowOff>
    </xdr:to>
    <xdr:sp>
      <xdr:nvSpPr>
        <xdr:cNvPr id="124" name="テキスト 17"/>
        <xdr:cNvSpPr txBox="1">
          <a:spLocks noChangeArrowheads="1"/>
        </xdr:cNvSpPr>
      </xdr:nvSpPr>
      <xdr:spPr>
        <a:xfrm>
          <a:off x="3171825" y="545782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28</xdr:row>
      <xdr:rowOff>0</xdr:rowOff>
    </xdr:from>
    <xdr:to>
      <xdr:col>6</xdr:col>
      <xdr:colOff>0</xdr:colOff>
      <xdr:row>28</xdr:row>
      <xdr:rowOff>0</xdr:rowOff>
    </xdr:to>
    <xdr:sp>
      <xdr:nvSpPr>
        <xdr:cNvPr id="125" name="テキスト 16"/>
        <xdr:cNvSpPr txBox="1">
          <a:spLocks noChangeArrowheads="1"/>
        </xdr:cNvSpPr>
      </xdr:nvSpPr>
      <xdr:spPr>
        <a:xfrm>
          <a:off x="3790950" y="545782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28</xdr:row>
      <xdr:rowOff>0</xdr:rowOff>
    </xdr:from>
    <xdr:to>
      <xdr:col>6</xdr:col>
      <xdr:colOff>0</xdr:colOff>
      <xdr:row>28</xdr:row>
      <xdr:rowOff>0</xdr:rowOff>
    </xdr:to>
    <xdr:sp>
      <xdr:nvSpPr>
        <xdr:cNvPr id="126" name="テキスト 17"/>
        <xdr:cNvSpPr txBox="1">
          <a:spLocks noChangeArrowheads="1"/>
        </xdr:cNvSpPr>
      </xdr:nvSpPr>
      <xdr:spPr>
        <a:xfrm>
          <a:off x="3790950" y="545782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5</xdr:col>
      <xdr:colOff>0</xdr:colOff>
      <xdr:row>28</xdr:row>
      <xdr:rowOff>0</xdr:rowOff>
    </xdr:from>
    <xdr:to>
      <xdr:col>5</xdr:col>
      <xdr:colOff>0</xdr:colOff>
      <xdr:row>28</xdr:row>
      <xdr:rowOff>0</xdr:rowOff>
    </xdr:to>
    <xdr:sp>
      <xdr:nvSpPr>
        <xdr:cNvPr id="127" name="テキスト 16"/>
        <xdr:cNvSpPr txBox="1">
          <a:spLocks noChangeArrowheads="1"/>
        </xdr:cNvSpPr>
      </xdr:nvSpPr>
      <xdr:spPr>
        <a:xfrm>
          <a:off x="3171825" y="545782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5</xdr:col>
      <xdr:colOff>0</xdr:colOff>
      <xdr:row>28</xdr:row>
      <xdr:rowOff>0</xdr:rowOff>
    </xdr:from>
    <xdr:to>
      <xdr:col>5</xdr:col>
      <xdr:colOff>0</xdr:colOff>
      <xdr:row>28</xdr:row>
      <xdr:rowOff>0</xdr:rowOff>
    </xdr:to>
    <xdr:sp>
      <xdr:nvSpPr>
        <xdr:cNvPr id="128" name="テキスト 17"/>
        <xdr:cNvSpPr txBox="1">
          <a:spLocks noChangeArrowheads="1"/>
        </xdr:cNvSpPr>
      </xdr:nvSpPr>
      <xdr:spPr>
        <a:xfrm>
          <a:off x="3171825" y="545782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28</xdr:row>
      <xdr:rowOff>0</xdr:rowOff>
    </xdr:from>
    <xdr:to>
      <xdr:col>6</xdr:col>
      <xdr:colOff>0</xdr:colOff>
      <xdr:row>28</xdr:row>
      <xdr:rowOff>0</xdr:rowOff>
    </xdr:to>
    <xdr:sp>
      <xdr:nvSpPr>
        <xdr:cNvPr id="129" name="テキスト 16"/>
        <xdr:cNvSpPr txBox="1">
          <a:spLocks noChangeArrowheads="1"/>
        </xdr:cNvSpPr>
      </xdr:nvSpPr>
      <xdr:spPr>
        <a:xfrm>
          <a:off x="3790950" y="545782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28</xdr:row>
      <xdr:rowOff>0</xdr:rowOff>
    </xdr:from>
    <xdr:to>
      <xdr:col>6</xdr:col>
      <xdr:colOff>0</xdr:colOff>
      <xdr:row>28</xdr:row>
      <xdr:rowOff>0</xdr:rowOff>
    </xdr:to>
    <xdr:sp>
      <xdr:nvSpPr>
        <xdr:cNvPr id="130" name="テキスト 17"/>
        <xdr:cNvSpPr txBox="1">
          <a:spLocks noChangeArrowheads="1"/>
        </xdr:cNvSpPr>
      </xdr:nvSpPr>
      <xdr:spPr>
        <a:xfrm>
          <a:off x="3790950" y="545782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5</xdr:col>
      <xdr:colOff>0</xdr:colOff>
      <xdr:row>28</xdr:row>
      <xdr:rowOff>0</xdr:rowOff>
    </xdr:from>
    <xdr:to>
      <xdr:col>5</xdr:col>
      <xdr:colOff>0</xdr:colOff>
      <xdr:row>28</xdr:row>
      <xdr:rowOff>0</xdr:rowOff>
    </xdr:to>
    <xdr:sp>
      <xdr:nvSpPr>
        <xdr:cNvPr id="131" name="テキスト 16"/>
        <xdr:cNvSpPr txBox="1">
          <a:spLocks noChangeArrowheads="1"/>
        </xdr:cNvSpPr>
      </xdr:nvSpPr>
      <xdr:spPr>
        <a:xfrm>
          <a:off x="3171825" y="545782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5</xdr:col>
      <xdr:colOff>0</xdr:colOff>
      <xdr:row>28</xdr:row>
      <xdr:rowOff>0</xdr:rowOff>
    </xdr:from>
    <xdr:to>
      <xdr:col>5</xdr:col>
      <xdr:colOff>0</xdr:colOff>
      <xdr:row>28</xdr:row>
      <xdr:rowOff>0</xdr:rowOff>
    </xdr:to>
    <xdr:sp>
      <xdr:nvSpPr>
        <xdr:cNvPr id="132" name="テキスト 17"/>
        <xdr:cNvSpPr txBox="1">
          <a:spLocks noChangeArrowheads="1"/>
        </xdr:cNvSpPr>
      </xdr:nvSpPr>
      <xdr:spPr>
        <a:xfrm>
          <a:off x="3171825" y="545782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28</xdr:row>
      <xdr:rowOff>0</xdr:rowOff>
    </xdr:from>
    <xdr:to>
      <xdr:col>6</xdr:col>
      <xdr:colOff>0</xdr:colOff>
      <xdr:row>28</xdr:row>
      <xdr:rowOff>0</xdr:rowOff>
    </xdr:to>
    <xdr:sp>
      <xdr:nvSpPr>
        <xdr:cNvPr id="133" name="テキスト 16"/>
        <xdr:cNvSpPr txBox="1">
          <a:spLocks noChangeArrowheads="1"/>
        </xdr:cNvSpPr>
      </xdr:nvSpPr>
      <xdr:spPr>
        <a:xfrm>
          <a:off x="3790950" y="545782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28</xdr:row>
      <xdr:rowOff>0</xdr:rowOff>
    </xdr:from>
    <xdr:to>
      <xdr:col>6</xdr:col>
      <xdr:colOff>0</xdr:colOff>
      <xdr:row>28</xdr:row>
      <xdr:rowOff>0</xdr:rowOff>
    </xdr:to>
    <xdr:sp>
      <xdr:nvSpPr>
        <xdr:cNvPr id="134" name="テキスト 17"/>
        <xdr:cNvSpPr txBox="1">
          <a:spLocks noChangeArrowheads="1"/>
        </xdr:cNvSpPr>
      </xdr:nvSpPr>
      <xdr:spPr>
        <a:xfrm>
          <a:off x="3790950" y="545782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5</xdr:col>
      <xdr:colOff>0</xdr:colOff>
      <xdr:row>28</xdr:row>
      <xdr:rowOff>0</xdr:rowOff>
    </xdr:from>
    <xdr:to>
      <xdr:col>5</xdr:col>
      <xdr:colOff>0</xdr:colOff>
      <xdr:row>28</xdr:row>
      <xdr:rowOff>0</xdr:rowOff>
    </xdr:to>
    <xdr:sp>
      <xdr:nvSpPr>
        <xdr:cNvPr id="135" name="テキスト 16"/>
        <xdr:cNvSpPr txBox="1">
          <a:spLocks noChangeArrowheads="1"/>
        </xdr:cNvSpPr>
      </xdr:nvSpPr>
      <xdr:spPr>
        <a:xfrm>
          <a:off x="3171825" y="545782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5</xdr:col>
      <xdr:colOff>0</xdr:colOff>
      <xdr:row>28</xdr:row>
      <xdr:rowOff>0</xdr:rowOff>
    </xdr:from>
    <xdr:to>
      <xdr:col>5</xdr:col>
      <xdr:colOff>0</xdr:colOff>
      <xdr:row>28</xdr:row>
      <xdr:rowOff>0</xdr:rowOff>
    </xdr:to>
    <xdr:sp>
      <xdr:nvSpPr>
        <xdr:cNvPr id="136" name="テキスト 17"/>
        <xdr:cNvSpPr txBox="1">
          <a:spLocks noChangeArrowheads="1"/>
        </xdr:cNvSpPr>
      </xdr:nvSpPr>
      <xdr:spPr>
        <a:xfrm>
          <a:off x="3171825" y="545782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28</xdr:row>
      <xdr:rowOff>0</xdr:rowOff>
    </xdr:from>
    <xdr:to>
      <xdr:col>6</xdr:col>
      <xdr:colOff>0</xdr:colOff>
      <xdr:row>28</xdr:row>
      <xdr:rowOff>0</xdr:rowOff>
    </xdr:to>
    <xdr:sp>
      <xdr:nvSpPr>
        <xdr:cNvPr id="137" name="テキスト 16"/>
        <xdr:cNvSpPr txBox="1">
          <a:spLocks noChangeArrowheads="1"/>
        </xdr:cNvSpPr>
      </xdr:nvSpPr>
      <xdr:spPr>
        <a:xfrm>
          <a:off x="3790950" y="545782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28</xdr:row>
      <xdr:rowOff>0</xdr:rowOff>
    </xdr:from>
    <xdr:to>
      <xdr:col>6</xdr:col>
      <xdr:colOff>0</xdr:colOff>
      <xdr:row>28</xdr:row>
      <xdr:rowOff>0</xdr:rowOff>
    </xdr:to>
    <xdr:sp>
      <xdr:nvSpPr>
        <xdr:cNvPr id="138" name="テキスト 17"/>
        <xdr:cNvSpPr txBox="1">
          <a:spLocks noChangeArrowheads="1"/>
        </xdr:cNvSpPr>
      </xdr:nvSpPr>
      <xdr:spPr>
        <a:xfrm>
          <a:off x="3790950" y="545782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5</xdr:col>
      <xdr:colOff>0</xdr:colOff>
      <xdr:row>28</xdr:row>
      <xdr:rowOff>0</xdr:rowOff>
    </xdr:from>
    <xdr:to>
      <xdr:col>5</xdr:col>
      <xdr:colOff>0</xdr:colOff>
      <xdr:row>28</xdr:row>
      <xdr:rowOff>0</xdr:rowOff>
    </xdr:to>
    <xdr:sp>
      <xdr:nvSpPr>
        <xdr:cNvPr id="139" name="テキスト 16"/>
        <xdr:cNvSpPr txBox="1">
          <a:spLocks noChangeArrowheads="1"/>
        </xdr:cNvSpPr>
      </xdr:nvSpPr>
      <xdr:spPr>
        <a:xfrm>
          <a:off x="3171825" y="545782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5</xdr:col>
      <xdr:colOff>0</xdr:colOff>
      <xdr:row>28</xdr:row>
      <xdr:rowOff>0</xdr:rowOff>
    </xdr:from>
    <xdr:to>
      <xdr:col>5</xdr:col>
      <xdr:colOff>0</xdr:colOff>
      <xdr:row>28</xdr:row>
      <xdr:rowOff>0</xdr:rowOff>
    </xdr:to>
    <xdr:sp>
      <xdr:nvSpPr>
        <xdr:cNvPr id="140" name="テキスト 17"/>
        <xdr:cNvSpPr txBox="1">
          <a:spLocks noChangeArrowheads="1"/>
        </xdr:cNvSpPr>
      </xdr:nvSpPr>
      <xdr:spPr>
        <a:xfrm>
          <a:off x="3171825" y="545782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28</xdr:row>
      <xdr:rowOff>0</xdr:rowOff>
    </xdr:from>
    <xdr:to>
      <xdr:col>6</xdr:col>
      <xdr:colOff>0</xdr:colOff>
      <xdr:row>28</xdr:row>
      <xdr:rowOff>0</xdr:rowOff>
    </xdr:to>
    <xdr:sp>
      <xdr:nvSpPr>
        <xdr:cNvPr id="141" name="テキスト 16"/>
        <xdr:cNvSpPr txBox="1">
          <a:spLocks noChangeArrowheads="1"/>
        </xdr:cNvSpPr>
      </xdr:nvSpPr>
      <xdr:spPr>
        <a:xfrm>
          <a:off x="3790950" y="545782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28</xdr:row>
      <xdr:rowOff>0</xdr:rowOff>
    </xdr:from>
    <xdr:to>
      <xdr:col>6</xdr:col>
      <xdr:colOff>0</xdr:colOff>
      <xdr:row>28</xdr:row>
      <xdr:rowOff>0</xdr:rowOff>
    </xdr:to>
    <xdr:sp>
      <xdr:nvSpPr>
        <xdr:cNvPr id="142" name="テキスト 17"/>
        <xdr:cNvSpPr txBox="1">
          <a:spLocks noChangeArrowheads="1"/>
        </xdr:cNvSpPr>
      </xdr:nvSpPr>
      <xdr:spPr>
        <a:xfrm>
          <a:off x="3790950" y="545782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5</xdr:col>
      <xdr:colOff>0</xdr:colOff>
      <xdr:row>28</xdr:row>
      <xdr:rowOff>0</xdr:rowOff>
    </xdr:from>
    <xdr:to>
      <xdr:col>5</xdr:col>
      <xdr:colOff>0</xdr:colOff>
      <xdr:row>28</xdr:row>
      <xdr:rowOff>0</xdr:rowOff>
    </xdr:to>
    <xdr:sp>
      <xdr:nvSpPr>
        <xdr:cNvPr id="143" name="テキスト 16"/>
        <xdr:cNvSpPr txBox="1">
          <a:spLocks noChangeArrowheads="1"/>
        </xdr:cNvSpPr>
      </xdr:nvSpPr>
      <xdr:spPr>
        <a:xfrm>
          <a:off x="3171825" y="545782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5</xdr:col>
      <xdr:colOff>0</xdr:colOff>
      <xdr:row>28</xdr:row>
      <xdr:rowOff>0</xdr:rowOff>
    </xdr:from>
    <xdr:to>
      <xdr:col>5</xdr:col>
      <xdr:colOff>0</xdr:colOff>
      <xdr:row>28</xdr:row>
      <xdr:rowOff>0</xdr:rowOff>
    </xdr:to>
    <xdr:sp>
      <xdr:nvSpPr>
        <xdr:cNvPr id="144" name="テキスト 17"/>
        <xdr:cNvSpPr txBox="1">
          <a:spLocks noChangeArrowheads="1"/>
        </xdr:cNvSpPr>
      </xdr:nvSpPr>
      <xdr:spPr>
        <a:xfrm>
          <a:off x="3171825" y="545782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28</xdr:row>
      <xdr:rowOff>0</xdr:rowOff>
    </xdr:from>
    <xdr:to>
      <xdr:col>6</xdr:col>
      <xdr:colOff>0</xdr:colOff>
      <xdr:row>28</xdr:row>
      <xdr:rowOff>0</xdr:rowOff>
    </xdr:to>
    <xdr:sp>
      <xdr:nvSpPr>
        <xdr:cNvPr id="145" name="テキスト 16"/>
        <xdr:cNvSpPr txBox="1">
          <a:spLocks noChangeArrowheads="1"/>
        </xdr:cNvSpPr>
      </xdr:nvSpPr>
      <xdr:spPr>
        <a:xfrm>
          <a:off x="3790950" y="545782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28</xdr:row>
      <xdr:rowOff>0</xdr:rowOff>
    </xdr:from>
    <xdr:to>
      <xdr:col>6</xdr:col>
      <xdr:colOff>0</xdr:colOff>
      <xdr:row>28</xdr:row>
      <xdr:rowOff>0</xdr:rowOff>
    </xdr:to>
    <xdr:sp>
      <xdr:nvSpPr>
        <xdr:cNvPr id="146" name="テキスト 17"/>
        <xdr:cNvSpPr txBox="1">
          <a:spLocks noChangeArrowheads="1"/>
        </xdr:cNvSpPr>
      </xdr:nvSpPr>
      <xdr:spPr>
        <a:xfrm>
          <a:off x="3790950" y="545782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0</xdr:rowOff>
    </xdr:from>
    <xdr:to>
      <xdr:col>2</xdr:col>
      <xdr:colOff>0</xdr:colOff>
      <xdr:row>3</xdr:row>
      <xdr:rowOff>0</xdr:rowOff>
    </xdr:to>
    <xdr:sp>
      <xdr:nvSpPr>
        <xdr:cNvPr id="1" name="AutoShape 1"/>
        <xdr:cNvSpPr>
          <a:spLocks/>
        </xdr:cNvSpPr>
      </xdr:nvSpPr>
      <xdr:spPr>
        <a:xfrm>
          <a:off x="1428750" y="504825"/>
          <a:ext cx="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5</xdr:row>
      <xdr:rowOff>38100</xdr:rowOff>
    </xdr:from>
    <xdr:to>
      <xdr:col>1</xdr:col>
      <xdr:colOff>409575</xdr:colOff>
      <xdr:row>26</xdr:row>
      <xdr:rowOff>114300</xdr:rowOff>
    </xdr:to>
    <xdr:sp>
      <xdr:nvSpPr>
        <xdr:cNvPr id="1" name="AutoShape 1"/>
        <xdr:cNvSpPr>
          <a:spLocks/>
        </xdr:cNvSpPr>
      </xdr:nvSpPr>
      <xdr:spPr>
        <a:xfrm>
          <a:off x="609600" y="1181100"/>
          <a:ext cx="76200" cy="34766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333375</xdr:colOff>
      <xdr:row>31</xdr:row>
      <xdr:rowOff>38100</xdr:rowOff>
    </xdr:from>
    <xdr:to>
      <xdr:col>1</xdr:col>
      <xdr:colOff>390525</xdr:colOff>
      <xdr:row>48</xdr:row>
      <xdr:rowOff>114300</xdr:rowOff>
    </xdr:to>
    <xdr:sp>
      <xdr:nvSpPr>
        <xdr:cNvPr id="2" name="AutoShape 2"/>
        <xdr:cNvSpPr>
          <a:spLocks/>
        </xdr:cNvSpPr>
      </xdr:nvSpPr>
      <xdr:spPr>
        <a:xfrm>
          <a:off x="609600" y="5391150"/>
          <a:ext cx="57150" cy="2971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352425</xdr:colOff>
      <xdr:row>50</xdr:row>
      <xdr:rowOff>9525</xdr:rowOff>
    </xdr:from>
    <xdr:to>
      <xdr:col>2</xdr:col>
      <xdr:colOff>9525</xdr:colOff>
      <xdr:row>53</xdr:row>
      <xdr:rowOff>104775</xdr:rowOff>
    </xdr:to>
    <xdr:sp>
      <xdr:nvSpPr>
        <xdr:cNvPr id="3" name="AutoShape 3"/>
        <xdr:cNvSpPr>
          <a:spLocks/>
        </xdr:cNvSpPr>
      </xdr:nvSpPr>
      <xdr:spPr>
        <a:xfrm>
          <a:off x="628650" y="8582025"/>
          <a:ext cx="76200" cy="5810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314325</xdr:colOff>
      <xdr:row>28</xdr:row>
      <xdr:rowOff>47625</xdr:rowOff>
    </xdr:from>
    <xdr:to>
      <xdr:col>1</xdr:col>
      <xdr:colOff>390525</xdr:colOff>
      <xdr:row>29</xdr:row>
      <xdr:rowOff>114300</xdr:rowOff>
    </xdr:to>
    <xdr:sp>
      <xdr:nvSpPr>
        <xdr:cNvPr id="4" name="AutoShape 4"/>
        <xdr:cNvSpPr>
          <a:spLocks/>
        </xdr:cNvSpPr>
      </xdr:nvSpPr>
      <xdr:spPr>
        <a:xfrm>
          <a:off x="590550" y="4914900"/>
          <a:ext cx="76200" cy="228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266700</xdr:colOff>
      <xdr:row>11</xdr:row>
      <xdr:rowOff>28575</xdr:rowOff>
    </xdr:from>
    <xdr:to>
      <xdr:col>1</xdr:col>
      <xdr:colOff>342900</xdr:colOff>
      <xdr:row>19</xdr:row>
      <xdr:rowOff>0</xdr:rowOff>
    </xdr:to>
    <xdr:sp>
      <xdr:nvSpPr>
        <xdr:cNvPr id="1" name="AutoShape 1"/>
        <xdr:cNvSpPr>
          <a:spLocks/>
        </xdr:cNvSpPr>
      </xdr:nvSpPr>
      <xdr:spPr>
        <a:xfrm>
          <a:off x="466725" y="1857375"/>
          <a:ext cx="76200" cy="11906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266700</xdr:colOff>
      <xdr:row>20</xdr:row>
      <xdr:rowOff>28575</xdr:rowOff>
    </xdr:from>
    <xdr:to>
      <xdr:col>1</xdr:col>
      <xdr:colOff>342900</xdr:colOff>
      <xdr:row>32</xdr:row>
      <xdr:rowOff>123825</xdr:rowOff>
    </xdr:to>
    <xdr:sp>
      <xdr:nvSpPr>
        <xdr:cNvPr id="2" name="AutoShape 2"/>
        <xdr:cNvSpPr>
          <a:spLocks/>
        </xdr:cNvSpPr>
      </xdr:nvSpPr>
      <xdr:spPr>
        <a:xfrm>
          <a:off x="466725" y="3228975"/>
          <a:ext cx="76200" cy="19240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266700</xdr:colOff>
      <xdr:row>34</xdr:row>
      <xdr:rowOff>28575</xdr:rowOff>
    </xdr:from>
    <xdr:to>
      <xdr:col>1</xdr:col>
      <xdr:colOff>323850</xdr:colOff>
      <xdr:row>42</xdr:row>
      <xdr:rowOff>114300</xdr:rowOff>
    </xdr:to>
    <xdr:sp>
      <xdr:nvSpPr>
        <xdr:cNvPr id="3" name="AutoShape 3"/>
        <xdr:cNvSpPr>
          <a:spLocks/>
        </xdr:cNvSpPr>
      </xdr:nvSpPr>
      <xdr:spPr>
        <a:xfrm>
          <a:off x="466725" y="5362575"/>
          <a:ext cx="57150" cy="13049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247650</xdr:colOff>
      <xdr:row>44</xdr:row>
      <xdr:rowOff>38100</xdr:rowOff>
    </xdr:from>
    <xdr:to>
      <xdr:col>1</xdr:col>
      <xdr:colOff>342900</xdr:colOff>
      <xdr:row>60</xdr:row>
      <xdr:rowOff>85725</xdr:rowOff>
    </xdr:to>
    <xdr:sp>
      <xdr:nvSpPr>
        <xdr:cNvPr id="4" name="AutoShape 4"/>
        <xdr:cNvSpPr>
          <a:spLocks/>
        </xdr:cNvSpPr>
      </xdr:nvSpPr>
      <xdr:spPr>
        <a:xfrm>
          <a:off x="447675" y="6896100"/>
          <a:ext cx="95250" cy="24860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266700</xdr:colOff>
      <xdr:row>62</xdr:row>
      <xdr:rowOff>28575</xdr:rowOff>
    </xdr:from>
    <xdr:to>
      <xdr:col>2</xdr:col>
      <xdr:colOff>0</xdr:colOff>
      <xdr:row>74</xdr:row>
      <xdr:rowOff>85725</xdr:rowOff>
    </xdr:to>
    <xdr:sp>
      <xdr:nvSpPr>
        <xdr:cNvPr id="5" name="AutoShape 5"/>
        <xdr:cNvSpPr>
          <a:spLocks/>
        </xdr:cNvSpPr>
      </xdr:nvSpPr>
      <xdr:spPr>
        <a:xfrm>
          <a:off x="466725" y="9629775"/>
          <a:ext cx="85725" cy="1885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257175</xdr:colOff>
      <xdr:row>8</xdr:row>
      <xdr:rowOff>28575</xdr:rowOff>
    </xdr:from>
    <xdr:to>
      <xdr:col>1</xdr:col>
      <xdr:colOff>333375</xdr:colOff>
      <xdr:row>9</xdr:row>
      <xdr:rowOff>152400</xdr:rowOff>
    </xdr:to>
    <xdr:sp>
      <xdr:nvSpPr>
        <xdr:cNvPr id="6" name="AutoShape 6"/>
        <xdr:cNvSpPr>
          <a:spLocks/>
        </xdr:cNvSpPr>
      </xdr:nvSpPr>
      <xdr:spPr>
        <a:xfrm>
          <a:off x="457200" y="1362075"/>
          <a:ext cx="76200" cy="2952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xdr:colOff>
      <xdr:row>14</xdr:row>
      <xdr:rowOff>38100</xdr:rowOff>
    </xdr:from>
    <xdr:to>
      <xdr:col>3</xdr:col>
      <xdr:colOff>95250</xdr:colOff>
      <xdr:row>15</xdr:row>
      <xdr:rowOff>133350</xdr:rowOff>
    </xdr:to>
    <xdr:sp>
      <xdr:nvSpPr>
        <xdr:cNvPr id="7" name="AutoShape 7"/>
        <xdr:cNvSpPr>
          <a:spLocks/>
        </xdr:cNvSpPr>
      </xdr:nvSpPr>
      <xdr:spPr>
        <a:xfrm>
          <a:off x="2333625" y="2324100"/>
          <a:ext cx="76200" cy="2476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23</xdr:row>
      <xdr:rowOff>57150</xdr:rowOff>
    </xdr:from>
    <xdr:to>
      <xdr:col>6</xdr:col>
      <xdr:colOff>123825</xdr:colOff>
      <xdr:row>28</xdr:row>
      <xdr:rowOff>0</xdr:rowOff>
    </xdr:to>
    <xdr:sp>
      <xdr:nvSpPr>
        <xdr:cNvPr id="8" name="AutoShape 8"/>
        <xdr:cNvSpPr>
          <a:spLocks/>
        </xdr:cNvSpPr>
      </xdr:nvSpPr>
      <xdr:spPr>
        <a:xfrm>
          <a:off x="4933950" y="3714750"/>
          <a:ext cx="76200" cy="7048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23</xdr:row>
      <xdr:rowOff>38100</xdr:rowOff>
    </xdr:from>
    <xdr:to>
      <xdr:col>9</xdr:col>
      <xdr:colOff>123825</xdr:colOff>
      <xdr:row>27</xdr:row>
      <xdr:rowOff>133350</xdr:rowOff>
    </xdr:to>
    <xdr:sp>
      <xdr:nvSpPr>
        <xdr:cNvPr id="9" name="AutoShape 9"/>
        <xdr:cNvSpPr>
          <a:spLocks/>
        </xdr:cNvSpPr>
      </xdr:nvSpPr>
      <xdr:spPr>
        <a:xfrm>
          <a:off x="7820025" y="3695700"/>
          <a:ext cx="76200" cy="7048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123825</xdr:colOff>
      <xdr:row>10</xdr:row>
      <xdr:rowOff>95250</xdr:rowOff>
    </xdr:from>
    <xdr:to>
      <xdr:col>4</xdr:col>
      <xdr:colOff>0</xdr:colOff>
      <xdr:row>11</xdr:row>
      <xdr:rowOff>114300</xdr:rowOff>
    </xdr:to>
    <xdr:sp>
      <xdr:nvSpPr>
        <xdr:cNvPr id="1" name="TextBox 1"/>
        <xdr:cNvSpPr txBox="1">
          <a:spLocks noChangeArrowheads="1"/>
        </xdr:cNvSpPr>
      </xdr:nvSpPr>
      <xdr:spPr>
        <a:xfrm>
          <a:off x="1714500" y="2124075"/>
          <a:ext cx="352425" cy="171450"/>
        </a:xfrm>
        <a:prstGeom prst="rect">
          <a:avLst/>
        </a:prstGeom>
        <a:noFill/>
        <a:ln w="9525" cmpd="sng">
          <a:noFill/>
        </a:ln>
      </xdr:spPr>
      <xdr:txBody>
        <a:bodyPr vertOverflow="clip" wrap="square"/>
        <a:p>
          <a:pPr algn="l">
            <a:defRPr/>
          </a:pPr>
          <a:r>
            <a:rPr lang="en-US" cap="none" sz="1000" b="0" i="0" u="none" baseline="0"/>
            <a:t>支社</a:t>
          </a:r>
        </a:p>
      </xdr:txBody>
    </xdr:sp>
    <xdr:clientData/>
  </xdr:twoCellAnchor>
  <xdr:twoCellAnchor>
    <xdr:from>
      <xdr:col>3</xdr:col>
      <xdr:colOff>152400</xdr:colOff>
      <xdr:row>13</xdr:row>
      <xdr:rowOff>190500</xdr:rowOff>
    </xdr:from>
    <xdr:to>
      <xdr:col>4</xdr:col>
      <xdr:colOff>28575</xdr:colOff>
      <xdr:row>14</xdr:row>
      <xdr:rowOff>133350</xdr:rowOff>
    </xdr:to>
    <xdr:sp>
      <xdr:nvSpPr>
        <xdr:cNvPr id="2" name="TextBox 2"/>
        <xdr:cNvSpPr txBox="1">
          <a:spLocks noChangeArrowheads="1"/>
        </xdr:cNvSpPr>
      </xdr:nvSpPr>
      <xdr:spPr>
        <a:xfrm>
          <a:off x="1743075" y="2828925"/>
          <a:ext cx="352425" cy="171450"/>
        </a:xfrm>
        <a:prstGeom prst="rect">
          <a:avLst/>
        </a:prstGeom>
        <a:noFill/>
        <a:ln w="9525" cmpd="sng">
          <a:noFill/>
        </a:ln>
      </xdr:spPr>
      <xdr:txBody>
        <a:bodyPr vertOverflow="clip" wrap="square"/>
        <a:p>
          <a:pPr algn="l">
            <a:defRPr/>
          </a:pPr>
          <a:r>
            <a:rPr lang="en-US" cap="none" sz="1000" b="0" i="0" u="none" baseline="0"/>
            <a:t>支所</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723900</xdr:colOff>
      <xdr:row>40</xdr:row>
      <xdr:rowOff>0</xdr:rowOff>
    </xdr:from>
    <xdr:to>
      <xdr:col>2</xdr:col>
      <xdr:colOff>0</xdr:colOff>
      <xdr:row>40</xdr:row>
      <xdr:rowOff>0</xdr:rowOff>
    </xdr:to>
    <xdr:sp>
      <xdr:nvSpPr>
        <xdr:cNvPr id="1" name="AutoShape 1"/>
        <xdr:cNvSpPr>
          <a:spLocks/>
        </xdr:cNvSpPr>
      </xdr:nvSpPr>
      <xdr:spPr>
        <a:xfrm>
          <a:off x="923925" y="7553325"/>
          <a:ext cx="9525"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723900</xdr:colOff>
      <xdr:row>40</xdr:row>
      <xdr:rowOff>0</xdr:rowOff>
    </xdr:from>
    <xdr:to>
      <xdr:col>2</xdr:col>
      <xdr:colOff>0</xdr:colOff>
      <xdr:row>40</xdr:row>
      <xdr:rowOff>0</xdr:rowOff>
    </xdr:to>
    <xdr:sp>
      <xdr:nvSpPr>
        <xdr:cNvPr id="2" name="AutoShape 2"/>
        <xdr:cNvSpPr>
          <a:spLocks/>
        </xdr:cNvSpPr>
      </xdr:nvSpPr>
      <xdr:spPr>
        <a:xfrm>
          <a:off x="923925" y="7553325"/>
          <a:ext cx="9525"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40</xdr:row>
      <xdr:rowOff>0</xdr:rowOff>
    </xdr:from>
    <xdr:to>
      <xdr:col>2</xdr:col>
      <xdr:colOff>0</xdr:colOff>
      <xdr:row>40</xdr:row>
      <xdr:rowOff>0</xdr:rowOff>
    </xdr:to>
    <xdr:sp>
      <xdr:nvSpPr>
        <xdr:cNvPr id="3" name="AutoShape 3"/>
        <xdr:cNvSpPr>
          <a:spLocks/>
        </xdr:cNvSpPr>
      </xdr:nvSpPr>
      <xdr:spPr>
        <a:xfrm>
          <a:off x="933450" y="7553325"/>
          <a:ext cx="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38</xdr:row>
      <xdr:rowOff>0</xdr:rowOff>
    </xdr:from>
    <xdr:to>
      <xdr:col>1</xdr:col>
      <xdr:colOff>0</xdr:colOff>
      <xdr:row>38</xdr:row>
      <xdr:rowOff>0</xdr:rowOff>
    </xdr:to>
    <xdr:sp>
      <xdr:nvSpPr>
        <xdr:cNvPr id="1" name="AutoShape 1"/>
        <xdr:cNvSpPr>
          <a:spLocks/>
        </xdr:cNvSpPr>
      </xdr:nvSpPr>
      <xdr:spPr>
        <a:xfrm>
          <a:off x="200025" y="7010400"/>
          <a:ext cx="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38</xdr:row>
      <xdr:rowOff>0</xdr:rowOff>
    </xdr:from>
    <xdr:to>
      <xdr:col>1</xdr:col>
      <xdr:colOff>0</xdr:colOff>
      <xdr:row>38</xdr:row>
      <xdr:rowOff>0</xdr:rowOff>
    </xdr:to>
    <xdr:sp>
      <xdr:nvSpPr>
        <xdr:cNvPr id="2" name="AutoShape 2"/>
        <xdr:cNvSpPr>
          <a:spLocks/>
        </xdr:cNvSpPr>
      </xdr:nvSpPr>
      <xdr:spPr>
        <a:xfrm>
          <a:off x="200025" y="7010400"/>
          <a:ext cx="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38</xdr:row>
      <xdr:rowOff>0</xdr:rowOff>
    </xdr:from>
    <xdr:to>
      <xdr:col>1</xdr:col>
      <xdr:colOff>0</xdr:colOff>
      <xdr:row>38</xdr:row>
      <xdr:rowOff>0</xdr:rowOff>
    </xdr:to>
    <xdr:sp>
      <xdr:nvSpPr>
        <xdr:cNvPr id="3" name="AutoShape 3"/>
        <xdr:cNvSpPr>
          <a:spLocks/>
        </xdr:cNvSpPr>
      </xdr:nvSpPr>
      <xdr:spPr>
        <a:xfrm>
          <a:off x="200025" y="7010400"/>
          <a:ext cx="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38</xdr:row>
      <xdr:rowOff>0</xdr:rowOff>
    </xdr:from>
    <xdr:to>
      <xdr:col>1</xdr:col>
      <xdr:colOff>0</xdr:colOff>
      <xdr:row>38</xdr:row>
      <xdr:rowOff>0</xdr:rowOff>
    </xdr:to>
    <xdr:sp>
      <xdr:nvSpPr>
        <xdr:cNvPr id="4" name="AutoShape 4"/>
        <xdr:cNvSpPr>
          <a:spLocks/>
        </xdr:cNvSpPr>
      </xdr:nvSpPr>
      <xdr:spPr>
        <a:xfrm>
          <a:off x="200025" y="7010400"/>
          <a:ext cx="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38</xdr:row>
      <xdr:rowOff>0</xdr:rowOff>
    </xdr:from>
    <xdr:to>
      <xdr:col>1</xdr:col>
      <xdr:colOff>0</xdr:colOff>
      <xdr:row>38</xdr:row>
      <xdr:rowOff>0</xdr:rowOff>
    </xdr:to>
    <xdr:sp>
      <xdr:nvSpPr>
        <xdr:cNvPr id="5" name="AutoShape 5"/>
        <xdr:cNvSpPr>
          <a:spLocks/>
        </xdr:cNvSpPr>
      </xdr:nvSpPr>
      <xdr:spPr>
        <a:xfrm>
          <a:off x="200025" y="7010400"/>
          <a:ext cx="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38</xdr:row>
      <xdr:rowOff>0</xdr:rowOff>
    </xdr:from>
    <xdr:to>
      <xdr:col>1</xdr:col>
      <xdr:colOff>0</xdr:colOff>
      <xdr:row>38</xdr:row>
      <xdr:rowOff>0</xdr:rowOff>
    </xdr:to>
    <xdr:sp>
      <xdr:nvSpPr>
        <xdr:cNvPr id="6" name="AutoShape 6"/>
        <xdr:cNvSpPr>
          <a:spLocks/>
        </xdr:cNvSpPr>
      </xdr:nvSpPr>
      <xdr:spPr>
        <a:xfrm>
          <a:off x="200025" y="7010400"/>
          <a:ext cx="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38</xdr:row>
      <xdr:rowOff>0</xdr:rowOff>
    </xdr:from>
    <xdr:to>
      <xdr:col>1</xdr:col>
      <xdr:colOff>0</xdr:colOff>
      <xdr:row>38</xdr:row>
      <xdr:rowOff>0</xdr:rowOff>
    </xdr:to>
    <xdr:sp>
      <xdr:nvSpPr>
        <xdr:cNvPr id="7" name="AutoShape 7"/>
        <xdr:cNvSpPr>
          <a:spLocks/>
        </xdr:cNvSpPr>
      </xdr:nvSpPr>
      <xdr:spPr>
        <a:xfrm>
          <a:off x="200025" y="7010400"/>
          <a:ext cx="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38</xdr:row>
      <xdr:rowOff>0</xdr:rowOff>
    </xdr:from>
    <xdr:to>
      <xdr:col>1</xdr:col>
      <xdr:colOff>0</xdr:colOff>
      <xdr:row>38</xdr:row>
      <xdr:rowOff>0</xdr:rowOff>
    </xdr:to>
    <xdr:sp>
      <xdr:nvSpPr>
        <xdr:cNvPr id="8" name="AutoShape 8"/>
        <xdr:cNvSpPr>
          <a:spLocks/>
        </xdr:cNvSpPr>
      </xdr:nvSpPr>
      <xdr:spPr>
        <a:xfrm>
          <a:off x="200025" y="7010400"/>
          <a:ext cx="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723900</xdr:colOff>
      <xdr:row>42</xdr:row>
      <xdr:rowOff>38100</xdr:rowOff>
    </xdr:from>
    <xdr:to>
      <xdr:col>2</xdr:col>
      <xdr:colOff>66675</xdr:colOff>
      <xdr:row>43</xdr:row>
      <xdr:rowOff>104775</xdr:rowOff>
    </xdr:to>
    <xdr:sp>
      <xdr:nvSpPr>
        <xdr:cNvPr id="9" name="AutoShape 9"/>
        <xdr:cNvSpPr>
          <a:spLocks/>
        </xdr:cNvSpPr>
      </xdr:nvSpPr>
      <xdr:spPr>
        <a:xfrm>
          <a:off x="923925" y="7867650"/>
          <a:ext cx="76200" cy="2190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723900</xdr:colOff>
      <xdr:row>44</xdr:row>
      <xdr:rowOff>38100</xdr:rowOff>
    </xdr:from>
    <xdr:to>
      <xdr:col>2</xdr:col>
      <xdr:colOff>66675</xdr:colOff>
      <xdr:row>45</xdr:row>
      <xdr:rowOff>104775</xdr:rowOff>
    </xdr:to>
    <xdr:sp>
      <xdr:nvSpPr>
        <xdr:cNvPr id="10" name="AutoShape 10"/>
        <xdr:cNvSpPr>
          <a:spLocks/>
        </xdr:cNvSpPr>
      </xdr:nvSpPr>
      <xdr:spPr>
        <a:xfrm>
          <a:off x="923925" y="8172450"/>
          <a:ext cx="76200" cy="2190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46</xdr:row>
      <xdr:rowOff>19050</xdr:rowOff>
    </xdr:from>
    <xdr:to>
      <xdr:col>2</xdr:col>
      <xdr:colOff>38100</xdr:colOff>
      <xdr:row>50</xdr:row>
      <xdr:rowOff>0</xdr:rowOff>
    </xdr:to>
    <xdr:sp>
      <xdr:nvSpPr>
        <xdr:cNvPr id="11" name="AutoShape 11"/>
        <xdr:cNvSpPr>
          <a:spLocks/>
        </xdr:cNvSpPr>
      </xdr:nvSpPr>
      <xdr:spPr>
        <a:xfrm>
          <a:off x="933450" y="8458200"/>
          <a:ext cx="38100" cy="6000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38</xdr:row>
      <xdr:rowOff>0</xdr:rowOff>
    </xdr:from>
    <xdr:to>
      <xdr:col>1</xdr:col>
      <xdr:colOff>0</xdr:colOff>
      <xdr:row>38</xdr:row>
      <xdr:rowOff>0</xdr:rowOff>
    </xdr:to>
    <xdr:sp>
      <xdr:nvSpPr>
        <xdr:cNvPr id="12" name="AutoShape 12"/>
        <xdr:cNvSpPr>
          <a:spLocks/>
        </xdr:cNvSpPr>
      </xdr:nvSpPr>
      <xdr:spPr>
        <a:xfrm>
          <a:off x="200025" y="7010400"/>
          <a:ext cx="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38</xdr:row>
      <xdr:rowOff>0</xdr:rowOff>
    </xdr:from>
    <xdr:to>
      <xdr:col>1</xdr:col>
      <xdr:colOff>0</xdr:colOff>
      <xdr:row>38</xdr:row>
      <xdr:rowOff>0</xdr:rowOff>
    </xdr:to>
    <xdr:sp>
      <xdr:nvSpPr>
        <xdr:cNvPr id="13" name="AutoShape 13"/>
        <xdr:cNvSpPr>
          <a:spLocks/>
        </xdr:cNvSpPr>
      </xdr:nvSpPr>
      <xdr:spPr>
        <a:xfrm>
          <a:off x="200025" y="7010400"/>
          <a:ext cx="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38</xdr:row>
      <xdr:rowOff>0</xdr:rowOff>
    </xdr:from>
    <xdr:to>
      <xdr:col>1</xdr:col>
      <xdr:colOff>0</xdr:colOff>
      <xdr:row>38</xdr:row>
      <xdr:rowOff>0</xdr:rowOff>
    </xdr:to>
    <xdr:sp>
      <xdr:nvSpPr>
        <xdr:cNvPr id="14" name="AutoShape 14"/>
        <xdr:cNvSpPr>
          <a:spLocks/>
        </xdr:cNvSpPr>
      </xdr:nvSpPr>
      <xdr:spPr>
        <a:xfrm>
          <a:off x="200025" y="7010400"/>
          <a:ext cx="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38</xdr:row>
      <xdr:rowOff>0</xdr:rowOff>
    </xdr:from>
    <xdr:to>
      <xdr:col>1</xdr:col>
      <xdr:colOff>0</xdr:colOff>
      <xdr:row>38</xdr:row>
      <xdr:rowOff>0</xdr:rowOff>
    </xdr:to>
    <xdr:sp>
      <xdr:nvSpPr>
        <xdr:cNvPr id="15" name="AutoShape 15"/>
        <xdr:cNvSpPr>
          <a:spLocks/>
        </xdr:cNvSpPr>
      </xdr:nvSpPr>
      <xdr:spPr>
        <a:xfrm>
          <a:off x="200025" y="7010400"/>
          <a:ext cx="0" cy="0"/>
        </a:xfrm>
        <a:prstGeom prst="leftBrace">
          <a:avLst>
            <a:gd name="adj" fmla="val -237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38</xdr:row>
      <xdr:rowOff>0</xdr:rowOff>
    </xdr:from>
    <xdr:to>
      <xdr:col>1</xdr:col>
      <xdr:colOff>0</xdr:colOff>
      <xdr:row>38</xdr:row>
      <xdr:rowOff>0</xdr:rowOff>
    </xdr:to>
    <xdr:sp>
      <xdr:nvSpPr>
        <xdr:cNvPr id="16" name="AutoShape 16"/>
        <xdr:cNvSpPr>
          <a:spLocks/>
        </xdr:cNvSpPr>
      </xdr:nvSpPr>
      <xdr:spPr>
        <a:xfrm>
          <a:off x="200025" y="7010400"/>
          <a:ext cx="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38</xdr:row>
      <xdr:rowOff>0</xdr:rowOff>
    </xdr:from>
    <xdr:to>
      <xdr:col>1</xdr:col>
      <xdr:colOff>0</xdr:colOff>
      <xdr:row>38</xdr:row>
      <xdr:rowOff>0</xdr:rowOff>
    </xdr:to>
    <xdr:sp>
      <xdr:nvSpPr>
        <xdr:cNvPr id="17" name="AutoShape 17"/>
        <xdr:cNvSpPr>
          <a:spLocks/>
        </xdr:cNvSpPr>
      </xdr:nvSpPr>
      <xdr:spPr>
        <a:xfrm>
          <a:off x="200025" y="7010400"/>
          <a:ext cx="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38</xdr:row>
      <xdr:rowOff>0</xdr:rowOff>
    </xdr:from>
    <xdr:to>
      <xdr:col>1</xdr:col>
      <xdr:colOff>0</xdr:colOff>
      <xdr:row>38</xdr:row>
      <xdr:rowOff>0</xdr:rowOff>
    </xdr:to>
    <xdr:sp>
      <xdr:nvSpPr>
        <xdr:cNvPr id="18" name="AutoShape 18"/>
        <xdr:cNvSpPr>
          <a:spLocks/>
        </xdr:cNvSpPr>
      </xdr:nvSpPr>
      <xdr:spPr>
        <a:xfrm>
          <a:off x="200025" y="7010400"/>
          <a:ext cx="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38</xdr:row>
      <xdr:rowOff>0</xdr:rowOff>
    </xdr:from>
    <xdr:to>
      <xdr:col>1</xdr:col>
      <xdr:colOff>0</xdr:colOff>
      <xdr:row>38</xdr:row>
      <xdr:rowOff>0</xdr:rowOff>
    </xdr:to>
    <xdr:sp>
      <xdr:nvSpPr>
        <xdr:cNvPr id="19" name="AutoShape 19"/>
        <xdr:cNvSpPr>
          <a:spLocks/>
        </xdr:cNvSpPr>
      </xdr:nvSpPr>
      <xdr:spPr>
        <a:xfrm>
          <a:off x="200025" y="7010400"/>
          <a:ext cx="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9.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F89"/>
  <sheetViews>
    <sheetView tabSelected="1" workbookViewId="0" topLeftCell="A1">
      <selection activeCell="A1" sqref="A1"/>
    </sheetView>
  </sheetViews>
  <sheetFormatPr defaultColWidth="9.00390625" defaultRowHeight="13.5"/>
  <cols>
    <col min="1" max="1" width="6.75390625" style="2" customWidth="1"/>
    <col min="2" max="2" width="6.875" style="2" customWidth="1"/>
    <col min="3" max="3" width="82.50390625" style="2" customWidth="1"/>
    <col min="4" max="4" width="9.625" style="2" customWidth="1"/>
    <col min="5" max="6" width="10.25390625" style="2" customWidth="1"/>
    <col min="7" max="9" width="9.00390625" style="2" customWidth="1"/>
    <col min="10" max="10" width="15.625" style="2" customWidth="1"/>
    <col min="11" max="16384" width="9.00390625" style="2" customWidth="1"/>
  </cols>
  <sheetData>
    <row r="1" spans="1:6" ht="12" customHeight="1">
      <c r="A1" s="1" t="s">
        <v>479</v>
      </c>
      <c r="B1" s="1"/>
      <c r="C1" s="1"/>
      <c r="D1" s="1"/>
      <c r="E1" s="1"/>
      <c r="F1" s="1"/>
    </row>
    <row r="2" spans="1:6" ht="12" customHeight="1">
      <c r="A2" s="1"/>
      <c r="B2" s="1"/>
      <c r="C2" s="1"/>
      <c r="D2" s="1"/>
      <c r="E2" s="1"/>
      <c r="F2" s="1"/>
    </row>
    <row r="3" spans="2:6" ht="12" customHeight="1">
      <c r="B3" s="1" t="s">
        <v>2303</v>
      </c>
      <c r="C3" s="1"/>
      <c r="E3" s="1"/>
      <c r="F3" s="1"/>
    </row>
    <row r="4" spans="2:6" ht="12" customHeight="1">
      <c r="B4" s="3" t="s">
        <v>1442</v>
      </c>
      <c r="C4" s="1" t="s">
        <v>2369</v>
      </c>
      <c r="E4" s="1"/>
      <c r="F4" s="1"/>
    </row>
    <row r="5" spans="2:3" ht="26.25" customHeight="1">
      <c r="B5" s="3" t="s">
        <v>1443</v>
      </c>
      <c r="C5" s="5" t="s">
        <v>405</v>
      </c>
    </row>
    <row r="6" spans="2:6" ht="26.25" customHeight="1">
      <c r="B6" s="3" t="s">
        <v>1444</v>
      </c>
      <c r="C6" s="4" t="s">
        <v>480</v>
      </c>
      <c r="E6" s="1"/>
      <c r="F6" s="1"/>
    </row>
    <row r="7" spans="2:3" ht="24.75" customHeight="1">
      <c r="B7" s="3" t="s">
        <v>1445</v>
      </c>
      <c r="C7" s="5" t="s">
        <v>406</v>
      </c>
    </row>
    <row r="8" spans="2:3" ht="24.75" customHeight="1">
      <c r="B8" s="3" t="s">
        <v>1446</v>
      </c>
      <c r="C8" s="5" t="s">
        <v>407</v>
      </c>
    </row>
    <row r="9" spans="2:3" ht="24.75" customHeight="1">
      <c r="B9" s="3" t="s">
        <v>1447</v>
      </c>
      <c r="C9" s="5" t="s">
        <v>481</v>
      </c>
    </row>
    <row r="10" spans="2:3" ht="12" customHeight="1">
      <c r="B10" s="1"/>
      <c r="C10" s="5"/>
    </row>
    <row r="11" spans="2:6" ht="12" customHeight="1">
      <c r="B11" s="1"/>
      <c r="C11" s="1" t="s">
        <v>1448</v>
      </c>
      <c r="F11" s="1"/>
    </row>
    <row r="12" spans="2:6" ht="12">
      <c r="B12" s="1"/>
      <c r="C12" s="1" t="s">
        <v>408</v>
      </c>
      <c r="E12" s="1"/>
      <c r="F12" s="1"/>
    </row>
    <row r="13" spans="1:6" ht="12">
      <c r="A13" s="1"/>
      <c r="B13" s="1"/>
      <c r="C13" s="1"/>
      <c r="D13" s="1"/>
      <c r="E13" s="1"/>
      <c r="F13" s="1"/>
    </row>
    <row r="14" spans="1:4" ht="12">
      <c r="A14" s="1"/>
      <c r="B14" s="1"/>
      <c r="C14" s="1"/>
      <c r="D14" s="1"/>
    </row>
    <row r="15" spans="1:4" ht="12">
      <c r="A15" s="1" t="s">
        <v>2304</v>
      </c>
      <c r="B15" s="1" t="s">
        <v>1449</v>
      </c>
      <c r="C15" s="1"/>
      <c r="D15" s="1"/>
    </row>
    <row r="17" ht="12">
      <c r="C17" s="6"/>
    </row>
    <row r="18" ht="12">
      <c r="B18" s="2" t="s">
        <v>2334</v>
      </c>
    </row>
    <row r="19" spans="2:3" ht="12">
      <c r="B19" s="2">
        <v>1</v>
      </c>
      <c r="C19" s="6" t="s">
        <v>413</v>
      </c>
    </row>
    <row r="20" spans="2:3" ht="12">
      <c r="B20" s="2">
        <v>2</v>
      </c>
      <c r="C20" s="6" t="s">
        <v>488</v>
      </c>
    </row>
    <row r="21" spans="2:3" ht="12">
      <c r="B21" s="2">
        <v>3</v>
      </c>
      <c r="C21" s="2" t="s">
        <v>495</v>
      </c>
    </row>
    <row r="23" ht="12">
      <c r="B23" s="2" t="s">
        <v>414</v>
      </c>
    </row>
    <row r="24" spans="2:3" ht="12">
      <c r="B24" s="2">
        <v>4</v>
      </c>
      <c r="C24" s="2" t="s">
        <v>415</v>
      </c>
    </row>
    <row r="26" ht="12">
      <c r="B26" s="2" t="s">
        <v>419</v>
      </c>
    </row>
    <row r="27" spans="2:3" ht="12">
      <c r="B27" s="2">
        <v>5</v>
      </c>
      <c r="C27" s="2" t="s">
        <v>508</v>
      </c>
    </row>
    <row r="29" ht="12">
      <c r="B29" s="2" t="s">
        <v>423</v>
      </c>
    </row>
    <row r="30" spans="2:3" ht="12">
      <c r="B30" s="2">
        <v>6</v>
      </c>
      <c r="C30" s="2" t="s">
        <v>510</v>
      </c>
    </row>
    <row r="31" spans="2:3" ht="12">
      <c r="B31" s="2">
        <v>7</v>
      </c>
      <c r="C31" s="2" t="s">
        <v>511</v>
      </c>
    </row>
    <row r="32" spans="2:3" ht="12">
      <c r="B32" s="2">
        <v>8</v>
      </c>
      <c r="C32" s="2" t="s">
        <v>519</v>
      </c>
    </row>
    <row r="33" spans="2:3" ht="12">
      <c r="B33" s="2">
        <v>9</v>
      </c>
      <c r="C33" s="2" t="s">
        <v>528</v>
      </c>
    </row>
    <row r="34" ht="12">
      <c r="A34" s="1"/>
    </row>
    <row r="35" ht="12">
      <c r="B35" s="2" t="s">
        <v>428</v>
      </c>
    </row>
    <row r="36" spans="2:3" ht="12">
      <c r="B36" s="2">
        <v>10</v>
      </c>
      <c r="C36" s="6" t="s">
        <v>549</v>
      </c>
    </row>
    <row r="37" ht="12">
      <c r="C37" s="6"/>
    </row>
    <row r="38" ht="12">
      <c r="B38" s="2" t="s">
        <v>431</v>
      </c>
    </row>
    <row r="39" ht="12">
      <c r="C39" s="2" t="s">
        <v>1358</v>
      </c>
    </row>
    <row r="40" spans="2:3" ht="12">
      <c r="B40" s="2">
        <v>11</v>
      </c>
      <c r="C40" s="2" t="s">
        <v>1359</v>
      </c>
    </row>
    <row r="41" ht="12">
      <c r="C41" s="2" t="s">
        <v>2459</v>
      </c>
    </row>
    <row r="42" spans="2:3" ht="12">
      <c r="B42" s="2">
        <v>12</v>
      </c>
      <c r="C42" s="2" t="s">
        <v>1366</v>
      </c>
    </row>
    <row r="44" ht="12">
      <c r="B44" s="2" t="s">
        <v>434</v>
      </c>
    </row>
    <row r="45" spans="2:3" ht="12">
      <c r="B45" s="2">
        <v>13</v>
      </c>
      <c r="C45" s="2" t="s">
        <v>435</v>
      </c>
    </row>
    <row r="46" spans="2:3" ht="12">
      <c r="B46" s="2">
        <v>14</v>
      </c>
      <c r="C46" s="2" t="s">
        <v>1378</v>
      </c>
    </row>
    <row r="48" ht="12">
      <c r="B48" s="2" t="s">
        <v>439</v>
      </c>
    </row>
    <row r="49" spans="2:3" ht="12">
      <c r="B49" s="2">
        <v>15</v>
      </c>
      <c r="C49" s="2" t="s">
        <v>1384</v>
      </c>
    </row>
    <row r="50" spans="2:3" ht="12">
      <c r="B50" s="2">
        <v>16</v>
      </c>
      <c r="C50" s="2" t="s">
        <v>2448</v>
      </c>
    </row>
    <row r="51" spans="2:3" ht="12">
      <c r="B51" s="2">
        <v>17</v>
      </c>
      <c r="C51" s="2" t="s">
        <v>1385</v>
      </c>
    </row>
    <row r="53" ht="12">
      <c r="B53" s="2" t="s">
        <v>441</v>
      </c>
    </row>
    <row r="54" spans="2:3" ht="12">
      <c r="B54" s="2">
        <v>18</v>
      </c>
      <c r="C54" s="2" t="s">
        <v>2335</v>
      </c>
    </row>
    <row r="55" spans="2:3" ht="12">
      <c r="B55" s="2">
        <v>19</v>
      </c>
      <c r="C55" s="2" t="s">
        <v>2338</v>
      </c>
    </row>
    <row r="57" ht="12">
      <c r="B57" s="2" t="s">
        <v>444</v>
      </c>
    </row>
    <row r="58" spans="2:3" ht="12">
      <c r="B58" s="2">
        <v>20</v>
      </c>
      <c r="C58" s="2" t="s">
        <v>445</v>
      </c>
    </row>
    <row r="60" ht="12">
      <c r="B60" s="2" t="s">
        <v>446</v>
      </c>
    </row>
    <row r="61" spans="2:3" ht="12">
      <c r="B61" s="2">
        <v>21</v>
      </c>
      <c r="C61" s="2" t="s">
        <v>447</v>
      </c>
    </row>
    <row r="62" spans="2:3" ht="12">
      <c r="B62" s="2">
        <v>22</v>
      </c>
      <c r="C62" s="2" t="s">
        <v>2411</v>
      </c>
    </row>
    <row r="64" ht="12">
      <c r="B64" s="2" t="s">
        <v>451</v>
      </c>
    </row>
    <row r="65" spans="2:3" ht="12">
      <c r="B65" s="2">
        <v>23</v>
      </c>
      <c r="C65" s="2" t="s">
        <v>453</v>
      </c>
    </row>
    <row r="67" ht="12">
      <c r="B67" s="2" t="s">
        <v>454</v>
      </c>
    </row>
    <row r="68" ht="12">
      <c r="C68" s="9" t="s">
        <v>1397</v>
      </c>
    </row>
    <row r="69" spans="2:3" ht="12">
      <c r="B69" s="2">
        <v>24</v>
      </c>
      <c r="C69" s="9" t="s">
        <v>1400</v>
      </c>
    </row>
    <row r="71" ht="12">
      <c r="B71" s="2" t="s">
        <v>2343</v>
      </c>
    </row>
    <row r="72" spans="2:3" ht="12">
      <c r="B72" s="2">
        <v>25</v>
      </c>
      <c r="C72" s="2" t="s">
        <v>1402</v>
      </c>
    </row>
    <row r="73" spans="2:3" ht="12">
      <c r="B73" s="2">
        <v>26</v>
      </c>
      <c r="C73" s="2" t="s">
        <v>1404</v>
      </c>
    </row>
    <row r="75" ht="12">
      <c r="B75" s="2" t="s">
        <v>1412</v>
      </c>
    </row>
    <row r="76" spans="2:3" ht="12">
      <c r="B76" s="2">
        <v>27</v>
      </c>
      <c r="C76" s="2" t="s">
        <v>1418</v>
      </c>
    </row>
    <row r="78" ht="12">
      <c r="B78" s="2" t="s">
        <v>2358</v>
      </c>
    </row>
    <row r="79" spans="2:3" ht="12">
      <c r="B79" s="2">
        <v>28</v>
      </c>
      <c r="C79" s="6" t="s">
        <v>2359</v>
      </c>
    </row>
    <row r="81" ht="12">
      <c r="B81" s="2" t="s">
        <v>2361</v>
      </c>
    </row>
    <row r="82" spans="2:3" ht="12">
      <c r="B82" s="2">
        <v>29</v>
      </c>
      <c r="C82" s="2" t="s">
        <v>2424</v>
      </c>
    </row>
    <row r="83" spans="2:3" ht="12">
      <c r="B83" s="2">
        <v>30</v>
      </c>
      <c r="C83" s="2" t="s">
        <v>2429</v>
      </c>
    </row>
    <row r="84" spans="2:3" ht="12">
      <c r="B84" s="2">
        <v>31</v>
      </c>
      <c r="C84" s="2" t="s">
        <v>2430</v>
      </c>
    </row>
    <row r="86" ht="12">
      <c r="B86" s="2" t="s">
        <v>2362</v>
      </c>
    </row>
    <row r="87" ht="12">
      <c r="C87" s="2" t="s">
        <v>2434</v>
      </c>
    </row>
    <row r="88" spans="2:3" ht="12">
      <c r="B88" s="2">
        <v>32</v>
      </c>
      <c r="C88" s="2" t="s">
        <v>1435</v>
      </c>
    </row>
    <row r="89" spans="2:3" ht="12">
      <c r="B89" s="2">
        <v>33</v>
      </c>
      <c r="C89" s="2" t="s">
        <v>2321</v>
      </c>
    </row>
  </sheetData>
  <printOptions/>
  <pageMargins left="0.75" right="0.75" top="1" bottom="1" header="0.512" footer="0.512"/>
  <pageSetup horizontalDpi="600" verticalDpi="600" orientation="portrait" paperSize="9" scale="81" r:id="rId1"/>
</worksheet>
</file>

<file path=xl/worksheets/sheet10.xml><?xml version="1.0" encoding="utf-8"?>
<worksheet xmlns="http://schemas.openxmlformats.org/spreadsheetml/2006/main" xmlns:r="http://schemas.openxmlformats.org/officeDocument/2006/relationships">
  <sheetPr codeName="Sheet11"/>
  <dimension ref="B2:P361"/>
  <sheetViews>
    <sheetView workbookViewId="0" topLeftCell="A1">
      <selection activeCell="A1" sqref="A1"/>
    </sheetView>
  </sheetViews>
  <sheetFormatPr defaultColWidth="9.00390625" defaultRowHeight="13.5"/>
  <cols>
    <col min="1" max="1" width="2.625" style="291" customWidth="1"/>
    <col min="2" max="2" width="2.625" style="340" customWidth="1"/>
    <col min="3" max="3" width="10.625" style="293" customWidth="1"/>
    <col min="4" max="4" width="10.75390625" style="343" customWidth="1"/>
    <col min="5" max="14" width="10.75390625" style="291" customWidth="1"/>
    <col min="15" max="16384" width="9.00390625" style="291" customWidth="1"/>
  </cols>
  <sheetData>
    <row r="2" spans="2:4" ht="14.25">
      <c r="B2" s="292" t="s">
        <v>1180</v>
      </c>
      <c r="D2" s="294"/>
    </row>
    <row r="4" spans="2:14" ht="12.75" thickBot="1">
      <c r="B4" s="295"/>
      <c r="C4" s="295"/>
      <c r="D4" s="295"/>
      <c r="E4" s="295"/>
      <c r="F4" s="295"/>
      <c r="G4" s="295"/>
      <c r="H4" s="295"/>
      <c r="I4" s="295"/>
      <c r="J4" s="295"/>
      <c r="K4" s="295"/>
      <c r="L4" s="295"/>
      <c r="M4" s="295"/>
      <c r="N4" s="296"/>
    </row>
    <row r="5" spans="2:14" s="297" customFormat="1" ht="25.5" customHeight="1">
      <c r="B5" s="1143" t="s">
        <v>2057</v>
      </c>
      <c r="C5" s="1144"/>
      <c r="D5" s="1137" t="s">
        <v>1164</v>
      </c>
      <c r="E5" s="1138"/>
      <c r="F5" s="1139"/>
      <c r="G5" s="1137" t="s">
        <v>1165</v>
      </c>
      <c r="H5" s="1138"/>
      <c r="I5" s="1139"/>
      <c r="J5" s="1137" t="s">
        <v>1166</v>
      </c>
      <c r="K5" s="1139"/>
      <c r="L5" s="1137" t="s">
        <v>1167</v>
      </c>
      <c r="M5" s="1138"/>
      <c r="N5" s="1139"/>
    </row>
    <row r="6" spans="2:14" s="297" customFormat="1" ht="25.5" customHeight="1">
      <c r="B6" s="1145"/>
      <c r="C6" s="1146"/>
      <c r="D6" s="298" t="s">
        <v>1168</v>
      </c>
      <c r="E6" s="299" t="s">
        <v>1169</v>
      </c>
      <c r="F6" s="299" t="s">
        <v>1149</v>
      </c>
      <c r="G6" s="298" t="s">
        <v>1168</v>
      </c>
      <c r="H6" s="299" t="s">
        <v>1169</v>
      </c>
      <c r="I6" s="299" t="s">
        <v>1149</v>
      </c>
      <c r="J6" s="298" t="s">
        <v>1168</v>
      </c>
      <c r="K6" s="299" t="s">
        <v>1169</v>
      </c>
      <c r="L6" s="298" t="s">
        <v>1168</v>
      </c>
      <c r="M6" s="299" t="s">
        <v>1169</v>
      </c>
      <c r="N6" s="299" t="s">
        <v>1149</v>
      </c>
    </row>
    <row r="7" spans="2:14" ht="12">
      <c r="B7" s="300"/>
      <c r="C7" s="301"/>
      <c r="D7" s="302" t="s">
        <v>1150</v>
      </c>
      <c r="E7" s="302" t="s">
        <v>1150</v>
      </c>
      <c r="F7" s="302" t="s">
        <v>1150</v>
      </c>
      <c r="G7" s="302" t="s">
        <v>1150</v>
      </c>
      <c r="H7" s="302" t="s">
        <v>1150</v>
      </c>
      <c r="I7" s="302" t="s">
        <v>1150</v>
      </c>
      <c r="J7" s="302" t="s">
        <v>1170</v>
      </c>
      <c r="K7" s="302" t="s">
        <v>1170</v>
      </c>
      <c r="L7" s="302" t="s">
        <v>1170</v>
      </c>
      <c r="M7" s="302" t="s">
        <v>1170</v>
      </c>
      <c r="N7" s="303" t="s">
        <v>1170</v>
      </c>
    </row>
    <row r="8" spans="2:16" ht="13.5">
      <c r="B8" s="1147" t="s">
        <v>1171</v>
      </c>
      <c r="C8" s="1141"/>
      <c r="D8" s="305">
        <v>977900</v>
      </c>
      <c r="E8" s="306">
        <v>2300</v>
      </c>
      <c r="F8" s="306">
        <f>SUM(D8:E8)</f>
        <v>980200</v>
      </c>
      <c r="G8" s="306">
        <v>976000</v>
      </c>
      <c r="H8" s="306">
        <v>2200</v>
      </c>
      <c r="I8" s="306">
        <f>SUM(G8:H8)</f>
        <v>978200</v>
      </c>
      <c r="J8" s="307">
        <v>2.2760000000000002</v>
      </c>
      <c r="K8" s="307">
        <v>0.296</v>
      </c>
      <c r="L8" s="306">
        <v>2225300</v>
      </c>
      <c r="M8" s="306">
        <v>680</v>
      </c>
      <c r="N8" s="308">
        <f>SUM(L8:M8)</f>
        <v>2225980</v>
      </c>
      <c r="P8" s="309"/>
    </row>
    <row r="9" spans="2:16" ht="13.5" customHeight="1">
      <c r="B9" s="1147" t="s">
        <v>1172</v>
      </c>
      <c r="C9" s="1141"/>
      <c r="D9" s="305">
        <v>975000</v>
      </c>
      <c r="E9" s="306">
        <v>2400</v>
      </c>
      <c r="F9" s="306">
        <f>SUM(D9:E9)</f>
        <v>977400</v>
      </c>
      <c r="G9" s="306">
        <v>974700</v>
      </c>
      <c r="H9" s="306">
        <v>2400</v>
      </c>
      <c r="I9" s="306">
        <f>SUM(G9:H9)</f>
        <v>977100</v>
      </c>
      <c r="J9" s="307">
        <v>2.447</v>
      </c>
      <c r="K9" s="307">
        <v>0.984</v>
      </c>
      <c r="L9" s="306">
        <v>2386100</v>
      </c>
      <c r="M9" s="306">
        <v>2400</v>
      </c>
      <c r="N9" s="308">
        <f>SUM(L9:M9)</f>
        <v>2388500</v>
      </c>
      <c r="P9" s="309"/>
    </row>
    <row r="10" spans="2:16" ht="13.5" customHeight="1">
      <c r="B10" s="1147" t="s">
        <v>1173</v>
      </c>
      <c r="C10" s="1141"/>
      <c r="D10" s="305">
        <v>976500</v>
      </c>
      <c r="E10" s="306">
        <v>2700</v>
      </c>
      <c r="F10" s="306">
        <v>972200</v>
      </c>
      <c r="G10" s="306">
        <v>968700</v>
      </c>
      <c r="H10" s="306">
        <v>2700</v>
      </c>
      <c r="I10" s="306">
        <f>SUM(G10:H10)</f>
        <v>971400</v>
      </c>
      <c r="J10" s="307">
        <v>2.32</v>
      </c>
      <c r="K10" s="307">
        <v>0.919</v>
      </c>
      <c r="L10" s="306">
        <v>2264800</v>
      </c>
      <c r="M10" s="306">
        <v>2500</v>
      </c>
      <c r="N10" s="308">
        <f>SUM(L10:M10)</f>
        <v>2267300</v>
      </c>
      <c r="P10" s="309"/>
    </row>
    <row r="11" spans="2:16" ht="13.5" customHeight="1">
      <c r="B11" s="1147" t="s">
        <v>1174</v>
      </c>
      <c r="C11" s="1141"/>
      <c r="D11" s="305">
        <v>977500</v>
      </c>
      <c r="E11" s="306">
        <v>2800</v>
      </c>
      <c r="F11" s="306">
        <f>SUM(D11:E11)</f>
        <v>980300</v>
      </c>
      <c r="G11" s="306">
        <v>977160</v>
      </c>
      <c r="H11" s="306">
        <v>2770</v>
      </c>
      <c r="I11" s="306">
        <f>SUM(G11:H11)</f>
        <v>979930</v>
      </c>
      <c r="J11" s="307">
        <v>2.726</v>
      </c>
      <c r="K11" s="307">
        <v>0.857</v>
      </c>
      <c r="L11" s="306">
        <v>2664800</v>
      </c>
      <c r="M11" s="306">
        <v>2400</v>
      </c>
      <c r="N11" s="308">
        <f>SUM(L11:M11)</f>
        <v>2667200</v>
      </c>
      <c r="P11" s="309"/>
    </row>
    <row r="12" spans="2:16" s="310" customFormat="1" ht="12" customHeight="1">
      <c r="B12" s="1148" t="s">
        <v>1175</v>
      </c>
      <c r="C12" s="1140"/>
      <c r="D12" s="311">
        <v>979500</v>
      </c>
      <c r="E12" s="311">
        <v>4100</v>
      </c>
      <c r="F12" s="312">
        <f>SUM(D12:E12)</f>
        <v>983600</v>
      </c>
      <c r="G12" s="311">
        <v>978200</v>
      </c>
      <c r="H12" s="311">
        <v>4000</v>
      </c>
      <c r="I12" s="312">
        <f>SUM(G12:H12)</f>
        <v>982200</v>
      </c>
      <c r="J12" s="313">
        <v>3.048</v>
      </c>
      <c r="K12" s="313">
        <v>0.61</v>
      </c>
      <c r="L12" s="311">
        <v>2985500</v>
      </c>
      <c r="M12" s="311">
        <v>2500</v>
      </c>
      <c r="N12" s="314">
        <f>SUM(L12:M12)</f>
        <v>2988000</v>
      </c>
      <c r="P12" s="309"/>
    </row>
    <row r="13" spans="2:16" ht="6.75" customHeight="1">
      <c r="B13" s="315"/>
      <c r="C13" s="316"/>
      <c r="D13" s="317"/>
      <c r="E13" s="318"/>
      <c r="F13" s="318"/>
      <c r="G13" s="318"/>
      <c r="H13" s="318"/>
      <c r="I13" s="318"/>
      <c r="J13" s="319"/>
      <c r="K13" s="319"/>
      <c r="L13" s="318"/>
      <c r="M13" s="318"/>
      <c r="N13" s="320"/>
      <c r="P13" s="309"/>
    </row>
    <row r="14" spans="2:16" s="321" customFormat="1" ht="9" customHeight="1">
      <c r="B14" s="322"/>
      <c r="C14" s="323"/>
      <c r="D14" s="324"/>
      <c r="E14" s="318"/>
      <c r="F14" s="318"/>
      <c r="G14" s="318"/>
      <c r="H14" s="318"/>
      <c r="I14" s="318"/>
      <c r="J14" s="319">
        <v>0</v>
      </c>
      <c r="K14" s="319"/>
      <c r="L14" s="318"/>
      <c r="M14" s="318"/>
      <c r="N14" s="320"/>
      <c r="P14" s="325"/>
    </row>
    <row r="15" spans="2:16" s="310" customFormat="1" ht="12.75" customHeight="1">
      <c r="B15" s="1048" t="s">
        <v>2012</v>
      </c>
      <c r="C15" s="1140"/>
      <c r="D15" s="326">
        <f aca="true" t="shared" si="0" ref="D15:I15">SUM(D16:D28)</f>
        <v>46065</v>
      </c>
      <c r="E15" s="198">
        <f t="shared" si="0"/>
        <v>15</v>
      </c>
      <c r="F15" s="198">
        <f t="shared" si="0"/>
        <v>46080</v>
      </c>
      <c r="G15" s="198">
        <f t="shared" si="0"/>
        <v>46065</v>
      </c>
      <c r="H15" s="198">
        <f t="shared" si="0"/>
        <v>15</v>
      </c>
      <c r="I15" s="198">
        <f t="shared" si="0"/>
        <v>46080</v>
      </c>
      <c r="J15" s="327">
        <v>3.338</v>
      </c>
      <c r="K15" s="327">
        <v>0.733</v>
      </c>
      <c r="L15" s="198">
        <f>SUM(L16:L28)</f>
        <v>153770</v>
      </c>
      <c r="M15" s="198">
        <f>SUM(M16:M28)</f>
        <v>11</v>
      </c>
      <c r="N15" s="199">
        <f>SUM(N16:N28)</f>
        <v>154681</v>
      </c>
      <c r="P15" s="309"/>
    </row>
    <row r="16" spans="2:16" ht="12.75" customHeight="1">
      <c r="B16" s="315"/>
      <c r="C16" s="200" t="s">
        <v>2065</v>
      </c>
      <c r="D16" s="305">
        <v>12285</v>
      </c>
      <c r="E16" s="306">
        <v>0</v>
      </c>
      <c r="F16" s="306">
        <f aca="true" t="shared" si="1" ref="F16:F28">SUM(D16:E16)</f>
        <v>12285</v>
      </c>
      <c r="G16" s="305">
        <v>12285</v>
      </c>
      <c r="H16" s="306">
        <v>0</v>
      </c>
      <c r="I16" s="306">
        <f aca="true" t="shared" si="2" ref="I16:I28">SUM(G16:H16)</f>
        <v>12285</v>
      </c>
      <c r="J16" s="307">
        <v>3.351</v>
      </c>
      <c r="K16" s="307">
        <v>0</v>
      </c>
      <c r="L16" s="306">
        <v>41167</v>
      </c>
      <c r="M16" s="306">
        <v>0</v>
      </c>
      <c r="N16" s="308">
        <f aca="true" t="shared" si="3" ref="N16:N22">SUM(L16:M16)</f>
        <v>41167</v>
      </c>
      <c r="P16" s="309"/>
    </row>
    <row r="17" spans="2:16" ht="12.75" customHeight="1">
      <c r="B17" s="315"/>
      <c r="C17" s="200" t="s">
        <v>2066</v>
      </c>
      <c r="D17" s="305">
        <v>4323</v>
      </c>
      <c r="E17" s="306">
        <v>0</v>
      </c>
      <c r="F17" s="306">
        <f t="shared" si="1"/>
        <v>4323</v>
      </c>
      <c r="G17" s="305">
        <v>4323</v>
      </c>
      <c r="H17" s="306">
        <v>0</v>
      </c>
      <c r="I17" s="306">
        <f t="shared" si="2"/>
        <v>4323</v>
      </c>
      <c r="J17" s="307">
        <v>3.325</v>
      </c>
      <c r="K17" s="307">
        <v>0</v>
      </c>
      <c r="L17" s="306">
        <v>14374</v>
      </c>
      <c r="M17" s="306">
        <v>0</v>
      </c>
      <c r="N17" s="308">
        <f t="shared" si="3"/>
        <v>14374</v>
      </c>
      <c r="P17" s="309"/>
    </row>
    <row r="18" spans="2:16" ht="12.75" customHeight="1">
      <c r="B18" s="315"/>
      <c r="C18" s="200" t="s">
        <v>2067</v>
      </c>
      <c r="D18" s="305">
        <v>3388</v>
      </c>
      <c r="E18" s="306">
        <v>4</v>
      </c>
      <c r="F18" s="306">
        <f t="shared" si="1"/>
        <v>3392</v>
      </c>
      <c r="G18" s="305">
        <v>3388</v>
      </c>
      <c r="H18" s="306">
        <v>4</v>
      </c>
      <c r="I18" s="306">
        <f t="shared" si="2"/>
        <v>3392</v>
      </c>
      <c r="J18" s="307">
        <v>3.278</v>
      </c>
      <c r="K18" s="307">
        <v>0.895</v>
      </c>
      <c r="L18" s="306">
        <v>11106</v>
      </c>
      <c r="M18" s="306">
        <v>4</v>
      </c>
      <c r="N18" s="308">
        <f t="shared" si="3"/>
        <v>11110</v>
      </c>
      <c r="P18" s="309"/>
    </row>
    <row r="19" spans="2:16" ht="12.75" customHeight="1">
      <c r="B19" s="315"/>
      <c r="C19" s="200" t="s">
        <v>2068</v>
      </c>
      <c r="D19" s="305">
        <v>907</v>
      </c>
      <c r="E19" s="306">
        <v>8</v>
      </c>
      <c r="F19" s="306">
        <f t="shared" si="1"/>
        <v>915</v>
      </c>
      <c r="G19" s="305">
        <v>907</v>
      </c>
      <c r="H19" s="306">
        <v>8</v>
      </c>
      <c r="I19" s="306">
        <f t="shared" si="2"/>
        <v>915</v>
      </c>
      <c r="J19" s="307">
        <v>2.847</v>
      </c>
      <c r="K19" s="307">
        <v>0.56</v>
      </c>
      <c r="L19" s="306">
        <v>2582</v>
      </c>
      <c r="M19" s="306">
        <v>4</v>
      </c>
      <c r="N19" s="308">
        <f t="shared" si="3"/>
        <v>2586</v>
      </c>
      <c r="P19" s="309"/>
    </row>
    <row r="20" spans="2:16" ht="12.75" customHeight="1">
      <c r="B20" s="315"/>
      <c r="C20" s="200" t="s">
        <v>2069</v>
      </c>
      <c r="D20" s="305">
        <v>2679</v>
      </c>
      <c r="E20" s="306">
        <v>2</v>
      </c>
      <c r="F20" s="306">
        <f t="shared" si="1"/>
        <v>2681</v>
      </c>
      <c r="G20" s="305">
        <v>2679</v>
      </c>
      <c r="H20" s="306">
        <v>2</v>
      </c>
      <c r="I20" s="306">
        <f t="shared" si="2"/>
        <v>2681</v>
      </c>
      <c r="J20" s="307">
        <v>3.37</v>
      </c>
      <c r="K20" s="307">
        <v>0.916</v>
      </c>
      <c r="L20" s="306">
        <v>9028</v>
      </c>
      <c r="M20" s="306">
        <v>2</v>
      </c>
      <c r="N20" s="308">
        <f t="shared" si="3"/>
        <v>9030</v>
      </c>
      <c r="P20" s="309"/>
    </row>
    <row r="21" spans="2:16" ht="12.75" customHeight="1">
      <c r="B21" s="315"/>
      <c r="C21" s="200" t="s">
        <v>2070</v>
      </c>
      <c r="D21" s="305">
        <v>964</v>
      </c>
      <c r="E21" s="306">
        <v>0</v>
      </c>
      <c r="F21" s="306">
        <f t="shared" si="1"/>
        <v>964</v>
      </c>
      <c r="G21" s="305">
        <v>964</v>
      </c>
      <c r="H21" s="306">
        <v>0</v>
      </c>
      <c r="I21" s="306">
        <f t="shared" si="2"/>
        <v>964</v>
      </c>
      <c r="J21" s="307">
        <v>3.398</v>
      </c>
      <c r="K21" s="307">
        <v>0</v>
      </c>
      <c r="L21" s="306">
        <v>3276</v>
      </c>
      <c r="M21" s="306">
        <v>0</v>
      </c>
      <c r="N21" s="308">
        <f t="shared" si="3"/>
        <v>3276</v>
      </c>
      <c r="P21" s="309"/>
    </row>
    <row r="22" spans="2:16" ht="12.75" customHeight="1">
      <c r="B22" s="315"/>
      <c r="C22" s="200" t="s">
        <v>2071</v>
      </c>
      <c r="D22" s="305">
        <v>920</v>
      </c>
      <c r="E22" s="306">
        <v>0</v>
      </c>
      <c r="F22" s="306">
        <f t="shared" si="1"/>
        <v>920</v>
      </c>
      <c r="G22" s="305">
        <v>920</v>
      </c>
      <c r="H22" s="306">
        <v>0</v>
      </c>
      <c r="I22" s="306">
        <f t="shared" si="2"/>
        <v>920</v>
      </c>
      <c r="J22" s="307">
        <v>3.399</v>
      </c>
      <c r="K22" s="307">
        <v>0</v>
      </c>
      <c r="L22" s="306">
        <v>3127</v>
      </c>
      <c r="M22" s="306">
        <v>0</v>
      </c>
      <c r="N22" s="308">
        <f t="shared" si="3"/>
        <v>3127</v>
      </c>
      <c r="P22" s="309"/>
    </row>
    <row r="23" spans="2:16" ht="12.75" customHeight="1">
      <c r="B23" s="315"/>
      <c r="C23" s="200" t="s">
        <v>2072</v>
      </c>
      <c r="D23" s="305">
        <v>1383</v>
      </c>
      <c r="E23" s="306">
        <v>1</v>
      </c>
      <c r="F23" s="306">
        <f t="shared" si="1"/>
        <v>1384</v>
      </c>
      <c r="G23" s="305">
        <v>1383</v>
      </c>
      <c r="H23" s="306">
        <v>1</v>
      </c>
      <c r="I23" s="306">
        <f t="shared" si="2"/>
        <v>1384</v>
      </c>
      <c r="J23" s="307">
        <v>2.961</v>
      </c>
      <c r="K23" s="307">
        <v>0.72</v>
      </c>
      <c r="L23" s="306">
        <v>4095</v>
      </c>
      <c r="M23" s="306">
        <v>1</v>
      </c>
      <c r="N23" s="308">
        <v>4996</v>
      </c>
      <c r="P23" s="309"/>
    </row>
    <row r="24" spans="2:16" ht="12.75" customHeight="1">
      <c r="B24" s="315"/>
      <c r="C24" s="200" t="s">
        <v>2073</v>
      </c>
      <c r="D24" s="305">
        <v>2736</v>
      </c>
      <c r="E24" s="306">
        <v>0</v>
      </c>
      <c r="F24" s="306">
        <f t="shared" si="1"/>
        <v>2736</v>
      </c>
      <c r="G24" s="305">
        <v>2736</v>
      </c>
      <c r="H24" s="306">
        <v>0</v>
      </c>
      <c r="I24" s="306">
        <f t="shared" si="2"/>
        <v>2736</v>
      </c>
      <c r="J24" s="307">
        <v>3.345</v>
      </c>
      <c r="K24" s="307">
        <v>0</v>
      </c>
      <c r="L24" s="306">
        <v>9152</v>
      </c>
      <c r="M24" s="306">
        <v>0</v>
      </c>
      <c r="N24" s="308">
        <f>SUM(L24:M24)</f>
        <v>9152</v>
      </c>
      <c r="P24" s="309"/>
    </row>
    <row r="25" spans="2:16" ht="12.75" customHeight="1">
      <c r="B25" s="315"/>
      <c r="C25" s="200" t="s">
        <v>2074</v>
      </c>
      <c r="D25" s="305">
        <v>2607</v>
      </c>
      <c r="E25" s="306">
        <v>0</v>
      </c>
      <c r="F25" s="306">
        <f t="shared" si="1"/>
        <v>2607</v>
      </c>
      <c r="G25" s="305">
        <v>2607</v>
      </c>
      <c r="H25" s="306">
        <v>0</v>
      </c>
      <c r="I25" s="306">
        <f t="shared" si="2"/>
        <v>2607</v>
      </c>
      <c r="J25" s="307">
        <v>3.407</v>
      </c>
      <c r="K25" s="307">
        <v>0</v>
      </c>
      <c r="L25" s="306">
        <v>8882</v>
      </c>
      <c r="M25" s="306">
        <v>0</v>
      </c>
      <c r="N25" s="308">
        <f>SUM(L25:M25)</f>
        <v>8882</v>
      </c>
      <c r="P25" s="309"/>
    </row>
    <row r="26" spans="2:16" ht="12.75" customHeight="1">
      <c r="B26" s="315"/>
      <c r="C26" s="200" t="s">
        <v>2075</v>
      </c>
      <c r="D26" s="305">
        <v>2391</v>
      </c>
      <c r="E26" s="306">
        <v>0</v>
      </c>
      <c r="F26" s="306">
        <f t="shared" si="1"/>
        <v>2391</v>
      </c>
      <c r="G26" s="305">
        <v>2391</v>
      </c>
      <c r="H26" s="306">
        <v>0</v>
      </c>
      <c r="I26" s="306">
        <f t="shared" si="2"/>
        <v>2391</v>
      </c>
      <c r="J26" s="307">
        <v>3.408</v>
      </c>
      <c r="K26" s="307">
        <v>0</v>
      </c>
      <c r="L26" s="306">
        <v>8149</v>
      </c>
      <c r="M26" s="306">
        <v>0</v>
      </c>
      <c r="N26" s="308">
        <f>SUM(L26:M26)</f>
        <v>8149</v>
      </c>
      <c r="P26" s="309"/>
    </row>
    <row r="27" spans="2:16" ht="12.75" customHeight="1">
      <c r="B27" s="315"/>
      <c r="C27" s="200" t="s">
        <v>2076</v>
      </c>
      <c r="D27" s="305">
        <v>6184</v>
      </c>
      <c r="E27" s="306">
        <v>0</v>
      </c>
      <c r="F27" s="306">
        <f t="shared" si="1"/>
        <v>6184</v>
      </c>
      <c r="G27" s="305">
        <v>6184</v>
      </c>
      <c r="H27" s="306">
        <v>0</v>
      </c>
      <c r="I27" s="306">
        <f t="shared" si="2"/>
        <v>6184</v>
      </c>
      <c r="J27" s="307">
        <v>3.405</v>
      </c>
      <c r="K27" s="307">
        <v>0</v>
      </c>
      <c r="L27" s="306">
        <v>21057</v>
      </c>
      <c r="M27" s="306">
        <v>0</v>
      </c>
      <c r="N27" s="308">
        <f>SUM(L27:M27)</f>
        <v>21057</v>
      </c>
      <c r="P27" s="309"/>
    </row>
    <row r="28" spans="2:16" ht="12.75" customHeight="1">
      <c r="B28" s="315"/>
      <c r="C28" s="200" t="s">
        <v>2077</v>
      </c>
      <c r="D28" s="305">
        <v>5298</v>
      </c>
      <c r="E28" s="306">
        <v>0</v>
      </c>
      <c r="F28" s="306">
        <f t="shared" si="1"/>
        <v>5298</v>
      </c>
      <c r="G28" s="305">
        <v>5298</v>
      </c>
      <c r="H28" s="306">
        <v>0</v>
      </c>
      <c r="I28" s="306">
        <f t="shared" si="2"/>
        <v>5298</v>
      </c>
      <c r="J28" s="307">
        <v>3.355</v>
      </c>
      <c r="K28" s="307">
        <v>0</v>
      </c>
      <c r="L28" s="306">
        <v>17775</v>
      </c>
      <c r="M28" s="306">
        <v>0</v>
      </c>
      <c r="N28" s="308">
        <f>SUM(L28:M28)</f>
        <v>17775</v>
      </c>
      <c r="P28" s="309"/>
    </row>
    <row r="29" spans="2:16" ht="12.75" customHeight="1">
      <c r="B29" s="315"/>
      <c r="C29" s="200"/>
      <c r="D29" s="305"/>
      <c r="E29" s="201"/>
      <c r="F29" s="201"/>
      <c r="G29" s="201"/>
      <c r="H29" s="201"/>
      <c r="I29" s="201"/>
      <c r="J29" s="328"/>
      <c r="K29" s="328"/>
      <c r="L29" s="201"/>
      <c r="M29" s="201"/>
      <c r="N29" s="202"/>
      <c r="P29" s="309"/>
    </row>
    <row r="30" spans="2:16" s="310" customFormat="1" ht="12" customHeight="1">
      <c r="B30" s="1048" t="s">
        <v>2013</v>
      </c>
      <c r="C30" s="1140"/>
      <c r="D30" s="326">
        <f aca="true" t="shared" si="4" ref="D30:I30">SUM(D31:D40)</f>
        <v>42418</v>
      </c>
      <c r="E30" s="326">
        <f t="shared" si="4"/>
        <v>637</v>
      </c>
      <c r="F30" s="326">
        <f t="shared" si="4"/>
        <v>43055</v>
      </c>
      <c r="G30" s="326">
        <f t="shared" si="4"/>
        <v>42418</v>
      </c>
      <c r="H30" s="326">
        <f t="shared" si="4"/>
        <v>637</v>
      </c>
      <c r="I30" s="326">
        <f t="shared" si="4"/>
        <v>43055</v>
      </c>
      <c r="J30" s="329">
        <v>2.935</v>
      </c>
      <c r="K30" s="313">
        <v>0.532</v>
      </c>
      <c r="L30" s="326">
        <f>SUM(L31:L40)</f>
        <v>124495</v>
      </c>
      <c r="M30" s="326">
        <f>SUM(M31:M40)</f>
        <v>339</v>
      </c>
      <c r="N30" s="330">
        <f>SUM(N31:N40)</f>
        <v>124834</v>
      </c>
      <c r="P30" s="309"/>
    </row>
    <row r="31" spans="2:16" ht="12.75" customHeight="1">
      <c r="B31" s="315"/>
      <c r="C31" s="200" t="s">
        <v>2078</v>
      </c>
      <c r="D31" s="305">
        <v>7094</v>
      </c>
      <c r="E31" s="306">
        <v>72</v>
      </c>
      <c r="F31" s="306">
        <f aca="true" t="shared" si="5" ref="F31:F40">SUM(D31:E31)</f>
        <v>7166</v>
      </c>
      <c r="G31" s="305">
        <v>7094</v>
      </c>
      <c r="H31" s="306">
        <v>72</v>
      </c>
      <c r="I31" s="306">
        <f aca="true" t="shared" si="6" ref="I31:I40">SUM(G31:H31)</f>
        <v>7166</v>
      </c>
      <c r="J31" s="307">
        <v>3.03</v>
      </c>
      <c r="K31" s="307">
        <v>0.593</v>
      </c>
      <c r="L31" s="306">
        <v>21495</v>
      </c>
      <c r="M31" s="306">
        <v>43</v>
      </c>
      <c r="N31" s="308">
        <f aca="true" t="shared" si="7" ref="N31:N40">SUM(L31:M31)</f>
        <v>21538</v>
      </c>
      <c r="P31" s="309"/>
    </row>
    <row r="32" spans="2:16" ht="12.75" customHeight="1">
      <c r="B32" s="315"/>
      <c r="C32" s="200" t="s">
        <v>2079</v>
      </c>
      <c r="D32" s="305">
        <v>2382</v>
      </c>
      <c r="E32" s="306">
        <v>50</v>
      </c>
      <c r="F32" s="306">
        <f t="shared" si="5"/>
        <v>2432</v>
      </c>
      <c r="G32" s="305">
        <v>2382</v>
      </c>
      <c r="H32" s="306">
        <v>50</v>
      </c>
      <c r="I32" s="306">
        <f t="shared" si="6"/>
        <v>2432</v>
      </c>
      <c r="J32" s="307">
        <v>2.408</v>
      </c>
      <c r="K32" s="307">
        <v>0.532</v>
      </c>
      <c r="L32" s="306">
        <v>5736</v>
      </c>
      <c r="M32" s="306">
        <v>27</v>
      </c>
      <c r="N32" s="308">
        <f t="shared" si="7"/>
        <v>5763</v>
      </c>
      <c r="P32" s="309"/>
    </row>
    <row r="33" spans="2:16" ht="12.75" customHeight="1">
      <c r="B33" s="315"/>
      <c r="C33" s="200" t="s">
        <v>2080</v>
      </c>
      <c r="D33" s="305">
        <v>2055</v>
      </c>
      <c r="E33" s="306">
        <v>69</v>
      </c>
      <c r="F33" s="306">
        <f t="shared" si="5"/>
        <v>2124</v>
      </c>
      <c r="G33" s="305">
        <v>2055</v>
      </c>
      <c r="H33" s="306">
        <v>69</v>
      </c>
      <c r="I33" s="306">
        <f t="shared" si="6"/>
        <v>2124</v>
      </c>
      <c r="J33" s="307">
        <v>2.519</v>
      </c>
      <c r="K33" s="307">
        <v>0.522</v>
      </c>
      <c r="L33" s="306">
        <v>5177</v>
      </c>
      <c r="M33" s="306">
        <v>36</v>
      </c>
      <c r="N33" s="308">
        <f t="shared" si="7"/>
        <v>5213</v>
      </c>
      <c r="P33" s="309"/>
    </row>
    <row r="34" spans="2:16" ht="12.75" customHeight="1">
      <c r="B34" s="315"/>
      <c r="C34" s="200" t="s">
        <v>2081</v>
      </c>
      <c r="D34" s="305">
        <v>2182</v>
      </c>
      <c r="E34" s="306">
        <v>424</v>
      </c>
      <c r="F34" s="306">
        <f t="shared" si="5"/>
        <v>2606</v>
      </c>
      <c r="G34" s="305">
        <v>2182</v>
      </c>
      <c r="H34" s="306">
        <v>424</v>
      </c>
      <c r="I34" s="306">
        <f t="shared" si="6"/>
        <v>2606</v>
      </c>
      <c r="J34" s="307">
        <v>2.253</v>
      </c>
      <c r="K34" s="307">
        <v>0.519</v>
      </c>
      <c r="L34" s="306">
        <v>4916</v>
      </c>
      <c r="M34" s="306">
        <v>220</v>
      </c>
      <c r="N34" s="308">
        <f t="shared" si="7"/>
        <v>5136</v>
      </c>
      <c r="P34" s="309"/>
    </row>
    <row r="35" spans="2:16" ht="12.75" customHeight="1">
      <c r="B35" s="315"/>
      <c r="C35" s="200" t="s">
        <v>2083</v>
      </c>
      <c r="D35" s="305">
        <v>3866</v>
      </c>
      <c r="E35" s="306">
        <v>2</v>
      </c>
      <c r="F35" s="306">
        <f t="shared" si="5"/>
        <v>3868</v>
      </c>
      <c r="G35" s="305">
        <v>3866</v>
      </c>
      <c r="H35" s="306">
        <v>2</v>
      </c>
      <c r="I35" s="306">
        <f t="shared" si="6"/>
        <v>3868</v>
      </c>
      <c r="J35" s="307">
        <v>2.425</v>
      </c>
      <c r="K35" s="307">
        <v>0.513</v>
      </c>
      <c r="L35" s="306">
        <v>9375</v>
      </c>
      <c r="M35" s="306">
        <v>1</v>
      </c>
      <c r="N35" s="308">
        <f t="shared" si="7"/>
        <v>9376</v>
      </c>
      <c r="P35" s="309"/>
    </row>
    <row r="36" spans="2:16" ht="12.75" customHeight="1">
      <c r="B36" s="315"/>
      <c r="C36" s="200" t="s">
        <v>2084</v>
      </c>
      <c r="D36" s="305">
        <v>4482</v>
      </c>
      <c r="E36" s="306">
        <v>1</v>
      </c>
      <c r="F36" s="306">
        <f t="shared" si="5"/>
        <v>4483</v>
      </c>
      <c r="G36" s="305">
        <v>4482</v>
      </c>
      <c r="H36" s="306">
        <v>1</v>
      </c>
      <c r="I36" s="306">
        <f t="shared" si="6"/>
        <v>4483</v>
      </c>
      <c r="J36" s="307">
        <v>3.041</v>
      </c>
      <c r="K36" s="307">
        <v>0.524</v>
      </c>
      <c r="L36" s="306">
        <v>13630</v>
      </c>
      <c r="M36" s="306">
        <v>1</v>
      </c>
      <c r="N36" s="308">
        <f t="shared" si="7"/>
        <v>13631</v>
      </c>
      <c r="P36" s="309"/>
    </row>
    <row r="37" spans="2:16" ht="12.75" customHeight="1">
      <c r="B37" s="315"/>
      <c r="C37" s="200" t="s">
        <v>1155</v>
      </c>
      <c r="D37" s="305">
        <v>3512</v>
      </c>
      <c r="E37" s="306">
        <v>0</v>
      </c>
      <c r="F37" s="306">
        <f t="shared" si="5"/>
        <v>3512</v>
      </c>
      <c r="G37" s="305">
        <v>3512</v>
      </c>
      <c r="H37" s="306">
        <v>0</v>
      </c>
      <c r="I37" s="306">
        <f t="shared" si="6"/>
        <v>3512</v>
      </c>
      <c r="J37" s="307">
        <v>3.144</v>
      </c>
      <c r="K37" s="307">
        <v>0</v>
      </c>
      <c r="L37" s="306">
        <v>11042</v>
      </c>
      <c r="M37" s="306">
        <v>0</v>
      </c>
      <c r="N37" s="308">
        <f t="shared" si="7"/>
        <v>11042</v>
      </c>
      <c r="P37" s="309"/>
    </row>
    <row r="38" spans="2:16" ht="12.75" customHeight="1">
      <c r="B38" s="315"/>
      <c r="C38" s="200" t="s">
        <v>1156</v>
      </c>
      <c r="D38" s="305">
        <v>3144</v>
      </c>
      <c r="E38" s="306">
        <v>0</v>
      </c>
      <c r="F38" s="306">
        <f t="shared" si="5"/>
        <v>3144</v>
      </c>
      <c r="G38" s="305">
        <v>3144</v>
      </c>
      <c r="H38" s="306">
        <v>0</v>
      </c>
      <c r="I38" s="306">
        <f t="shared" si="6"/>
        <v>3144</v>
      </c>
      <c r="J38" s="307">
        <v>3.2</v>
      </c>
      <c r="K38" s="307">
        <v>0</v>
      </c>
      <c r="L38" s="306">
        <v>10061</v>
      </c>
      <c r="M38" s="306">
        <v>0</v>
      </c>
      <c r="N38" s="308">
        <f t="shared" si="7"/>
        <v>10061</v>
      </c>
      <c r="P38" s="309"/>
    </row>
    <row r="39" spans="2:16" ht="12.75" customHeight="1">
      <c r="B39" s="315"/>
      <c r="C39" s="200" t="s">
        <v>2087</v>
      </c>
      <c r="D39" s="305">
        <v>6856</v>
      </c>
      <c r="E39" s="306">
        <v>0</v>
      </c>
      <c r="F39" s="306">
        <f t="shared" si="5"/>
        <v>6856</v>
      </c>
      <c r="G39" s="305">
        <v>6856</v>
      </c>
      <c r="H39" s="306">
        <v>0</v>
      </c>
      <c r="I39" s="306">
        <f t="shared" si="6"/>
        <v>6856</v>
      </c>
      <c r="J39" s="307">
        <v>3.204</v>
      </c>
      <c r="K39" s="307">
        <v>0</v>
      </c>
      <c r="L39" s="306">
        <v>21967</v>
      </c>
      <c r="M39" s="306">
        <v>0</v>
      </c>
      <c r="N39" s="308">
        <f t="shared" si="7"/>
        <v>21967</v>
      </c>
      <c r="P39" s="309"/>
    </row>
    <row r="40" spans="2:16" ht="12.75" customHeight="1">
      <c r="B40" s="315"/>
      <c r="C40" s="200" t="s">
        <v>2088</v>
      </c>
      <c r="D40" s="305">
        <v>6845</v>
      </c>
      <c r="E40" s="306">
        <v>19</v>
      </c>
      <c r="F40" s="306">
        <f t="shared" si="5"/>
        <v>6864</v>
      </c>
      <c r="G40" s="305">
        <v>6845</v>
      </c>
      <c r="H40" s="306">
        <v>19</v>
      </c>
      <c r="I40" s="306">
        <f t="shared" si="6"/>
        <v>6864</v>
      </c>
      <c r="J40" s="307">
        <v>3.082</v>
      </c>
      <c r="K40" s="307">
        <v>0.595</v>
      </c>
      <c r="L40" s="306">
        <v>21096</v>
      </c>
      <c r="M40" s="306">
        <v>11</v>
      </c>
      <c r="N40" s="308">
        <f t="shared" si="7"/>
        <v>21107</v>
      </c>
      <c r="P40" s="309"/>
    </row>
    <row r="41" spans="2:16" ht="12.75" customHeight="1">
      <c r="B41" s="315"/>
      <c r="C41" s="200"/>
      <c r="D41" s="305"/>
      <c r="E41" s="201"/>
      <c r="F41" s="201"/>
      <c r="G41" s="201"/>
      <c r="H41" s="201"/>
      <c r="I41" s="201"/>
      <c r="J41" s="328"/>
      <c r="K41" s="328"/>
      <c r="L41" s="201"/>
      <c r="M41" s="201"/>
      <c r="N41" s="202"/>
      <c r="P41" s="309"/>
    </row>
    <row r="42" spans="2:16" s="310" customFormat="1" ht="12" customHeight="1">
      <c r="B42" s="1048" t="s">
        <v>2014</v>
      </c>
      <c r="C42" s="1140"/>
      <c r="D42" s="311">
        <v>53549</v>
      </c>
      <c r="E42" s="311">
        <f>SUM(E43:E53)</f>
        <v>0</v>
      </c>
      <c r="F42" s="311">
        <f>SUM(F43:F53)</f>
        <v>53549</v>
      </c>
      <c r="G42" s="311">
        <v>52508</v>
      </c>
      <c r="H42" s="311">
        <f>SUM(H43:H53)</f>
        <v>0</v>
      </c>
      <c r="I42" s="311">
        <f>SUM(I43:I53)</f>
        <v>53508</v>
      </c>
      <c r="J42" s="313">
        <v>2.8930000000000002</v>
      </c>
      <c r="K42" s="311">
        <f>SUM(K43:K53)</f>
        <v>0</v>
      </c>
      <c r="L42" s="311">
        <f>SUM(L43:L53)</f>
        <v>154920</v>
      </c>
      <c r="M42" s="311">
        <f>SUM(M43:M53)</f>
        <v>0</v>
      </c>
      <c r="N42" s="331">
        <f>SUM(N43:N53)</f>
        <v>154920</v>
      </c>
      <c r="P42" s="309"/>
    </row>
    <row r="43" spans="2:16" ht="12.75" customHeight="1">
      <c r="B43" s="315"/>
      <c r="C43" s="200" t="s">
        <v>2089</v>
      </c>
      <c r="D43" s="305">
        <v>8762</v>
      </c>
      <c r="E43" s="306">
        <v>0</v>
      </c>
      <c r="F43" s="306">
        <f>SUM(D43:E43)</f>
        <v>8762</v>
      </c>
      <c r="G43" s="306">
        <v>8759</v>
      </c>
      <c r="H43" s="306">
        <v>0</v>
      </c>
      <c r="I43" s="306">
        <f aca="true" t="shared" si="8" ref="I43:I53">SUM(G43:H43)</f>
        <v>8759</v>
      </c>
      <c r="J43" s="307">
        <v>2.87</v>
      </c>
      <c r="K43" s="306">
        <v>0</v>
      </c>
      <c r="L43" s="306">
        <v>25147</v>
      </c>
      <c r="M43" s="306">
        <v>0</v>
      </c>
      <c r="N43" s="308">
        <f aca="true" t="shared" si="9" ref="N43:N53">SUM(L43:M43)</f>
        <v>25147</v>
      </c>
      <c r="P43" s="309"/>
    </row>
    <row r="44" spans="2:16" ht="12.75" customHeight="1">
      <c r="B44" s="315"/>
      <c r="C44" s="200" t="s">
        <v>2090</v>
      </c>
      <c r="D44" s="305">
        <v>5655</v>
      </c>
      <c r="E44" s="306">
        <v>0</v>
      </c>
      <c r="F44" s="306">
        <f>SUM(D44:E44)</f>
        <v>5655</v>
      </c>
      <c r="G44" s="306">
        <v>5655</v>
      </c>
      <c r="H44" s="306">
        <v>0</v>
      </c>
      <c r="I44" s="306">
        <f t="shared" si="8"/>
        <v>5655</v>
      </c>
      <c r="J44" s="307">
        <v>2.934</v>
      </c>
      <c r="K44" s="306">
        <v>0</v>
      </c>
      <c r="L44" s="306">
        <v>16592</v>
      </c>
      <c r="M44" s="306">
        <v>0</v>
      </c>
      <c r="N44" s="308">
        <f t="shared" si="9"/>
        <v>16592</v>
      </c>
      <c r="P44" s="309"/>
    </row>
    <row r="45" spans="2:16" ht="12.75" customHeight="1">
      <c r="B45" s="315"/>
      <c r="C45" s="200" t="s">
        <v>2091</v>
      </c>
      <c r="D45" s="305">
        <v>4963</v>
      </c>
      <c r="E45" s="306">
        <v>0</v>
      </c>
      <c r="F45" s="306">
        <f>SUM(D45:E45)</f>
        <v>4963</v>
      </c>
      <c r="G45" s="306">
        <v>4963</v>
      </c>
      <c r="H45" s="306">
        <v>0</v>
      </c>
      <c r="I45" s="306">
        <f t="shared" si="8"/>
        <v>4963</v>
      </c>
      <c r="J45" s="307">
        <v>3.152</v>
      </c>
      <c r="K45" s="306">
        <v>0</v>
      </c>
      <c r="L45" s="306">
        <v>15643</v>
      </c>
      <c r="M45" s="306">
        <v>0</v>
      </c>
      <c r="N45" s="308">
        <f t="shared" si="9"/>
        <v>15643</v>
      </c>
      <c r="P45" s="309"/>
    </row>
    <row r="46" spans="2:16" ht="12.75" customHeight="1">
      <c r="B46" s="315"/>
      <c r="C46" s="200" t="s">
        <v>2092</v>
      </c>
      <c r="D46" s="305">
        <v>1465</v>
      </c>
      <c r="E46" s="306">
        <v>0</v>
      </c>
      <c r="F46" s="306">
        <f>SUM(D46:E46)</f>
        <v>1465</v>
      </c>
      <c r="G46" s="306">
        <v>1465</v>
      </c>
      <c r="H46" s="306">
        <v>0</v>
      </c>
      <c r="I46" s="306">
        <f t="shared" si="8"/>
        <v>1465</v>
      </c>
      <c r="J46" s="307">
        <v>2.692</v>
      </c>
      <c r="K46" s="306">
        <v>0</v>
      </c>
      <c r="L46" s="306">
        <v>3944</v>
      </c>
      <c r="M46" s="306">
        <v>0</v>
      </c>
      <c r="N46" s="308">
        <f t="shared" si="9"/>
        <v>3944</v>
      </c>
      <c r="P46" s="309"/>
    </row>
    <row r="47" spans="2:16" ht="12.75" customHeight="1">
      <c r="B47" s="315"/>
      <c r="C47" s="200" t="s">
        <v>2093</v>
      </c>
      <c r="D47" s="305">
        <v>2607</v>
      </c>
      <c r="E47" s="306">
        <v>0</v>
      </c>
      <c r="F47" s="306">
        <v>2604</v>
      </c>
      <c r="G47" s="306">
        <v>2601</v>
      </c>
      <c r="H47" s="306">
        <v>0</v>
      </c>
      <c r="I47" s="306">
        <f t="shared" si="8"/>
        <v>2601</v>
      </c>
      <c r="J47" s="307">
        <v>2.561</v>
      </c>
      <c r="K47" s="306">
        <v>0</v>
      </c>
      <c r="L47" s="306">
        <v>6669</v>
      </c>
      <c r="M47" s="306">
        <v>0</v>
      </c>
      <c r="N47" s="308">
        <f t="shared" si="9"/>
        <v>6669</v>
      </c>
      <c r="P47" s="309"/>
    </row>
    <row r="48" spans="2:16" ht="12.75" customHeight="1">
      <c r="B48" s="315"/>
      <c r="C48" s="200" t="s">
        <v>2094</v>
      </c>
      <c r="D48" s="305">
        <v>1870</v>
      </c>
      <c r="E48" s="306">
        <v>0</v>
      </c>
      <c r="F48" s="306">
        <f aca="true" t="shared" si="10" ref="F48:F53">SUM(D48:E48)</f>
        <v>1870</v>
      </c>
      <c r="G48" s="306">
        <v>1863</v>
      </c>
      <c r="H48" s="306">
        <v>0</v>
      </c>
      <c r="I48" s="306">
        <f t="shared" si="8"/>
        <v>1863</v>
      </c>
      <c r="J48" s="307">
        <v>2.491</v>
      </c>
      <c r="K48" s="306">
        <v>0</v>
      </c>
      <c r="L48" s="306">
        <v>4658</v>
      </c>
      <c r="M48" s="306">
        <v>0</v>
      </c>
      <c r="N48" s="308">
        <f t="shared" si="9"/>
        <v>4658</v>
      </c>
      <c r="P48" s="309"/>
    </row>
    <row r="49" spans="2:16" ht="12.75" customHeight="1">
      <c r="B49" s="315"/>
      <c r="C49" s="200" t="s">
        <v>2088</v>
      </c>
      <c r="D49" s="305">
        <v>5058</v>
      </c>
      <c r="E49" s="306">
        <v>0</v>
      </c>
      <c r="F49" s="306">
        <f t="shared" si="10"/>
        <v>5058</v>
      </c>
      <c r="G49" s="306">
        <v>5030</v>
      </c>
      <c r="H49" s="306">
        <v>0</v>
      </c>
      <c r="I49" s="306">
        <f t="shared" si="8"/>
        <v>5030</v>
      </c>
      <c r="J49" s="307">
        <v>2.863</v>
      </c>
      <c r="K49" s="306">
        <v>0</v>
      </c>
      <c r="L49" s="306">
        <v>14481</v>
      </c>
      <c r="M49" s="306">
        <v>0</v>
      </c>
      <c r="N49" s="308">
        <f t="shared" si="9"/>
        <v>14481</v>
      </c>
      <c r="P49" s="309"/>
    </row>
    <row r="50" spans="2:16" ht="12.75" customHeight="1">
      <c r="B50" s="315"/>
      <c r="C50" s="200" t="s">
        <v>2095</v>
      </c>
      <c r="D50" s="305">
        <v>11375</v>
      </c>
      <c r="E50" s="306">
        <v>0</v>
      </c>
      <c r="F50" s="306">
        <f t="shared" si="10"/>
        <v>11375</v>
      </c>
      <c r="G50" s="306">
        <v>11375</v>
      </c>
      <c r="H50" s="306">
        <v>0</v>
      </c>
      <c r="I50" s="306">
        <f t="shared" si="8"/>
        <v>11375</v>
      </c>
      <c r="J50" s="307">
        <v>2.908</v>
      </c>
      <c r="K50" s="306">
        <v>0</v>
      </c>
      <c r="L50" s="306">
        <v>33079</v>
      </c>
      <c r="M50" s="306">
        <v>0</v>
      </c>
      <c r="N50" s="308">
        <f t="shared" si="9"/>
        <v>33079</v>
      </c>
      <c r="P50" s="309"/>
    </row>
    <row r="51" spans="2:16" ht="12.75" customHeight="1">
      <c r="B51" s="315"/>
      <c r="C51" s="200" t="s">
        <v>2096</v>
      </c>
      <c r="D51" s="305">
        <v>55</v>
      </c>
      <c r="E51" s="306">
        <v>0</v>
      </c>
      <c r="F51" s="306">
        <f t="shared" si="10"/>
        <v>55</v>
      </c>
      <c r="G51" s="306">
        <v>55</v>
      </c>
      <c r="H51" s="306">
        <v>0</v>
      </c>
      <c r="I51" s="306">
        <f t="shared" si="8"/>
        <v>55</v>
      </c>
      <c r="J51" s="307">
        <v>1.764</v>
      </c>
      <c r="K51" s="306">
        <v>0</v>
      </c>
      <c r="L51" s="306">
        <v>97</v>
      </c>
      <c r="M51" s="306">
        <v>0</v>
      </c>
      <c r="N51" s="308">
        <f t="shared" si="9"/>
        <v>97</v>
      </c>
      <c r="P51" s="309"/>
    </row>
    <row r="52" spans="2:16" ht="12.75" customHeight="1">
      <c r="B52" s="315"/>
      <c r="C52" s="200" t="s">
        <v>2097</v>
      </c>
      <c r="D52" s="305">
        <v>5705</v>
      </c>
      <c r="E52" s="306">
        <v>0</v>
      </c>
      <c r="F52" s="306">
        <f t="shared" si="10"/>
        <v>5705</v>
      </c>
      <c r="G52" s="306">
        <v>5705</v>
      </c>
      <c r="H52" s="306">
        <v>0</v>
      </c>
      <c r="I52" s="306">
        <f t="shared" si="8"/>
        <v>5705</v>
      </c>
      <c r="J52" s="307">
        <v>3.11</v>
      </c>
      <c r="K52" s="306">
        <v>0</v>
      </c>
      <c r="L52" s="306">
        <v>17743</v>
      </c>
      <c r="M52" s="306">
        <v>0</v>
      </c>
      <c r="N52" s="308">
        <f t="shared" si="9"/>
        <v>17743</v>
      </c>
      <c r="P52" s="309"/>
    </row>
    <row r="53" spans="2:16" ht="12.75" customHeight="1">
      <c r="B53" s="315"/>
      <c r="C53" s="200" t="s">
        <v>2098</v>
      </c>
      <c r="D53" s="305">
        <v>6037</v>
      </c>
      <c r="E53" s="306">
        <v>0</v>
      </c>
      <c r="F53" s="306">
        <f t="shared" si="10"/>
        <v>6037</v>
      </c>
      <c r="G53" s="306">
        <v>6037</v>
      </c>
      <c r="H53" s="306">
        <v>0</v>
      </c>
      <c r="I53" s="306">
        <f t="shared" si="8"/>
        <v>6037</v>
      </c>
      <c r="J53" s="307">
        <v>2.794</v>
      </c>
      <c r="K53" s="306">
        <v>0</v>
      </c>
      <c r="L53" s="306">
        <v>16867</v>
      </c>
      <c r="M53" s="306">
        <v>0</v>
      </c>
      <c r="N53" s="308">
        <f t="shared" si="9"/>
        <v>16867</v>
      </c>
      <c r="P53" s="309"/>
    </row>
    <row r="54" spans="2:16" ht="12.75" customHeight="1">
      <c r="B54" s="315"/>
      <c r="C54" s="200"/>
      <c r="D54" s="305"/>
      <c r="E54" s="201"/>
      <c r="F54" s="201"/>
      <c r="G54" s="201"/>
      <c r="H54" s="201"/>
      <c r="I54" s="201"/>
      <c r="J54" s="328"/>
      <c r="K54" s="328"/>
      <c r="L54" s="201"/>
      <c r="M54" s="201"/>
      <c r="N54" s="202"/>
      <c r="P54" s="309"/>
    </row>
    <row r="55" spans="2:16" s="310" customFormat="1" ht="12" customHeight="1">
      <c r="B55" s="1048" t="s">
        <v>2015</v>
      </c>
      <c r="C55" s="1140"/>
      <c r="D55" s="326">
        <f aca="true" t="shared" si="11" ref="D55:I55">SUM(D56:D66)</f>
        <v>78237</v>
      </c>
      <c r="E55" s="326">
        <f t="shared" si="11"/>
        <v>0</v>
      </c>
      <c r="F55" s="326">
        <f t="shared" si="11"/>
        <v>78237</v>
      </c>
      <c r="G55" s="326">
        <f t="shared" si="11"/>
        <v>78233</v>
      </c>
      <c r="H55" s="326">
        <f t="shared" si="11"/>
        <v>0</v>
      </c>
      <c r="I55" s="326">
        <f t="shared" si="11"/>
        <v>78233</v>
      </c>
      <c r="J55" s="313">
        <v>3.509</v>
      </c>
      <c r="K55" s="326">
        <f>SUM(K56:K66)</f>
        <v>0</v>
      </c>
      <c r="L55" s="326">
        <f>SUM(L56:L66)</f>
        <v>274505</v>
      </c>
      <c r="M55" s="326">
        <f>SUM(M56:M66)</f>
        <v>0</v>
      </c>
      <c r="N55" s="330">
        <f>SUM(N56:N66)</f>
        <v>274505</v>
      </c>
      <c r="P55" s="309"/>
    </row>
    <row r="56" spans="2:16" ht="12.75" customHeight="1">
      <c r="B56" s="315"/>
      <c r="C56" s="200" t="s">
        <v>2099</v>
      </c>
      <c r="D56" s="305">
        <v>9845</v>
      </c>
      <c r="E56" s="306">
        <v>0</v>
      </c>
      <c r="F56" s="306">
        <f aca="true" t="shared" si="12" ref="F56:F66">SUM(D56:E56)</f>
        <v>9845</v>
      </c>
      <c r="G56" s="306">
        <v>9845</v>
      </c>
      <c r="H56" s="306">
        <v>0</v>
      </c>
      <c r="I56" s="306">
        <f aca="true" t="shared" si="13" ref="I56:I66">SUM(G56:H56)</f>
        <v>9845</v>
      </c>
      <c r="J56" s="307">
        <v>3.552</v>
      </c>
      <c r="K56" s="306">
        <v>0</v>
      </c>
      <c r="L56" s="306">
        <v>34969</v>
      </c>
      <c r="M56" s="306">
        <v>0</v>
      </c>
      <c r="N56" s="308">
        <f aca="true" t="shared" si="14" ref="N56:N66">SUM(L56:M56)</f>
        <v>34969</v>
      </c>
      <c r="P56" s="309"/>
    </row>
    <row r="57" spans="2:16" ht="12.75" customHeight="1">
      <c r="B57" s="315"/>
      <c r="C57" s="200" t="s">
        <v>2100</v>
      </c>
      <c r="D57" s="305">
        <v>6599</v>
      </c>
      <c r="E57" s="306">
        <v>0</v>
      </c>
      <c r="F57" s="306">
        <f t="shared" si="12"/>
        <v>6599</v>
      </c>
      <c r="G57" s="306">
        <v>6599</v>
      </c>
      <c r="H57" s="306">
        <v>0</v>
      </c>
      <c r="I57" s="306">
        <f t="shared" si="13"/>
        <v>6599</v>
      </c>
      <c r="J57" s="307">
        <v>3.5020000000000002</v>
      </c>
      <c r="K57" s="306">
        <v>0</v>
      </c>
      <c r="L57" s="306">
        <v>23110</v>
      </c>
      <c r="M57" s="306">
        <v>0</v>
      </c>
      <c r="N57" s="308">
        <f t="shared" si="14"/>
        <v>23110</v>
      </c>
      <c r="P57" s="309"/>
    </row>
    <row r="58" spans="2:16" ht="12.75" customHeight="1">
      <c r="B58" s="315"/>
      <c r="C58" s="200" t="s">
        <v>2101</v>
      </c>
      <c r="D58" s="305">
        <v>8205</v>
      </c>
      <c r="E58" s="306">
        <v>0</v>
      </c>
      <c r="F58" s="306">
        <f t="shared" si="12"/>
        <v>8205</v>
      </c>
      <c r="G58" s="306">
        <v>8205</v>
      </c>
      <c r="H58" s="306">
        <v>0</v>
      </c>
      <c r="I58" s="306">
        <f t="shared" si="13"/>
        <v>8205</v>
      </c>
      <c r="J58" s="307">
        <v>3.302</v>
      </c>
      <c r="K58" s="306">
        <v>0</v>
      </c>
      <c r="L58" s="306">
        <v>27093</v>
      </c>
      <c r="M58" s="306">
        <v>0</v>
      </c>
      <c r="N58" s="308">
        <f t="shared" si="14"/>
        <v>27093</v>
      </c>
      <c r="P58" s="309"/>
    </row>
    <row r="59" spans="2:16" ht="12.75" customHeight="1">
      <c r="B59" s="315"/>
      <c r="C59" s="200" t="s">
        <v>2102</v>
      </c>
      <c r="D59" s="305">
        <v>5594</v>
      </c>
      <c r="E59" s="306">
        <v>0</v>
      </c>
      <c r="F59" s="306">
        <f t="shared" si="12"/>
        <v>5594</v>
      </c>
      <c r="G59" s="306">
        <v>5590</v>
      </c>
      <c r="H59" s="306">
        <v>0</v>
      </c>
      <c r="I59" s="306">
        <f t="shared" si="13"/>
        <v>5590</v>
      </c>
      <c r="J59" s="307">
        <v>2.75</v>
      </c>
      <c r="K59" s="306">
        <v>0</v>
      </c>
      <c r="L59" s="306">
        <v>15384</v>
      </c>
      <c r="M59" s="306">
        <v>0</v>
      </c>
      <c r="N59" s="308">
        <f t="shared" si="14"/>
        <v>15384</v>
      </c>
      <c r="P59" s="309"/>
    </row>
    <row r="60" spans="2:16" ht="12.75" customHeight="1">
      <c r="B60" s="315"/>
      <c r="C60" s="200" t="s">
        <v>2103</v>
      </c>
      <c r="D60" s="305">
        <v>7077</v>
      </c>
      <c r="E60" s="306">
        <v>0</v>
      </c>
      <c r="F60" s="306">
        <f t="shared" si="12"/>
        <v>7077</v>
      </c>
      <c r="G60" s="306">
        <v>7077</v>
      </c>
      <c r="H60" s="306">
        <v>0</v>
      </c>
      <c r="I60" s="306">
        <f t="shared" si="13"/>
        <v>7077</v>
      </c>
      <c r="J60" s="307">
        <v>3.595</v>
      </c>
      <c r="K60" s="306">
        <v>0</v>
      </c>
      <c r="L60" s="306">
        <v>25442</v>
      </c>
      <c r="M60" s="306">
        <v>0</v>
      </c>
      <c r="N60" s="308">
        <f t="shared" si="14"/>
        <v>25442</v>
      </c>
      <c r="P60" s="309"/>
    </row>
    <row r="61" spans="2:16" ht="12.75" customHeight="1">
      <c r="B61" s="315"/>
      <c r="C61" s="200" t="s">
        <v>2104</v>
      </c>
      <c r="D61" s="305">
        <v>7546</v>
      </c>
      <c r="E61" s="306">
        <v>0</v>
      </c>
      <c r="F61" s="306">
        <f t="shared" si="12"/>
        <v>7546</v>
      </c>
      <c r="G61" s="306">
        <v>7546</v>
      </c>
      <c r="H61" s="306">
        <v>0</v>
      </c>
      <c r="I61" s="306">
        <f t="shared" si="13"/>
        <v>7546</v>
      </c>
      <c r="J61" s="307">
        <v>3.646</v>
      </c>
      <c r="K61" s="306">
        <v>0</v>
      </c>
      <c r="L61" s="306">
        <v>27513</v>
      </c>
      <c r="M61" s="306">
        <v>0</v>
      </c>
      <c r="N61" s="308">
        <f t="shared" si="14"/>
        <v>27513</v>
      </c>
      <c r="P61" s="309"/>
    </row>
    <row r="62" spans="2:16" ht="12.75" customHeight="1">
      <c r="B62" s="315"/>
      <c r="C62" s="200" t="s">
        <v>2105</v>
      </c>
      <c r="D62" s="305">
        <v>8448</v>
      </c>
      <c r="E62" s="306">
        <v>0</v>
      </c>
      <c r="F62" s="306">
        <f t="shared" si="12"/>
        <v>8448</v>
      </c>
      <c r="G62" s="306">
        <v>8448</v>
      </c>
      <c r="H62" s="306">
        <v>0</v>
      </c>
      <c r="I62" s="306">
        <f t="shared" si="13"/>
        <v>8448</v>
      </c>
      <c r="J62" s="307">
        <v>3.644</v>
      </c>
      <c r="K62" s="306">
        <v>0</v>
      </c>
      <c r="L62" s="306">
        <v>30785</v>
      </c>
      <c r="M62" s="306">
        <v>0</v>
      </c>
      <c r="N62" s="308">
        <f t="shared" si="14"/>
        <v>30785</v>
      </c>
      <c r="P62" s="309"/>
    </row>
    <row r="63" spans="2:16" ht="12.75" customHeight="1">
      <c r="B63" s="315"/>
      <c r="C63" s="200" t="s">
        <v>2106</v>
      </c>
      <c r="D63" s="305">
        <v>6667</v>
      </c>
      <c r="E63" s="306">
        <v>0</v>
      </c>
      <c r="F63" s="306">
        <f t="shared" si="12"/>
        <v>6667</v>
      </c>
      <c r="G63" s="306">
        <v>6667</v>
      </c>
      <c r="H63" s="306">
        <v>0</v>
      </c>
      <c r="I63" s="306">
        <f t="shared" si="13"/>
        <v>6667</v>
      </c>
      <c r="J63" s="307">
        <v>3.64</v>
      </c>
      <c r="K63" s="306">
        <v>0</v>
      </c>
      <c r="L63" s="306">
        <v>24268</v>
      </c>
      <c r="M63" s="306">
        <v>0</v>
      </c>
      <c r="N63" s="308">
        <f t="shared" si="14"/>
        <v>24268</v>
      </c>
      <c r="P63" s="309"/>
    </row>
    <row r="64" spans="2:16" ht="12.75" customHeight="1">
      <c r="B64" s="315"/>
      <c r="C64" s="200" t="s">
        <v>2107</v>
      </c>
      <c r="D64" s="305">
        <v>8505</v>
      </c>
      <c r="E64" s="306">
        <v>0</v>
      </c>
      <c r="F64" s="306">
        <f t="shared" si="12"/>
        <v>8505</v>
      </c>
      <c r="G64" s="306">
        <v>8505</v>
      </c>
      <c r="H64" s="306">
        <v>0</v>
      </c>
      <c r="I64" s="306">
        <f t="shared" si="13"/>
        <v>8505</v>
      </c>
      <c r="J64" s="307">
        <v>3.6670000000000003</v>
      </c>
      <c r="K64" s="306">
        <v>0</v>
      </c>
      <c r="L64" s="306">
        <v>31188</v>
      </c>
      <c r="M64" s="306">
        <v>0</v>
      </c>
      <c r="N64" s="308">
        <f t="shared" si="14"/>
        <v>31188</v>
      </c>
      <c r="P64" s="309"/>
    </row>
    <row r="65" spans="2:16" ht="12.75" customHeight="1">
      <c r="B65" s="315"/>
      <c r="C65" s="200" t="s">
        <v>2108</v>
      </c>
      <c r="D65" s="305">
        <v>4584</v>
      </c>
      <c r="E65" s="306">
        <v>0</v>
      </c>
      <c r="F65" s="306">
        <f t="shared" si="12"/>
        <v>4584</v>
      </c>
      <c r="G65" s="306">
        <v>4584</v>
      </c>
      <c r="H65" s="306">
        <v>0</v>
      </c>
      <c r="I65" s="306">
        <f t="shared" si="13"/>
        <v>4584</v>
      </c>
      <c r="J65" s="307">
        <v>3.482</v>
      </c>
      <c r="K65" s="306">
        <v>0</v>
      </c>
      <c r="L65" s="306">
        <v>15961</v>
      </c>
      <c r="M65" s="306">
        <v>0</v>
      </c>
      <c r="N65" s="308">
        <f t="shared" si="14"/>
        <v>15961</v>
      </c>
      <c r="P65" s="309"/>
    </row>
    <row r="66" spans="2:16" ht="12.75" customHeight="1">
      <c r="B66" s="315"/>
      <c r="C66" s="200" t="s">
        <v>2109</v>
      </c>
      <c r="D66" s="305">
        <v>5167</v>
      </c>
      <c r="E66" s="306">
        <v>0</v>
      </c>
      <c r="F66" s="306">
        <f t="shared" si="12"/>
        <v>5167</v>
      </c>
      <c r="G66" s="306">
        <v>5167</v>
      </c>
      <c r="H66" s="306">
        <v>0</v>
      </c>
      <c r="I66" s="306">
        <f t="shared" si="13"/>
        <v>5167</v>
      </c>
      <c r="J66" s="307">
        <v>3.637</v>
      </c>
      <c r="K66" s="306">
        <v>0</v>
      </c>
      <c r="L66" s="306">
        <v>18792</v>
      </c>
      <c r="M66" s="306">
        <v>0</v>
      </c>
      <c r="N66" s="308">
        <f t="shared" si="14"/>
        <v>18792</v>
      </c>
      <c r="P66" s="309"/>
    </row>
    <row r="67" spans="2:16" ht="12.75" customHeight="1">
      <c r="B67" s="315"/>
      <c r="C67" s="200"/>
      <c r="D67" s="305"/>
      <c r="E67" s="201"/>
      <c r="F67" s="201"/>
      <c r="G67" s="201"/>
      <c r="H67" s="201"/>
      <c r="I67" s="201"/>
      <c r="J67" s="328"/>
      <c r="K67" s="328"/>
      <c r="L67" s="201"/>
      <c r="M67" s="201"/>
      <c r="N67" s="202"/>
      <c r="P67" s="309"/>
    </row>
    <row r="68" spans="2:16" s="310" customFormat="1" ht="12" customHeight="1">
      <c r="B68" s="1048" t="s">
        <v>2016</v>
      </c>
      <c r="C68" s="1140"/>
      <c r="D68" s="326">
        <f aca="true" t="shared" si="15" ref="D68:I68">SUM(D69:D70)</f>
        <v>25332</v>
      </c>
      <c r="E68" s="326">
        <f t="shared" si="15"/>
        <v>862</v>
      </c>
      <c r="F68" s="326">
        <f t="shared" si="15"/>
        <v>26194</v>
      </c>
      <c r="G68" s="326">
        <f t="shared" si="15"/>
        <v>25295</v>
      </c>
      <c r="H68" s="326">
        <f t="shared" si="15"/>
        <v>862</v>
      </c>
      <c r="I68" s="326">
        <f t="shared" si="15"/>
        <v>26157</v>
      </c>
      <c r="J68" s="329">
        <v>2.666</v>
      </c>
      <c r="K68" s="329">
        <v>0.579</v>
      </c>
      <c r="L68" s="326">
        <f>SUM(L69:L70)</f>
        <v>67546</v>
      </c>
      <c r="M68" s="326">
        <f>SUM(M69:M70)</f>
        <v>499</v>
      </c>
      <c r="N68" s="330">
        <f>SUM(N69:N70)</f>
        <v>68045</v>
      </c>
      <c r="P68" s="309"/>
    </row>
    <row r="69" spans="2:16" ht="12.75" customHeight="1">
      <c r="B69" s="315"/>
      <c r="C69" s="200" t="s">
        <v>2110</v>
      </c>
      <c r="D69" s="305">
        <v>19921</v>
      </c>
      <c r="E69" s="306">
        <v>66</v>
      </c>
      <c r="F69" s="306">
        <f>SUM(D69:E69)</f>
        <v>19987</v>
      </c>
      <c r="G69" s="306">
        <v>19889</v>
      </c>
      <c r="H69" s="306">
        <v>66</v>
      </c>
      <c r="I69" s="306">
        <f>SUM(G69:H69)</f>
        <v>19955</v>
      </c>
      <c r="J69" s="307">
        <v>2.711</v>
      </c>
      <c r="K69" s="307">
        <v>0.473</v>
      </c>
      <c r="L69" s="306">
        <v>53999</v>
      </c>
      <c r="M69" s="306">
        <v>31</v>
      </c>
      <c r="N69" s="308">
        <f>SUM(L69:M69)</f>
        <v>54030</v>
      </c>
      <c r="P69" s="309"/>
    </row>
    <row r="70" spans="2:16" ht="12.75" customHeight="1">
      <c r="B70" s="315"/>
      <c r="C70" s="200" t="s">
        <v>2111</v>
      </c>
      <c r="D70" s="305">
        <v>5411</v>
      </c>
      <c r="E70" s="306">
        <v>796</v>
      </c>
      <c r="F70" s="306">
        <f>SUM(D70:E70)</f>
        <v>6207</v>
      </c>
      <c r="G70" s="306">
        <v>5406</v>
      </c>
      <c r="H70" s="306">
        <v>796</v>
      </c>
      <c r="I70" s="306">
        <f>SUM(G70:H70)</f>
        <v>6202</v>
      </c>
      <c r="J70" s="307">
        <v>2.504</v>
      </c>
      <c r="K70" s="307">
        <v>0.588</v>
      </c>
      <c r="L70" s="306">
        <v>13547</v>
      </c>
      <c r="M70" s="306">
        <v>468</v>
      </c>
      <c r="N70" s="308">
        <f>SUM(L70:M70)</f>
        <v>14015</v>
      </c>
      <c r="P70" s="309"/>
    </row>
    <row r="71" spans="2:16" ht="12.75" customHeight="1">
      <c r="B71" s="315"/>
      <c r="C71" s="200"/>
      <c r="D71" s="305"/>
      <c r="E71" s="201"/>
      <c r="F71" s="201"/>
      <c r="G71" s="201"/>
      <c r="H71" s="201"/>
      <c r="I71" s="201"/>
      <c r="J71" s="328"/>
      <c r="K71" s="328"/>
      <c r="L71" s="201"/>
      <c r="M71" s="201"/>
      <c r="N71" s="202"/>
      <c r="P71" s="309"/>
    </row>
    <row r="72" spans="2:16" s="310" customFormat="1" ht="12" customHeight="1">
      <c r="B72" s="1048" t="s">
        <v>2017</v>
      </c>
      <c r="C72" s="1140"/>
      <c r="D72" s="326">
        <f>SUM(D73:D79)</f>
        <v>26726</v>
      </c>
      <c r="E72" s="326">
        <f>SUM(E73:E79)</f>
        <v>162</v>
      </c>
      <c r="F72" s="326">
        <f>SUM(F73:F79)</f>
        <v>26888</v>
      </c>
      <c r="G72" s="326">
        <f>SUM(G73:G79)</f>
        <v>26726</v>
      </c>
      <c r="H72" s="326">
        <f>SUM(H73:H79)</f>
        <v>150</v>
      </c>
      <c r="I72" s="326">
        <v>26876</v>
      </c>
      <c r="J72" s="329">
        <v>3.188</v>
      </c>
      <c r="K72" s="329">
        <v>0.889</v>
      </c>
      <c r="L72" s="326">
        <f>SUM(L73:L79)</f>
        <v>85207</v>
      </c>
      <c r="M72" s="326">
        <f>SUM(M73:M79)</f>
        <v>144</v>
      </c>
      <c r="N72" s="330">
        <f>SUM(N73:N79)</f>
        <v>85351</v>
      </c>
      <c r="P72" s="309"/>
    </row>
    <row r="73" spans="2:16" ht="12.75" customHeight="1">
      <c r="B73" s="315"/>
      <c r="C73" s="200" t="s">
        <v>1176</v>
      </c>
      <c r="D73" s="305">
        <v>7711</v>
      </c>
      <c r="E73" s="306">
        <v>4</v>
      </c>
      <c r="F73" s="306">
        <f aca="true" t="shared" si="16" ref="F73:F79">SUM(D73:E73)</f>
        <v>7715</v>
      </c>
      <c r="G73" s="306">
        <v>7711</v>
      </c>
      <c r="H73" s="306">
        <v>4</v>
      </c>
      <c r="I73" s="306">
        <v>7716</v>
      </c>
      <c r="J73" s="307">
        <v>3.3</v>
      </c>
      <c r="K73" s="307">
        <v>1.354</v>
      </c>
      <c r="L73" s="306">
        <v>25446</v>
      </c>
      <c r="M73" s="306">
        <v>5</v>
      </c>
      <c r="N73" s="308">
        <f aca="true" t="shared" si="17" ref="N73:N79">SUM(L73:M73)</f>
        <v>25451</v>
      </c>
      <c r="P73" s="309"/>
    </row>
    <row r="74" spans="2:16" ht="12.75" customHeight="1">
      <c r="B74" s="315"/>
      <c r="C74" s="200" t="s">
        <v>2113</v>
      </c>
      <c r="D74" s="305">
        <v>3968</v>
      </c>
      <c r="E74" s="306">
        <v>2</v>
      </c>
      <c r="F74" s="306">
        <f t="shared" si="16"/>
        <v>3970</v>
      </c>
      <c r="G74" s="306">
        <v>3968</v>
      </c>
      <c r="H74" s="306">
        <v>2</v>
      </c>
      <c r="I74" s="306">
        <f aca="true" t="shared" si="18" ref="I74:I79">SUM(G74:H74)</f>
        <v>3970</v>
      </c>
      <c r="J74" s="307">
        <v>3.245</v>
      </c>
      <c r="K74" s="307">
        <v>1.279</v>
      </c>
      <c r="L74" s="306">
        <v>12876</v>
      </c>
      <c r="M74" s="306">
        <v>3</v>
      </c>
      <c r="N74" s="308">
        <f t="shared" si="17"/>
        <v>12879</v>
      </c>
      <c r="P74" s="309"/>
    </row>
    <row r="75" spans="2:16" ht="12.75" customHeight="1">
      <c r="B75" s="315"/>
      <c r="C75" s="200" t="s">
        <v>2114</v>
      </c>
      <c r="D75" s="305">
        <v>4312</v>
      </c>
      <c r="E75" s="306">
        <v>16</v>
      </c>
      <c r="F75" s="306">
        <f t="shared" si="16"/>
        <v>4328</v>
      </c>
      <c r="G75" s="306">
        <v>4312</v>
      </c>
      <c r="H75" s="306">
        <v>14</v>
      </c>
      <c r="I75" s="306">
        <f t="shared" si="18"/>
        <v>4326</v>
      </c>
      <c r="J75" s="307">
        <v>3.141</v>
      </c>
      <c r="K75" s="307">
        <v>1.063</v>
      </c>
      <c r="L75" s="306">
        <v>13544</v>
      </c>
      <c r="M75" s="306">
        <v>17</v>
      </c>
      <c r="N75" s="308">
        <f t="shared" si="17"/>
        <v>13561</v>
      </c>
      <c r="P75" s="309"/>
    </row>
    <row r="76" spans="2:16" ht="12.75" customHeight="1">
      <c r="B76" s="315"/>
      <c r="C76" s="200" t="s">
        <v>2115</v>
      </c>
      <c r="D76" s="305">
        <v>3809</v>
      </c>
      <c r="E76" s="306">
        <v>7</v>
      </c>
      <c r="F76" s="306">
        <f t="shared" si="16"/>
        <v>3816</v>
      </c>
      <c r="G76" s="306">
        <v>3809</v>
      </c>
      <c r="H76" s="306">
        <v>7</v>
      </c>
      <c r="I76" s="306">
        <f t="shared" si="18"/>
        <v>3816</v>
      </c>
      <c r="J76" s="307">
        <v>3.166</v>
      </c>
      <c r="K76" s="307">
        <v>1.187</v>
      </c>
      <c r="L76" s="306">
        <v>12059</v>
      </c>
      <c r="M76" s="306">
        <v>8</v>
      </c>
      <c r="N76" s="308">
        <f t="shared" si="17"/>
        <v>12067</v>
      </c>
      <c r="P76" s="309"/>
    </row>
    <row r="77" spans="2:16" ht="12.75" customHeight="1">
      <c r="B77" s="315"/>
      <c r="C77" s="200" t="s">
        <v>2116</v>
      </c>
      <c r="D77" s="305">
        <v>3442</v>
      </c>
      <c r="E77" s="306">
        <v>132</v>
      </c>
      <c r="F77" s="306">
        <f t="shared" si="16"/>
        <v>3574</v>
      </c>
      <c r="G77" s="306">
        <v>3442</v>
      </c>
      <c r="H77" s="306">
        <v>122</v>
      </c>
      <c r="I77" s="306">
        <f t="shared" si="18"/>
        <v>3564</v>
      </c>
      <c r="J77" s="307">
        <v>2.959</v>
      </c>
      <c r="K77" s="307">
        <v>0.833</v>
      </c>
      <c r="L77" s="306">
        <v>10185</v>
      </c>
      <c r="M77" s="306">
        <v>110</v>
      </c>
      <c r="N77" s="308">
        <f t="shared" si="17"/>
        <v>10295</v>
      </c>
      <c r="P77" s="309"/>
    </row>
    <row r="78" spans="2:16" ht="12.75" customHeight="1">
      <c r="B78" s="315"/>
      <c r="C78" s="200" t="s">
        <v>2117</v>
      </c>
      <c r="D78" s="305">
        <v>1407</v>
      </c>
      <c r="E78" s="306">
        <v>1</v>
      </c>
      <c r="F78" s="306">
        <f t="shared" si="16"/>
        <v>1408</v>
      </c>
      <c r="G78" s="306">
        <v>1407</v>
      </c>
      <c r="H78" s="306">
        <v>1</v>
      </c>
      <c r="I78" s="306">
        <f t="shared" si="18"/>
        <v>1408</v>
      </c>
      <c r="J78" s="307">
        <v>3.197</v>
      </c>
      <c r="K78" s="307">
        <v>1.187</v>
      </c>
      <c r="L78" s="306">
        <v>4498</v>
      </c>
      <c r="M78" s="306">
        <v>1</v>
      </c>
      <c r="N78" s="308">
        <f t="shared" si="17"/>
        <v>4499</v>
      </c>
      <c r="P78" s="309"/>
    </row>
    <row r="79" spans="2:16" ht="12.75" customHeight="1">
      <c r="B79" s="315"/>
      <c r="C79" s="200" t="s">
        <v>2118</v>
      </c>
      <c r="D79" s="305">
        <v>2077</v>
      </c>
      <c r="E79" s="306">
        <v>0</v>
      </c>
      <c r="F79" s="306">
        <f t="shared" si="16"/>
        <v>2077</v>
      </c>
      <c r="G79" s="306">
        <v>2077</v>
      </c>
      <c r="H79" s="306">
        <v>0</v>
      </c>
      <c r="I79" s="306">
        <f t="shared" si="18"/>
        <v>2077</v>
      </c>
      <c r="J79" s="307">
        <v>3.177</v>
      </c>
      <c r="K79" s="307">
        <v>0</v>
      </c>
      <c r="L79" s="306">
        <v>6599</v>
      </c>
      <c r="M79" s="306">
        <v>0</v>
      </c>
      <c r="N79" s="308">
        <f t="shared" si="17"/>
        <v>6599</v>
      </c>
      <c r="P79" s="309"/>
    </row>
    <row r="80" spans="2:16" ht="12.75" customHeight="1">
      <c r="B80" s="315"/>
      <c r="C80" s="200"/>
      <c r="D80" s="305"/>
      <c r="E80" s="201"/>
      <c r="F80" s="201"/>
      <c r="G80" s="201"/>
      <c r="H80" s="201"/>
      <c r="I80" s="201"/>
      <c r="J80" s="328"/>
      <c r="K80" s="328"/>
      <c r="L80" s="201"/>
      <c r="M80" s="201"/>
      <c r="N80" s="202"/>
      <c r="P80" s="309"/>
    </row>
    <row r="81" spans="2:16" s="310" customFormat="1" ht="12" customHeight="1">
      <c r="B81" s="1048" t="s">
        <v>2018</v>
      </c>
      <c r="C81" s="1140"/>
      <c r="D81" s="198">
        <f aca="true" t="shared" si="19" ref="D81:I81">SUM(D82:D87)</f>
        <v>14671</v>
      </c>
      <c r="E81" s="198">
        <f t="shared" si="19"/>
        <v>5</v>
      </c>
      <c r="F81" s="198">
        <f t="shared" si="19"/>
        <v>14676</v>
      </c>
      <c r="G81" s="198">
        <f t="shared" si="19"/>
        <v>14671</v>
      </c>
      <c r="H81" s="198">
        <f t="shared" si="19"/>
        <v>5</v>
      </c>
      <c r="I81" s="198">
        <f t="shared" si="19"/>
        <v>14676</v>
      </c>
      <c r="J81" s="327">
        <v>3.102</v>
      </c>
      <c r="K81" s="327">
        <v>0.8</v>
      </c>
      <c r="L81" s="198">
        <f>SUM(L82:L87)</f>
        <v>45513</v>
      </c>
      <c r="M81" s="198">
        <f>SUM(M82:M87)</f>
        <v>4</v>
      </c>
      <c r="N81" s="199">
        <f>SUM(N82:N87)</f>
        <v>45517</v>
      </c>
      <c r="P81" s="309"/>
    </row>
    <row r="82" spans="2:16" ht="12.75" customHeight="1">
      <c r="B82" s="315"/>
      <c r="C82" s="200" t="s">
        <v>2119</v>
      </c>
      <c r="D82" s="305">
        <v>1611</v>
      </c>
      <c r="E82" s="306">
        <v>0</v>
      </c>
      <c r="F82" s="306">
        <f aca="true" t="shared" si="20" ref="F82:F87">SUM(D82:E82)</f>
        <v>1611</v>
      </c>
      <c r="G82" s="306">
        <v>1611</v>
      </c>
      <c r="H82" s="306">
        <v>0</v>
      </c>
      <c r="I82" s="306">
        <f aca="true" t="shared" si="21" ref="I82:I87">SUM(G82:H82)</f>
        <v>1611</v>
      </c>
      <c r="J82" s="307">
        <v>3.086</v>
      </c>
      <c r="K82" s="307">
        <v>0</v>
      </c>
      <c r="L82" s="306">
        <v>4972</v>
      </c>
      <c r="M82" s="306">
        <v>0</v>
      </c>
      <c r="N82" s="308">
        <f aca="true" t="shared" si="22" ref="N82:N87">SUM(L82:M82)</f>
        <v>4972</v>
      </c>
      <c r="P82" s="309"/>
    </row>
    <row r="83" spans="2:16" ht="12.75" customHeight="1">
      <c r="B83" s="315"/>
      <c r="C83" s="200" t="s">
        <v>2120</v>
      </c>
      <c r="D83" s="305">
        <v>3816</v>
      </c>
      <c r="E83" s="306">
        <v>0</v>
      </c>
      <c r="F83" s="306">
        <f t="shared" si="20"/>
        <v>3816</v>
      </c>
      <c r="G83" s="306">
        <v>3816</v>
      </c>
      <c r="H83" s="306">
        <v>0</v>
      </c>
      <c r="I83" s="306">
        <f t="shared" si="21"/>
        <v>3816</v>
      </c>
      <c r="J83" s="307">
        <v>3.1310000000000002</v>
      </c>
      <c r="K83" s="307">
        <v>0</v>
      </c>
      <c r="L83" s="306">
        <v>11948</v>
      </c>
      <c r="M83" s="306">
        <v>0</v>
      </c>
      <c r="N83" s="308">
        <f t="shared" si="22"/>
        <v>11948</v>
      </c>
      <c r="P83" s="309"/>
    </row>
    <row r="84" spans="2:16" ht="12.75" customHeight="1">
      <c r="B84" s="315"/>
      <c r="C84" s="200" t="s">
        <v>2121</v>
      </c>
      <c r="D84" s="305">
        <v>2154</v>
      </c>
      <c r="E84" s="306">
        <v>1</v>
      </c>
      <c r="F84" s="306">
        <f t="shared" si="20"/>
        <v>2155</v>
      </c>
      <c r="G84" s="306">
        <v>2154</v>
      </c>
      <c r="H84" s="306">
        <v>1</v>
      </c>
      <c r="I84" s="306">
        <f t="shared" si="21"/>
        <v>2155</v>
      </c>
      <c r="J84" s="307">
        <v>3.045</v>
      </c>
      <c r="K84" s="307">
        <v>0.66</v>
      </c>
      <c r="L84" s="306">
        <v>6559</v>
      </c>
      <c r="M84" s="306">
        <v>1</v>
      </c>
      <c r="N84" s="308">
        <f t="shared" si="22"/>
        <v>6560</v>
      </c>
      <c r="P84" s="309"/>
    </row>
    <row r="85" spans="2:16" ht="12.75" customHeight="1">
      <c r="B85" s="315"/>
      <c r="C85" s="200" t="s">
        <v>2122</v>
      </c>
      <c r="D85" s="305">
        <v>1817</v>
      </c>
      <c r="E85" s="306">
        <v>0</v>
      </c>
      <c r="F85" s="306">
        <f t="shared" si="20"/>
        <v>1817</v>
      </c>
      <c r="G85" s="306">
        <v>1817</v>
      </c>
      <c r="H85" s="306">
        <v>0</v>
      </c>
      <c r="I85" s="306">
        <f t="shared" si="21"/>
        <v>1817</v>
      </c>
      <c r="J85" s="307">
        <v>3.0420000000000003</v>
      </c>
      <c r="K85" s="307">
        <v>0</v>
      </c>
      <c r="L85" s="306">
        <v>5527</v>
      </c>
      <c r="M85" s="306">
        <v>0</v>
      </c>
      <c r="N85" s="308">
        <f t="shared" si="22"/>
        <v>5527</v>
      </c>
      <c r="P85" s="309"/>
    </row>
    <row r="86" spans="2:16" ht="12.75" customHeight="1">
      <c r="B86" s="315"/>
      <c r="C86" s="200" t="s">
        <v>2123</v>
      </c>
      <c r="D86" s="305">
        <v>2060</v>
      </c>
      <c r="E86" s="306">
        <v>1</v>
      </c>
      <c r="F86" s="306">
        <f t="shared" si="20"/>
        <v>2061</v>
      </c>
      <c r="G86" s="306">
        <v>2060</v>
      </c>
      <c r="H86" s="306">
        <v>1</v>
      </c>
      <c r="I86" s="306">
        <f t="shared" si="21"/>
        <v>2061</v>
      </c>
      <c r="J86" s="307">
        <v>3.117</v>
      </c>
      <c r="K86" s="307">
        <v>0.63</v>
      </c>
      <c r="L86" s="306">
        <v>6421</v>
      </c>
      <c r="M86" s="306">
        <v>1</v>
      </c>
      <c r="N86" s="308">
        <f t="shared" si="22"/>
        <v>6422</v>
      </c>
      <c r="P86" s="309"/>
    </row>
    <row r="87" spans="2:16" ht="12.75" customHeight="1">
      <c r="B87" s="315"/>
      <c r="C87" s="200" t="s">
        <v>2124</v>
      </c>
      <c r="D87" s="305">
        <v>3213</v>
      </c>
      <c r="E87" s="306">
        <v>3</v>
      </c>
      <c r="F87" s="306">
        <f t="shared" si="20"/>
        <v>3216</v>
      </c>
      <c r="G87" s="306">
        <v>3213</v>
      </c>
      <c r="H87" s="306">
        <v>3</v>
      </c>
      <c r="I87" s="306">
        <f t="shared" si="21"/>
        <v>3216</v>
      </c>
      <c r="J87" s="307">
        <v>3.1390000000000002</v>
      </c>
      <c r="K87" s="307">
        <v>0.71</v>
      </c>
      <c r="L87" s="306">
        <v>10086</v>
      </c>
      <c r="M87" s="306">
        <v>2</v>
      </c>
      <c r="N87" s="308">
        <f t="shared" si="22"/>
        <v>10088</v>
      </c>
      <c r="P87" s="309"/>
    </row>
    <row r="88" spans="2:16" ht="12.75" customHeight="1">
      <c r="B88" s="315"/>
      <c r="C88" s="200"/>
      <c r="D88" s="305"/>
      <c r="E88" s="201"/>
      <c r="F88" s="201"/>
      <c r="G88" s="201"/>
      <c r="H88" s="201"/>
      <c r="I88" s="201"/>
      <c r="J88" s="328"/>
      <c r="K88" s="328"/>
      <c r="L88" s="201"/>
      <c r="M88" s="201"/>
      <c r="N88" s="202"/>
      <c r="P88" s="309"/>
    </row>
    <row r="89" spans="2:16" s="310" customFormat="1" ht="12" customHeight="1">
      <c r="B89" s="1048" t="s">
        <v>2019</v>
      </c>
      <c r="C89" s="1140"/>
      <c r="D89" s="326">
        <f aca="true" t="shared" si="23" ref="D89:I89">SUM(D90:D97)</f>
        <v>27564</v>
      </c>
      <c r="E89" s="326">
        <f t="shared" si="23"/>
        <v>375</v>
      </c>
      <c r="F89" s="326">
        <f t="shared" si="23"/>
        <v>27939</v>
      </c>
      <c r="G89" s="326">
        <f t="shared" si="23"/>
        <v>27564</v>
      </c>
      <c r="H89" s="326">
        <f t="shared" si="23"/>
        <v>325</v>
      </c>
      <c r="I89" s="326">
        <f t="shared" si="23"/>
        <v>27889</v>
      </c>
      <c r="J89" s="332">
        <v>3.123</v>
      </c>
      <c r="K89" s="332">
        <v>0.552</v>
      </c>
      <c r="L89" s="326">
        <f>SUM(L90:L97)</f>
        <v>86089</v>
      </c>
      <c r="M89" s="326">
        <f>SUM(M90:M97)</f>
        <v>207</v>
      </c>
      <c r="N89" s="330">
        <f>SUM(N90:N97)</f>
        <v>86296</v>
      </c>
      <c r="P89" s="309"/>
    </row>
    <row r="90" spans="2:16" ht="12.75" customHeight="1">
      <c r="B90" s="315"/>
      <c r="C90" s="200" t="s">
        <v>2125</v>
      </c>
      <c r="D90" s="305">
        <v>4516</v>
      </c>
      <c r="E90" s="306">
        <v>7</v>
      </c>
      <c r="F90" s="306">
        <f aca="true" t="shared" si="24" ref="F90:F97">SUM(D90:E90)</f>
        <v>4523</v>
      </c>
      <c r="G90" s="306">
        <v>4516</v>
      </c>
      <c r="H90" s="306">
        <v>4</v>
      </c>
      <c r="I90" s="306">
        <f aca="true" t="shared" si="25" ref="I90:I97">SUM(G90:H90)</f>
        <v>4520</v>
      </c>
      <c r="J90" s="307">
        <v>3.3890000000000002</v>
      </c>
      <c r="K90" s="307">
        <v>0.429</v>
      </c>
      <c r="L90" s="306">
        <v>15304</v>
      </c>
      <c r="M90" s="306">
        <v>3</v>
      </c>
      <c r="N90" s="308">
        <f aca="true" t="shared" si="26" ref="N90:N97">SUM(L90:M90)</f>
        <v>15307</v>
      </c>
      <c r="P90" s="309"/>
    </row>
    <row r="91" spans="2:16" ht="12.75" customHeight="1">
      <c r="B91" s="315"/>
      <c r="C91" s="200" t="s">
        <v>2120</v>
      </c>
      <c r="D91" s="305">
        <v>4238</v>
      </c>
      <c r="E91" s="306">
        <v>35</v>
      </c>
      <c r="F91" s="306">
        <f t="shared" si="24"/>
        <v>4273</v>
      </c>
      <c r="G91" s="306">
        <v>4238</v>
      </c>
      <c r="H91" s="306">
        <v>23</v>
      </c>
      <c r="I91" s="306">
        <f t="shared" si="25"/>
        <v>4261</v>
      </c>
      <c r="J91" s="307">
        <v>3.044</v>
      </c>
      <c r="K91" s="307">
        <v>0.429</v>
      </c>
      <c r="L91" s="306">
        <v>12899</v>
      </c>
      <c r="M91" s="306">
        <v>15</v>
      </c>
      <c r="N91" s="308">
        <f t="shared" si="26"/>
        <v>12914</v>
      </c>
      <c r="P91" s="309"/>
    </row>
    <row r="92" spans="2:16" ht="12.75" customHeight="1">
      <c r="B92" s="315"/>
      <c r="C92" s="200" t="s">
        <v>2126</v>
      </c>
      <c r="D92" s="305">
        <v>1868</v>
      </c>
      <c r="E92" s="306">
        <v>9</v>
      </c>
      <c r="F92" s="306">
        <f t="shared" si="24"/>
        <v>1877</v>
      </c>
      <c r="G92" s="306">
        <v>1868</v>
      </c>
      <c r="H92" s="306">
        <v>6</v>
      </c>
      <c r="I92" s="306">
        <f t="shared" si="25"/>
        <v>1874</v>
      </c>
      <c r="J92" s="307">
        <v>3.031</v>
      </c>
      <c r="K92" s="307">
        <v>0.444</v>
      </c>
      <c r="L92" s="306">
        <v>5661</v>
      </c>
      <c r="M92" s="306">
        <v>4</v>
      </c>
      <c r="N92" s="308">
        <f t="shared" si="26"/>
        <v>5665</v>
      </c>
      <c r="P92" s="309"/>
    </row>
    <row r="93" spans="2:16" ht="12.75" customHeight="1">
      <c r="B93" s="315"/>
      <c r="C93" s="200" t="s">
        <v>2127</v>
      </c>
      <c r="D93" s="305">
        <v>4323</v>
      </c>
      <c r="E93" s="306">
        <v>31</v>
      </c>
      <c r="F93" s="306">
        <f t="shared" si="24"/>
        <v>4354</v>
      </c>
      <c r="G93" s="306">
        <v>4323</v>
      </c>
      <c r="H93" s="306">
        <v>28</v>
      </c>
      <c r="I93" s="306">
        <f t="shared" si="25"/>
        <v>4351</v>
      </c>
      <c r="J93" s="307">
        <v>3.029</v>
      </c>
      <c r="K93" s="307">
        <v>0.667</v>
      </c>
      <c r="L93" s="306">
        <v>13094</v>
      </c>
      <c r="M93" s="306">
        <v>21</v>
      </c>
      <c r="N93" s="308">
        <f t="shared" si="26"/>
        <v>13115</v>
      </c>
      <c r="P93" s="309"/>
    </row>
    <row r="94" spans="2:16" ht="12.75" customHeight="1">
      <c r="B94" s="315"/>
      <c r="C94" s="200" t="s">
        <v>2128</v>
      </c>
      <c r="D94" s="305">
        <v>1995</v>
      </c>
      <c r="E94" s="306">
        <v>0</v>
      </c>
      <c r="F94" s="306">
        <f t="shared" si="24"/>
        <v>1995</v>
      </c>
      <c r="G94" s="306">
        <v>1995</v>
      </c>
      <c r="H94" s="306">
        <v>0</v>
      </c>
      <c r="I94" s="306">
        <f t="shared" si="25"/>
        <v>1995</v>
      </c>
      <c r="J94" s="307">
        <v>3.222</v>
      </c>
      <c r="K94" s="307">
        <v>0</v>
      </c>
      <c r="L94" s="306">
        <v>6427</v>
      </c>
      <c r="M94" s="306">
        <v>0</v>
      </c>
      <c r="N94" s="308">
        <f t="shared" si="26"/>
        <v>6427</v>
      </c>
      <c r="P94" s="309"/>
    </row>
    <row r="95" spans="2:16" ht="12.75" customHeight="1">
      <c r="B95" s="315"/>
      <c r="C95" s="200" t="s">
        <v>2129</v>
      </c>
      <c r="D95" s="305">
        <v>2845</v>
      </c>
      <c r="E95" s="306">
        <v>65</v>
      </c>
      <c r="F95" s="306">
        <f t="shared" si="24"/>
        <v>2910</v>
      </c>
      <c r="G95" s="306">
        <v>2845</v>
      </c>
      <c r="H95" s="306">
        <v>61</v>
      </c>
      <c r="I95" s="306">
        <f t="shared" si="25"/>
        <v>2906</v>
      </c>
      <c r="J95" s="307">
        <v>3.129</v>
      </c>
      <c r="K95" s="307">
        <v>0.615</v>
      </c>
      <c r="L95" s="306">
        <v>8903</v>
      </c>
      <c r="M95" s="306">
        <v>40</v>
      </c>
      <c r="N95" s="308">
        <f t="shared" si="26"/>
        <v>8943</v>
      </c>
      <c r="P95" s="309"/>
    </row>
    <row r="96" spans="2:16" ht="12.75" customHeight="1">
      <c r="B96" s="315"/>
      <c r="C96" s="200" t="s">
        <v>2130</v>
      </c>
      <c r="D96" s="305">
        <v>3896</v>
      </c>
      <c r="E96" s="306">
        <v>55</v>
      </c>
      <c r="F96" s="306">
        <f t="shared" si="24"/>
        <v>3951</v>
      </c>
      <c r="G96" s="306">
        <v>3896</v>
      </c>
      <c r="H96" s="306">
        <v>44</v>
      </c>
      <c r="I96" s="306">
        <f t="shared" si="25"/>
        <v>3940</v>
      </c>
      <c r="J96" s="307">
        <v>3.119</v>
      </c>
      <c r="K96" s="307">
        <v>0.527</v>
      </c>
      <c r="L96" s="306">
        <v>12152</v>
      </c>
      <c r="M96" s="306">
        <v>29</v>
      </c>
      <c r="N96" s="308">
        <f t="shared" si="26"/>
        <v>12181</v>
      </c>
      <c r="P96" s="309"/>
    </row>
    <row r="97" spans="2:16" ht="12.75" customHeight="1">
      <c r="B97" s="315"/>
      <c r="C97" s="200" t="s">
        <v>2131</v>
      </c>
      <c r="D97" s="305">
        <v>3883</v>
      </c>
      <c r="E97" s="306">
        <v>173</v>
      </c>
      <c r="F97" s="306">
        <f t="shared" si="24"/>
        <v>4056</v>
      </c>
      <c r="G97" s="306">
        <v>3883</v>
      </c>
      <c r="H97" s="306">
        <v>159</v>
      </c>
      <c r="I97" s="306">
        <f t="shared" si="25"/>
        <v>4042</v>
      </c>
      <c r="J97" s="307">
        <v>3</v>
      </c>
      <c r="K97" s="307">
        <v>0.549</v>
      </c>
      <c r="L97" s="306">
        <v>11649</v>
      </c>
      <c r="M97" s="306">
        <v>95</v>
      </c>
      <c r="N97" s="308">
        <f t="shared" si="26"/>
        <v>11744</v>
      </c>
      <c r="P97" s="309"/>
    </row>
    <row r="98" spans="2:16" ht="12.75" customHeight="1">
      <c r="B98" s="315"/>
      <c r="C98" s="200"/>
      <c r="D98" s="305"/>
      <c r="E98" s="201"/>
      <c r="F98" s="201"/>
      <c r="G98" s="201"/>
      <c r="H98" s="201"/>
      <c r="I98" s="201"/>
      <c r="J98" s="328"/>
      <c r="K98" s="328"/>
      <c r="L98" s="201"/>
      <c r="M98" s="201"/>
      <c r="N98" s="202"/>
      <c r="P98" s="309"/>
    </row>
    <row r="99" spans="2:16" s="310" customFormat="1" ht="12" customHeight="1">
      <c r="B99" s="1048" t="s">
        <v>2020</v>
      </c>
      <c r="C99" s="1140"/>
      <c r="D99" s="326">
        <f aca="true" t="shared" si="27" ref="D99:I99">SUM(D100:D105)</f>
        <v>26670</v>
      </c>
      <c r="E99" s="326">
        <f t="shared" si="27"/>
        <v>57</v>
      </c>
      <c r="F99" s="326">
        <f t="shared" si="27"/>
        <v>26727</v>
      </c>
      <c r="G99" s="326">
        <f t="shared" si="27"/>
        <v>26670</v>
      </c>
      <c r="H99" s="326">
        <f t="shared" si="27"/>
        <v>57</v>
      </c>
      <c r="I99" s="326">
        <f t="shared" si="27"/>
        <v>26727</v>
      </c>
      <c r="J99" s="313">
        <v>2.963</v>
      </c>
      <c r="K99" s="313">
        <v>0.544</v>
      </c>
      <c r="L99" s="326">
        <f>SUM(L100:L105)</f>
        <v>79011</v>
      </c>
      <c r="M99" s="326">
        <f>SUM(M100:M105)</f>
        <v>31</v>
      </c>
      <c r="N99" s="330">
        <f>SUM(N100:N105)</f>
        <v>79042</v>
      </c>
      <c r="P99" s="309"/>
    </row>
    <row r="100" spans="2:16" ht="12.75" customHeight="1">
      <c r="B100" s="315"/>
      <c r="C100" s="200" t="s">
        <v>2132</v>
      </c>
      <c r="D100" s="305">
        <v>2155</v>
      </c>
      <c r="E100" s="333">
        <v>0</v>
      </c>
      <c r="F100" s="306">
        <f aca="true" t="shared" si="28" ref="F100:F105">SUM(D100:E100)</f>
        <v>2155</v>
      </c>
      <c r="G100" s="306">
        <v>2155</v>
      </c>
      <c r="H100" s="333">
        <v>0</v>
      </c>
      <c r="I100" s="306">
        <f aca="true" t="shared" si="29" ref="I100:I105">SUM(G100:H100)</f>
        <v>2155</v>
      </c>
      <c r="J100" s="307">
        <v>2.919</v>
      </c>
      <c r="K100" s="307">
        <v>0.525</v>
      </c>
      <c r="L100" s="306">
        <v>6290</v>
      </c>
      <c r="M100" s="333">
        <v>0</v>
      </c>
      <c r="N100" s="308">
        <f aca="true" t="shared" si="30" ref="N100:N105">SUM(L100:M100)</f>
        <v>6290</v>
      </c>
      <c r="P100" s="309"/>
    </row>
    <row r="101" spans="2:16" ht="12.75" customHeight="1">
      <c r="B101" s="315"/>
      <c r="C101" s="200" t="s">
        <v>1157</v>
      </c>
      <c r="D101" s="305">
        <v>3810</v>
      </c>
      <c r="E101" s="306">
        <v>5</v>
      </c>
      <c r="F101" s="306">
        <f t="shared" si="28"/>
        <v>3815</v>
      </c>
      <c r="G101" s="306">
        <v>3810</v>
      </c>
      <c r="H101" s="306">
        <v>5</v>
      </c>
      <c r="I101" s="306">
        <f t="shared" si="29"/>
        <v>3815</v>
      </c>
      <c r="J101" s="307">
        <v>2.955</v>
      </c>
      <c r="K101" s="307">
        <v>0.556</v>
      </c>
      <c r="L101" s="306">
        <v>11259</v>
      </c>
      <c r="M101" s="306">
        <v>3</v>
      </c>
      <c r="N101" s="308">
        <f t="shared" si="30"/>
        <v>11262</v>
      </c>
      <c r="P101" s="309"/>
    </row>
    <row r="102" spans="2:16" ht="12.75" customHeight="1">
      <c r="B102" s="315"/>
      <c r="C102" s="200" t="s">
        <v>2113</v>
      </c>
      <c r="D102" s="305">
        <v>6980</v>
      </c>
      <c r="E102" s="306">
        <v>17</v>
      </c>
      <c r="F102" s="306">
        <f t="shared" si="28"/>
        <v>6997</v>
      </c>
      <c r="G102" s="306">
        <v>6980</v>
      </c>
      <c r="H102" s="306">
        <v>17</v>
      </c>
      <c r="I102" s="306">
        <f t="shared" si="29"/>
        <v>6997</v>
      </c>
      <c r="J102" s="307">
        <v>2.827</v>
      </c>
      <c r="K102" s="307">
        <v>0.521</v>
      </c>
      <c r="L102" s="306">
        <v>19732</v>
      </c>
      <c r="M102" s="306">
        <v>9</v>
      </c>
      <c r="N102" s="308">
        <f t="shared" si="30"/>
        <v>19741</v>
      </c>
      <c r="P102" s="309"/>
    </row>
    <row r="103" spans="2:16" ht="12.75" customHeight="1">
      <c r="B103" s="315"/>
      <c r="C103" s="200" t="s">
        <v>2134</v>
      </c>
      <c r="D103" s="305">
        <v>5568</v>
      </c>
      <c r="E103" s="306">
        <v>0</v>
      </c>
      <c r="F103" s="306">
        <f t="shared" si="28"/>
        <v>5568</v>
      </c>
      <c r="G103" s="306">
        <v>5568</v>
      </c>
      <c r="H103" s="306">
        <v>0</v>
      </c>
      <c r="I103" s="306">
        <f t="shared" si="29"/>
        <v>5568</v>
      </c>
      <c r="J103" s="307">
        <v>2.8</v>
      </c>
      <c r="K103" s="307">
        <v>0</v>
      </c>
      <c r="L103" s="306">
        <v>15590</v>
      </c>
      <c r="M103" s="306">
        <v>0</v>
      </c>
      <c r="N103" s="308">
        <f t="shared" si="30"/>
        <v>15590</v>
      </c>
      <c r="P103" s="309"/>
    </row>
    <row r="104" spans="2:16" ht="12.75" customHeight="1">
      <c r="B104" s="315"/>
      <c r="C104" s="200" t="s">
        <v>2135</v>
      </c>
      <c r="D104" s="305">
        <v>1609</v>
      </c>
      <c r="E104" s="306">
        <v>35</v>
      </c>
      <c r="F104" s="306">
        <f t="shared" si="28"/>
        <v>1644</v>
      </c>
      <c r="G104" s="306">
        <v>1609</v>
      </c>
      <c r="H104" s="306">
        <v>35</v>
      </c>
      <c r="I104" s="306">
        <f t="shared" si="29"/>
        <v>1644</v>
      </c>
      <c r="J104" s="307">
        <v>2.654</v>
      </c>
      <c r="K104" s="307">
        <v>0.529</v>
      </c>
      <c r="L104" s="306">
        <v>4270</v>
      </c>
      <c r="M104" s="306">
        <v>19</v>
      </c>
      <c r="N104" s="308">
        <f t="shared" si="30"/>
        <v>4289</v>
      </c>
      <c r="P104" s="309"/>
    </row>
    <row r="105" spans="2:16" ht="12.75" customHeight="1">
      <c r="B105" s="315"/>
      <c r="C105" s="200" t="s">
        <v>2136</v>
      </c>
      <c r="D105" s="305">
        <v>6548</v>
      </c>
      <c r="E105" s="306">
        <v>0</v>
      </c>
      <c r="F105" s="306">
        <f t="shared" si="28"/>
        <v>6548</v>
      </c>
      <c r="G105" s="306">
        <v>6548</v>
      </c>
      <c r="H105" s="306">
        <v>0</v>
      </c>
      <c r="I105" s="306">
        <f t="shared" si="29"/>
        <v>6548</v>
      </c>
      <c r="J105" s="307">
        <v>3.34</v>
      </c>
      <c r="K105" s="307">
        <v>0</v>
      </c>
      <c r="L105" s="306">
        <v>21870</v>
      </c>
      <c r="M105" s="306">
        <v>0</v>
      </c>
      <c r="N105" s="308">
        <f t="shared" si="30"/>
        <v>21870</v>
      </c>
      <c r="P105" s="309"/>
    </row>
    <row r="106" spans="2:16" ht="12.75" customHeight="1">
      <c r="B106" s="315"/>
      <c r="C106" s="200"/>
      <c r="D106" s="305"/>
      <c r="E106" s="201"/>
      <c r="F106" s="201"/>
      <c r="G106" s="201"/>
      <c r="H106" s="201"/>
      <c r="I106" s="201"/>
      <c r="J106" s="328"/>
      <c r="K106" s="328"/>
      <c r="L106" s="201"/>
      <c r="M106" s="201"/>
      <c r="N106" s="202"/>
      <c r="P106" s="309"/>
    </row>
    <row r="107" spans="2:16" s="334" customFormat="1" ht="12" customHeight="1">
      <c r="B107" s="1048" t="s">
        <v>2137</v>
      </c>
      <c r="C107" s="1140"/>
      <c r="D107" s="326">
        <f aca="true" t="shared" si="31" ref="D107:I107">SUM(D108:D112)</f>
        <v>15583</v>
      </c>
      <c r="E107" s="326">
        <f t="shared" si="31"/>
        <v>11</v>
      </c>
      <c r="F107" s="326">
        <f t="shared" si="31"/>
        <v>15594</v>
      </c>
      <c r="G107" s="326">
        <f t="shared" si="31"/>
        <v>15583</v>
      </c>
      <c r="H107" s="326">
        <f t="shared" si="31"/>
        <v>11</v>
      </c>
      <c r="I107" s="326">
        <f t="shared" si="31"/>
        <v>15594</v>
      </c>
      <c r="J107" s="313">
        <v>3.114</v>
      </c>
      <c r="K107" s="313">
        <v>0.636</v>
      </c>
      <c r="L107" s="326">
        <f>SUM(L108:L112)</f>
        <v>48525</v>
      </c>
      <c r="M107" s="326">
        <f>SUM(M108:M112)</f>
        <v>7</v>
      </c>
      <c r="N107" s="330">
        <f>SUM(N108:N112)</f>
        <v>48532</v>
      </c>
      <c r="P107" s="309"/>
    </row>
    <row r="108" spans="2:16" s="321" customFormat="1" ht="12" customHeight="1">
      <c r="B108" s="1050" t="s">
        <v>2138</v>
      </c>
      <c r="C108" s="1141"/>
      <c r="D108" s="305">
        <v>5082</v>
      </c>
      <c r="E108" s="306">
        <v>3</v>
      </c>
      <c r="F108" s="306">
        <f>SUM(D108:E108)</f>
        <v>5085</v>
      </c>
      <c r="G108" s="306">
        <v>5082</v>
      </c>
      <c r="H108" s="306">
        <v>3</v>
      </c>
      <c r="I108" s="306">
        <f>SUM(G108:H108)</f>
        <v>5085</v>
      </c>
      <c r="J108" s="307">
        <v>3.16</v>
      </c>
      <c r="K108" s="307">
        <v>0.69</v>
      </c>
      <c r="L108" s="306">
        <v>16059</v>
      </c>
      <c r="M108" s="306">
        <v>2</v>
      </c>
      <c r="N108" s="308">
        <f>SUM(L108:M108)</f>
        <v>16061</v>
      </c>
      <c r="P108" s="309"/>
    </row>
    <row r="109" spans="2:16" s="321" customFormat="1" ht="12" customHeight="1">
      <c r="B109" s="1050" t="s">
        <v>2139</v>
      </c>
      <c r="C109" s="1141"/>
      <c r="D109" s="305">
        <v>2657</v>
      </c>
      <c r="E109" s="306">
        <v>3</v>
      </c>
      <c r="F109" s="306">
        <f>SUM(D109:E109)</f>
        <v>2660</v>
      </c>
      <c r="G109" s="306">
        <v>2657</v>
      </c>
      <c r="H109" s="306">
        <v>3</v>
      </c>
      <c r="I109" s="306">
        <f>SUM(G109:H109)</f>
        <v>2660</v>
      </c>
      <c r="J109" s="307">
        <v>3.1310000000000002</v>
      </c>
      <c r="K109" s="307">
        <v>0.67</v>
      </c>
      <c r="L109" s="306">
        <v>8319</v>
      </c>
      <c r="M109" s="306">
        <v>2</v>
      </c>
      <c r="N109" s="308">
        <f>SUM(L109:M109)</f>
        <v>8321</v>
      </c>
      <c r="P109" s="309"/>
    </row>
    <row r="110" spans="2:16" s="321" customFormat="1" ht="12" customHeight="1">
      <c r="B110" s="1050" t="s">
        <v>1177</v>
      </c>
      <c r="C110" s="1141"/>
      <c r="D110" s="305">
        <v>3116</v>
      </c>
      <c r="E110" s="306">
        <v>1</v>
      </c>
      <c r="F110" s="306">
        <f>SUM(D110:E110)</f>
        <v>3117</v>
      </c>
      <c r="G110" s="306">
        <v>3116</v>
      </c>
      <c r="H110" s="306">
        <v>1</v>
      </c>
      <c r="I110" s="306">
        <f>SUM(G110:H110)</f>
        <v>3117</v>
      </c>
      <c r="J110" s="307">
        <v>3.156</v>
      </c>
      <c r="K110" s="307">
        <v>0.678</v>
      </c>
      <c r="L110" s="306">
        <v>9834</v>
      </c>
      <c r="M110" s="306">
        <v>1</v>
      </c>
      <c r="N110" s="308">
        <f>SUM(L110:M110)</f>
        <v>9835</v>
      </c>
      <c r="P110" s="309"/>
    </row>
    <row r="111" spans="2:16" s="321" customFormat="1" ht="12" customHeight="1">
      <c r="B111" s="1050" t="s">
        <v>2141</v>
      </c>
      <c r="C111" s="1141"/>
      <c r="D111" s="305">
        <v>3768</v>
      </c>
      <c r="E111" s="306">
        <v>0</v>
      </c>
      <c r="F111" s="306">
        <f>SUM(D111:E111)</f>
        <v>3768</v>
      </c>
      <c r="G111" s="306">
        <v>3768</v>
      </c>
      <c r="H111" s="306">
        <v>0</v>
      </c>
      <c r="I111" s="306">
        <f>SUM(G111:H111)</f>
        <v>3768</v>
      </c>
      <c r="J111" s="307">
        <v>3.235</v>
      </c>
      <c r="K111" s="307">
        <v>0</v>
      </c>
      <c r="L111" s="306">
        <v>12189</v>
      </c>
      <c r="M111" s="306">
        <v>0</v>
      </c>
      <c r="N111" s="308">
        <f>SUM(L111:M111)</f>
        <v>12189</v>
      </c>
      <c r="P111" s="309"/>
    </row>
    <row r="112" spans="2:16" s="321" customFormat="1" ht="12" customHeight="1">
      <c r="B112" s="1050" t="s">
        <v>2142</v>
      </c>
      <c r="C112" s="1141"/>
      <c r="D112" s="305">
        <v>960</v>
      </c>
      <c r="E112" s="306">
        <v>4</v>
      </c>
      <c r="F112" s="306">
        <f>SUM(D112:E112)</f>
        <v>964</v>
      </c>
      <c r="G112" s="306">
        <v>960</v>
      </c>
      <c r="H112" s="306">
        <v>4</v>
      </c>
      <c r="I112" s="306">
        <f>SUM(G112:H112)</f>
        <v>964</v>
      </c>
      <c r="J112" s="307">
        <v>2.212</v>
      </c>
      <c r="K112" s="307">
        <v>0.53</v>
      </c>
      <c r="L112" s="306">
        <v>2124</v>
      </c>
      <c r="M112" s="306">
        <v>2</v>
      </c>
      <c r="N112" s="308">
        <f>SUM(L112:M112)</f>
        <v>2126</v>
      </c>
      <c r="P112" s="309"/>
    </row>
    <row r="113" spans="2:16" s="321" customFormat="1" ht="12" customHeight="1">
      <c r="B113" s="204"/>
      <c r="C113" s="304"/>
      <c r="D113" s="305"/>
      <c r="E113" s="318"/>
      <c r="F113" s="318"/>
      <c r="G113" s="318"/>
      <c r="H113" s="318"/>
      <c r="I113" s="318"/>
      <c r="J113" s="319"/>
      <c r="K113" s="319"/>
      <c r="L113" s="318"/>
      <c r="M113" s="318"/>
      <c r="N113" s="320"/>
      <c r="P113" s="309"/>
    </row>
    <row r="114" spans="2:16" s="334" customFormat="1" ht="12" customHeight="1">
      <c r="B114" s="1048" t="s">
        <v>2143</v>
      </c>
      <c r="C114" s="1140"/>
      <c r="D114" s="326">
        <f aca="true" t="shared" si="32" ref="D114:I114">SUM(D123,D115,D126:D127,D130,D136)</f>
        <v>42538</v>
      </c>
      <c r="E114" s="326">
        <f t="shared" si="32"/>
        <v>25</v>
      </c>
      <c r="F114" s="326">
        <f t="shared" si="32"/>
        <v>42563</v>
      </c>
      <c r="G114" s="326">
        <f t="shared" si="32"/>
        <v>42538</v>
      </c>
      <c r="H114" s="326">
        <f t="shared" si="32"/>
        <v>25</v>
      </c>
      <c r="I114" s="326">
        <f t="shared" si="32"/>
        <v>42563</v>
      </c>
      <c r="J114" s="313">
        <v>3.219</v>
      </c>
      <c r="K114" s="313">
        <v>0.76</v>
      </c>
      <c r="L114" s="326">
        <f>SUM(L123,L115,L126:L127,L130,L136)</f>
        <v>139993</v>
      </c>
      <c r="M114" s="326">
        <f>SUM(M123,M115,M126:M127,M130,M136)</f>
        <v>19</v>
      </c>
      <c r="N114" s="330">
        <f>SUM(N123,N115,N126:N127,N130,N136)</f>
        <v>140012</v>
      </c>
      <c r="P114" s="309"/>
    </row>
    <row r="115" spans="2:16" s="321" customFormat="1" ht="12" customHeight="1">
      <c r="B115" s="1050" t="s">
        <v>2144</v>
      </c>
      <c r="C115" s="1141"/>
      <c r="D115" s="305">
        <v>16095</v>
      </c>
      <c r="E115" s="306">
        <v>11</v>
      </c>
      <c r="F115" s="306">
        <f aca="true" t="shared" si="33" ref="F115:F136">SUM(D115:E115)</f>
        <v>16106</v>
      </c>
      <c r="G115" s="305">
        <v>16095</v>
      </c>
      <c r="H115" s="306">
        <v>11</v>
      </c>
      <c r="I115" s="306">
        <f aca="true" t="shared" si="34" ref="I115:I136">SUM(G115:H115)</f>
        <v>16106</v>
      </c>
      <c r="J115" s="307">
        <v>3.355</v>
      </c>
      <c r="K115" s="307">
        <v>0.909</v>
      </c>
      <c r="L115" s="306">
        <v>54002</v>
      </c>
      <c r="M115" s="306">
        <v>10</v>
      </c>
      <c r="N115" s="308">
        <f aca="true" t="shared" si="35" ref="N115:N136">SUM(L115:M115)</f>
        <v>54012</v>
      </c>
      <c r="P115" s="309"/>
    </row>
    <row r="116" spans="2:16" ht="12.75" customHeight="1">
      <c r="B116" s="315"/>
      <c r="C116" s="200" t="s">
        <v>2145</v>
      </c>
      <c r="D116" s="305">
        <v>2573</v>
      </c>
      <c r="E116" s="306">
        <v>0</v>
      </c>
      <c r="F116" s="306">
        <f t="shared" si="33"/>
        <v>2573</v>
      </c>
      <c r="G116" s="305">
        <v>2573</v>
      </c>
      <c r="H116" s="306">
        <v>0</v>
      </c>
      <c r="I116" s="306">
        <f t="shared" si="34"/>
        <v>2573</v>
      </c>
      <c r="J116" s="307">
        <v>3.427</v>
      </c>
      <c r="K116" s="307">
        <v>0</v>
      </c>
      <c r="L116" s="306">
        <v>8818</v>
      </c>
      <c r="M116" s="306">
        <v>0</v>
      </c>
      <c r="N116" s="308">
        <f t="shared" si="35"/>
        <v>8818</v>
      </c>
      <c r="P116" s="309"/>
    </row>
    <row r="117" spans="2:16" ht="12.75" customHeight="1">
      <c r="B117" s="315"/>
      <c r="C117" s="200" t="s">
        <v>2146</v>
      </c>
      <c r="D117" s="305">
        <v>3004</v>
      </c>
      <c r="E117" s="306">
        <v>5</v>
      </c>
      <c r="F117" s="306">
        <f t="shared" si="33"/>
        <v>3009</v>
      </c>
      <c r="G117" s="305">
        <v>3004</v>
      </c>
      <c r="H117" s="306">
        <v>5</v>
      </c>
      <c r="I117" s="306">
        <f t="shared" si="34"/>
        <v>3009</v>
      </c>
      <c r="J117" s="307">
        <v>3.348</v>
      </c>
      <c r="K117" s="307">
        <v>1.074</v>
      </c>
      <c r="L117" s="306">
        <v>10057</v>
      </c>
      <c r="M117" s="306">
        <v>5</v>
      </c>
      <c r="N117" s="308">
        <f t="shared" si="35"/>
        <v>10062</v>
      </c>
      <c r="P117" s="309"/>
    </row>
    <row r="118" spans="2:16" ht="12.75" customHeight="1">
      <c r="B118" s="315"/>
      <c r="C118" s="200" t="s">
        <v>2147</v>
      </c>
      <c r="D118" s="305">
        <v>5252</v>
      </c>
      <c r="E118" s="306">
        <v>0</v>
      </c>
      <c r="F118" s="306">
        <f t="shared" si="33"/>
        <v>5252</v>
      </c>
      <c r="G118" s="305">
        <v>5252</v>
      </c>
      <c r="H118" s="306">
        <v>0</v>
      </c>
      <c r="I118" s="306">
        <f t="shared" si="34"/>
        <v>5252</v>
      </c>
      <c r="J118" s="307">
        <v>3.434</v>
      </c>
      <c r="K118" s="307">
        <v>0</v>
      </c>
      <c r="L118" s="306">
        <v>18035</v>
      </c>
      <c r="M118" s="306">
        <v>0</v>
      </c>
      <c r="N118" s="308">
        <f t="shared" si="35"/>
        <v>18035</v>
      </c>
      <c r="P118" s="309"/>
    </row>
    <row r="119" spans="2:16" ht="12.75" customHeight="1">
      <c r="B119" s="315"/>
      <c r="C119" s="200" t="s">
        <v>2148</v>
      </c>
      <c r="D119" s="305">
        <v>1522</v>
      </c>
      <c r="E119" s="306">
        <v>0</v>
      </c>
      <c r="F119" s="306">
        <f t="shared" si="33"/>
        <v>1522</v>
      </c>
      <c r="G119" s="305">
        <v>1522</v>
      </c>
      <c r="H119" s="306">
        <v>0</v>
      </c>
      <c r="I119" s="306">
        <f t="shared" si="34"/>
        <v>1522</v>
      </c>
      <c r="J119" s="307">
        <v>3.352</v>
      </c>
      <c r="K119" s="307">
        <v>0</v>
      </c>
      <c r="L119" s="306">
        <v>5102</v>
      </c>
      <c r="M119" s="306">
        <v>0</v>
      </c>
      <c r="N119" s="308">
        <f t="shared" si="35"/>
        <v>5102</v>
      </c>
      <c r="P119" s="309"/>
    </row>
    <row r="120" spans="2:16" ht="12.75" customHeight="1">
      <c r="B120" s="315"/>
      <c r="C120" s="200" t="s">
        <v>2149</v>
      </c>
      <c r="D120" s="305">
        <v>1307</v>
      </c>
      <c r="E120" s="306">
        <v>0</v>
      </c>
      <c r="F120" s="306">
        <f t="shared" si="33"/>
        <v>1307</v>
      </c>
      <c r="G120" s="305">
        <v>1307</v>
      </c>
      <c r="H120" s="306">
        <v>0</v>
      </c>
      <c r="I120" s="306">
        <f t="shared" si="34"/>
        <v>1307</v>
      </c>
      <c r="J120" s="307">
        <v>3.444</v>
      </c>
      <c r="K120" s="307">
        <v>0</v>
      </c>
      <c r="L120" s="306">
        <v>4501</v>
      </c>
      <c r="M120" s="306">
        <v>0</v>
      </c>
      <c r="N120" s="308">
        <f t="shared" si="35"/>
        <v>4501</v>
      </c>
      <c r="P120" s="309"/>
    </row>
    <row r="121" spans="2:16" ht="12.75" customHeight="1">
      <c r="B121" s="315"/>
      <c r="C121" s="200" t="s">
        <v>2150</v>
      </c>
      <c r="D121" s="305">
        <v>2099</v>
      </c>
      <c r="E121" s="306">
        <v>6</v>
      </c>
      <c r="F121" s="306">
        <f t="shared" si="33"/>
        <v>2105</v>
      </c>
      <c r="G121" s="305">
        <v>2099</v>
      </c>
      <c r="H121" s="306">
        <v>6</v>
      </c>
      <c r="I121" s="306">
        <f t="shared" si="34"/>
        <v>2105</v>
      </c>
      <c r="J121" s="307">
        <v>3.161</v>
      </c>
      <c r="K121" s="307">
        <v>0.915</v>
      </c>
      <c r="L121" s="306">
        <v>6635</v>
      </c>
      <c r="M121" s="306">
        <v>5</v>
      </c>
      <c r="N121" s="308">
        <f t="shared" si="35"/>
        <v>6640</v>
      </c>
      <c r="P121" s="309"/>
    </row>
    <row r="122" spans="2:16" ht="12.75" customHeight="1">
      <c r="B122" s="315"/>
      <c r="C122" s="200" t="s">
        <v>2151</v>
      </c>
      <c r="D122" s="305">
        <v>338</v>
      </c>
      <c r="E122" s="306">
        <v>0</v>
      </c>
      <c r="F122" s="306">
        <f t="shared" si="33"/>
        <v>338</v>
      </c>
      <c r="G122" s="305">
        <v>338</v>
      </c>
      <c r="H122" s="306">
        <v>0</v>
      </c>
      <c r="I122" s="306">
        <f t="shared" si="34"/>
        <v>338</v>
      </c>
      <c r="J122" s="307">
        <v>2.527</v>
      </c>
      <c r="K122" s="307">
        <v>0</v>
      </c>
      <c r="L122" s="306">
        <v>854</v>
      </c>
      <c r="M122" s="306">
        <v>0</v>
      </c>
      <c r="N122" s="308">
        <f t="shared" si="35"/>
        <v>854</v>
      </c>
      <c r="P122" s="309"/>
    </row>
    <row r="123" spans="2:16" ht="12" customHeight="1">
      <c r="B123" s="1050" t="s">
        <v>2021</v>
      </c>
      <c r="C123" s="1141"/>
      <c r="D123" s="305">
        <v>6665</v>
      </c>
      <c r="E123" s="306">
        <v>0</v>
      </c>
      <c r="F123" s="306">
        <f t="shared" si="33"/>
        <v>6665</v>
      </c>
      <c r="G123" s="305">
        <v>6665</v>
      </c>
      <c r="H123" s="306">
        <v>0</v>
      </c>
      <c r="I123" s="306">
        <f t="shared" si="34"/>
        <v>6665</v>
      </c>
      <c r="J123" s="307">
        <v>3.353</v>
      </c>
      <c r="K123" s="307">
        <v>0</v>
      </c>
      <c r="L123" s="306">
        <v>22345</v>
      </c>
      <c r="M123" s="306">
        <v>0</v>
      </c>
      <c r="N123" s="308">
        <f t="shared" si="35"/>
        <v>22345</v>
      </c>
      <c r="P123" s="309"/>
    </row>
    <row r="124" spans="2:16" ht="12.75" customHeight="1">
      <c r="B124" s="315"/>
      <c r="C124" s="200" t="s">
        <v>2152</v>
      </c>
      <c r="D124" s="305">
        <v>1390</v>
      </c>
      <c r="E124" s="306">
        <v>0</v>
      </c>
      <c r="F124" s="306">
        <f t="shared" si="33"/>
        <v>1390</v>
      </c>
      <c r="G124" s="305">
        <v>1390</v>
      </c>
      <c r="H124" s="306">
        <v>0</v>
      </c>
      <c r="I124" s="306">
        <f t="shared" si="34"/>
        <v>1390</v>
      </c>
      <c r="J124" s="307">
        <v>3.2560000000000002</v>
      </c>
      <c r="K124" s="307">
        <v>0</v>
      </c>
      <c r="L124" s="306">
        <v>4526</v>
      </c>
      <c r="M124" s="306">
        <v>0</v>
      </c>
      <c r="N124" s="308">
        <f t="shared" si="35"/>
        <v>4526</v>
      </c>
      <c r="P124" s="309"/>
    </row>
    <row r="125" spans="2:16" ht="12.75" customHeight="1">
      <c r="B125" s="315"/>
      <c r="C125" s="200" t="s">
        <v>2153</v>
      </c>
      <c r="D125" s="305">
        <v>5275</v>
      </c>
      <c r="E125" s="306">
        <v>0</v>
      </c>
      <c r="F125" s="306">
        <f t="shared" si="33"/>
        <v>5275</v>
      </c>
      <c r="G125" s="305">
        <v>5275</v>
      </c>
      <c r="H125" s="306">
        <v>0</v>
      </c>
      <c r="I125" s="306">
        <f t="shared" si="34"/>
        <v>5275</v>
      </c>
      <c r="J125" s="307">
        <v>3.378</v>
      </c>
      <c r="K125" s="307">
        <v>0</v>
      </c>
      <c r="L125" s="306">
        <v>17819</v>
      </c>
      <c r="M125" s="306">
        <v>0</v>
      </c>
      <c r="N125" s="308">
        <f t="shared" si="35"/>
        <v>17819</v>
      </c>
      <c r="P125" s="309"/>
    </row>
    <row r="126" spans="2:16" s="321" customFormat="1" ht="12" customHeight="1">
      <c r="B126" s="1050" t="s">
        <v>2154</v>
      </c>
      <c r="C126" s="1141"/>
      <c r="D126" s="305">
        <v>790</v>
      </c>
      <c r="E126" s="306">
        <v>2</v>
      </c>
      <c r="F126" s="306">
        <f t="shared" si="33"/>
        <v>792</v>
      </c>
      <c r="G126" s="305">
        <v>790</v>
      </c>
      <c r="H126" s="306">
        <v>2</v>
      </c>
      <c r="I126" s="306">
        <f t="shared" si="34"/>
        <v>792</v>
      </c>
      <c r="J126" s="307">
        <v>2.706</v>
      </c>
      <c r="K126" s="307">
        <v>1.147</v>
      </c>
      <c r="L126" s="306">
        <v>2138</v>
      </c>
      <c r="M126" s="306">
        <v>2</v>
      </c>
      <c r="N126" s="308">
        <f t="shared" si="35"/>
        <v>2140</v>
      </c>
      <c r="P126" s="309"/>
    </row>
    <row r="127" spans="2:16" s="321" customFormat="1" ht="12" customHeight="1">
      <c r="B127" s="1050" t="s">
        <v>2022</v>
      </c>
      <c r="C127" s="1141"/>
      <c r="D127" s="305">
        <v>9028</v>
      </c>
      <c r="E127" s="306">
        <v>0</v>
      </c>
      <c r="F127" s="306">
        <f t="shared" si="33"/>
        <v>9028</v>
      </c>
      <c r="G127" s="305">
        <v>9028</v>
      </c>
      <c r="H127" s="306">
        <v>0</v>
      </c>
      <c r="I127" s="306">
        <f t="shared" si="34"/>
        <v>9028</v>
      </c>
      <c r="J127" s="307">
        <v>3.422</v>
      </c>
      <c r="K127" s="307">
        <v>0</v>
      </c>
      <c r="L127" s="306">
        <v>30894</v>
      </c>
      <c r="M127" s="306">
        <v>0</v>
      </c>
      <c r="N127" s="308">
        <f t="shared" si="35"/>
        <v>30894</v>
      </c>
      <c r="P127" s="309"/>
    </row>
    <row r="128" spans="2:16" ht="12.75" customHeight="1">
      <c r="B128" s="315"/>
      <c r="C128" s="200" t="s">
        <v>2155</v>
      </c>
      <c r="D128" s="305">
        <v>7026</v>
      </c>
      <c r="E128" s="306">
        <v>0</v>
      </c>
      <c r="F128" s="306">
        <f t="shared" si="33"/>
        <v>7026</v>
      </c>
      <c r="G128" s="305">
        <v>7026</v>
      </c>
      <c r="H128" s="306">
        <v>0</v>
      </c>
      <c r="I128" s="306">
        <f t="shared" si="34"/>
        <v>7026</v>
      </c>
      <c r="J128" s="307">
        <v>3.459</v>
      </c>
      <c r="K128" s="307">
        <v>0</v>
      </c>
      <c r="L128" s="306">
        <v>24303</v>
      </c>
      <c r="M128" s="306">
        <v>0</v>
      </c>
      <c r="N128" s="308">
        <f t="shared" si="35"/>
        <v>24303</v>
      </c>
      <c r="P128" s="309"/>
    </row>
    <row r="129" spans="2:16" ht="12.75" customHeight="1">
      <c r="B129" s="315"/>
      <c r="C129" s="200" t="s">
        <v>2156</v>
      </c>
      <c r="D129" s="305">
        <v>2002</v>
      </c>
      <c r="E129" s="306">
        <v>0</v>
      </c>
      <c r="F129" s="306">
        <f t="shared" si="33"/>
        <v>2002</v>
      </c>
      <c r="G129" s="305">
        <v>2002</v>
      </c>
      <c r="H129" s="306">
        <v>0</v>
      </c>
      <c r="I129" s="306">
        <f t="shared" si="34"/>
        <v>2002</v>
      </c>
      <c r="J129" s="307">
        <v>3.2920000000000003</v>
      </c>
      <c r="K129" s="307">
        <v>0</v>
      </c>
      <c r="L129" s="306">
        <v>6591</v>
      </c>
      <c r="M129" s="306">
        <v>0</v>
      </c>
      <c r="N129" s="308">
        <f t="shared" si="35"/>
        <v>6591</v>
      </c>
      <c r="P129" s="309"/>
    </row>
    <row r="130" spans="2:16" s="321" customFormat="1" ht="12" customHeight="1">
      <c r="B130" s="1050" t="s">
        <v>2023</v>
      </c>
      <c r="C130" s="1141"/>
      <c r="D130" s="305">
        <v>8291</v>
      </c>
      <c r="E130" s="306">
        <v>12</v>
      </c>
      <c r="F130" s="306">
        <f t="shared" si="33"/>
        <v>8303</v>
      </c>
      <c r="G130" s="305">
        <v>8291</v>
      </c>
      <c r="H130" s="306">
        <v>12</v>
      </c>
      <c r="I130" s="306">
        <f t="shared" si="34"/>
        <v>8303</v>
      </c>
      <c r="J130" s="307">
        <v>3.061</v>
      </c>
      <c r="K130" s="307">
        <v>0.583</v>
      </c>
      <c r="L130" s="306">
        <v>25382</v>
      </c>
      <c r="M130" s="306">
        <v>7</v>
      </c>
      <c r="N130" s="308">
        <f t="shared" si="35"/>
        <v>25389</v>
      </c>
      <c r="P130" s="309"/>
    </row>
    <row r="131" spans="2:16" ht="12.75" customHeight="1">
      <c r="B131" s="315"/>
      <c r="C131" s="200" t="s">
        <v>2157</v>
      </c>
      <c r="D131" s="305">
        <v>3509</v>
      </c>
      <c r="E131" s="306">
        <v>0</v>
      </c>
      <c r="F131" s="306">
        <f t="shared" si="33"/>
        <v>3509</v>
      </c>
      <c r="G131" s="305">
        <v>3509</v>
      </c>
      <c r="H131" s="306">
        <v>0</v>
      </c>
      <c r="I131" s="306">
        <f t="shared" si="34"/>
        <v>3509</v>
      </c>
      <c r="J131" s="307">
        <v>3.325</v>
      </c>
      <c r="K131" s="307">
        <v>0</v>
      </c>
      <c r="L131" s="306">
        <v>11667</v>
      </c>
      <c r="M131" s="306">
        <v>0</v>
      </c>
      <c r="N131" s="308">
        <f t="shared" si="35"/>
        <v>11667</v>
      </c>
      <c r="P131" s="309"/>
    </row>
    <row r="132" spans="2:16" ht="12.75" customHeight="1">
      <c r="B132" s="315"/>
      <c r="C132" s="200" t="s">
        <v>2158</v>
      </c>
      <c r="D132" s="305">
        <v>1116</v>
      </c>
      <c r="E132" s="306">
        <v>0</v>
      </c>
      <c r="F132" s="306">
        <f t="shared" si="33"/>
        <v>1116</v>
      </c>
      <c r="G132" s="305">
        <v>1116</v>
      </c>
      <c r="H132" s="306">
        <v>0</v>
      </c>
      <c r="I132" s="306">
        <f t="shared" si="34"/>
        <v>1116</v>
      </c>
      <c r="J132" s="307">
        <v>3.299</v>
      </c>
      <c r="K132" s="307">
        <v>0</v>
      </c>
      <c r="L132" s="306">
        <v>3682</v>
      </c>
      <c r="M132" s="306">
        <v>0</v>
      </c>
      <c r="N132" s="308">
        <f t="shared" si="35"/>
        <v>3682</v>
      </c>
      <c r="P132" s="309"/>
    </row>
    <row r="133" spans="2:16" ht="12.75" customHeight="1">
      <c r="B133" s="315"/>
      <c r="C133" s="200" t="s">
        <v>2159</v>
      </c>
      <c r="D133" s="305">
        <v>877</v>
      </c>
      <c r="E133" s="306">
        <v>5</v>
      </c>
      <c r="F133" s="306">
        <f t="shared" si="33"/>
        <v>882</v>
      </c>
      <c r="G133" s="305">
        <v>877</v>
      </c>
      <c r="H133" s="306">
        <v>5</v>
      </c>
      <c r="I133" s="306">
        <f t="shared" si="34"/>
        <v>882</v>
      </c>
      <c r="J133" s="307">
        <v>2.361</v>
      </c>
      <c r="K133" s="307">
        <v>0.574</v>
      </c>
      <c r="L133" s="306">
        <v>2071</v>
      </c>
      <c r="M133" s="306">
        <v>3</v>
      </c>
      <c r="N133" s="308">
        <f t="shared" si="35"/>
        <v>2074</v>
      </c>
      <c r="P133" s="309"/>
    </row>
    <row r="134" spans="2:16" ht="12.75" customHeight="1">
      <c r="B134" s="315"/>
      <c r="C134" s="200" t="s">
        <v>2160</v>
      </c>
      <c r="D134" s="305">
        <v>907</v>
      </c>
      <c r="E134" s="306">
        <v>7</v>
      </c>
      <c r="F134" s="306">
        <f t="shared" si="33"/>
        <v>914</v>
      </c>
      <c r="G134" s="305">
        <v>907</v>
      </c>
      <c r="H134" s="306">
        <v>7</v>
      </c>
      <c r="I134" s="306">
        <f t="shared" si="34"/>
        <v>914</v>
      </c>
      <c r="J134" s="307">
        <v>2.24</v>
      </c>
      <c r="K134" s="307">
        <v>0.512</v>
      </c>
      <c r="L134" s="306">
        <v>2032</v>
      </c>
      <c r="M134" s="306">
        <v>4</v>
      </c>
      <c r="N134" s="308">
        <f t="shared" si="35"/>
        <v>2036</v>
      </c>
      <c r="P134" s="309"/>
    </row>
    <row r="135" spans="2:16" ht="12.75" customHeight="1">
      <c r="B135" s="315"/>
      <c r="C135" s="200" t="s">
        <v>2161</v>
      </c>
      <c r="D135" s="305">
        <v>1882</v>
      </c>
      <c r="E135" s="306">
        <v>0</v>
      </c>
      <c r="F135" s="306">
        <f t="shared" si="33"/>
        <v>1882</v>
      </c>
      <c r="G135" s="305">
        <v>1882</v>
      </c>
      <c r="H135" s="306">
        <v>0</v>
      </c>
      <c r="I135" s="306">
        <f t="shared" si="34"/>
        <v>1882</v>
      </c>
      <c r="J135" s="307">
        <v>3.1510000000000002</v>
      </c>
      <c r="K135" s="307">
        <v>0</v>
      </c>
      <c r="L135" s="306">
        <v>5930</v>
      </c>
      <c r="M135" s="306">
        <v>0</v>
      </c>
      <c r="N135" s="308">
        <f t="shared" si="35"/>
        <v>5930</v>
      </c>
      <c r="P135" s="309"/>
    </row>
    <row r="136" spans="2:16" s="321" customFormat="1" ht="12" customHeight="1">
      <c r="B136" s="1050" t="s">
        <v>2162</v>
      </c>
      <c r="C136" s="1141"/>
      <c r="D136" s="305">
        <v>1669</v>
      </c>
      <c r="E136" s="306">
        <v>0</v>
      </c>
      <c r="F136" s="306">
        <f t="shared" si="33"/>
        <v>1669</v>
      </c>
      <c r="G136" s="305">
        <v>1669</v>
      </c>
      <c r="H136" s="306">
        <v>0</v>
      </c>
      <c r="I136" s="306">
        <f t="shared" si="34"/>
        <v>1669</v>
      </c>
      <c r="J136" s="307">
        <v>3.135</v>
      </c>
      <c r="K136" s="307">
        <v>0</v>
      </c>
      <c r="L136" s="306">
        <v>5232</v>
      </c>
      <c r="M136" s="306">
        <v>0</v>
      </c>
      <c r="N136" s="308">
        <f t="shared" si="35"/>
        <v>5232</v>
      </c>
      <c r="P136" s="309"/>
    </row>
    <row r="137" spans="2:16" s="321" customFormat="1" ht="12" customHeight="1">
      <c r="B137" s="204"/>
      <c r="C137" s="304"/>
      <c r="D137" s="305"/>
      <c r="E137" s="318"/>
      <c r="F137" s="318"/>
      <c r="G137" s="318"/>
      <c r="H137" s="318"/>
      <c r="I137" s="318"/>
      <c r="J137" s="319"/>
      <c r="K137" s="319"/>
      <c r="L137" s="318"/>
      <c r="M137" s="318"/>
      <c r="N137" s="320"/>
      <c r="P137" s="309"/>
    </row>
    <row r="138" spans="2:16" s="334" customFormat="1" ht="12" customHeight="1">
      <c r="B138" s="1048" t="s">
        <v>2163</v>
      </c>
      <c r="C138" s="1044"/>
      <c r="D138" s="326">
        <v>43804</v>
      </c>
      <c r="E138" s="311">
        <v>58</v>
      </c>
      <c r="F138" s="312">
        <f aca="true" t="shared" si="36" ref="F138:F156">SUM(D138:E138)</f>
        <v>43862</v>
      </c>
      <c r="G138" s="312">
        <v>43799</v>
      </c>
      <c r="H138" s="312">
        <v>48</v>
      </c>
      <c r="I138" s="312">
        <f aca="true" t="shared" si="37" ref="I138:I156">SUM(G138:H138)</f>
        <v>43847</v>
      </c>
      <c r="J138" s="332">
        <v>2.993</v>
      </c>
      <c r="K138" s="332">
        <v>0.741</v>
      </c>
      <c r="L138" s="312">
        <v>131087</v>
      </c>
      <c r="M138" s="312">
        <v>43</v>
      </c>
      <c r="N138" s="314">
        <f aca="true" t="shared" si="38" ref="N138:N156">SUM(L138:M138)</f>
        <v>131130</v>
      </c>
      <c r="P138" s="309"/>
    </row>
    <row r="139" spans="2:16" s="321" customFormat="1" ht="12" customHeight="1">
      <c r="B139" s="1050" t="s">
        <v>2164</v>
      </c>
      <c r="C139" s="1051"/>
      <c r="D139" s="305">
        <v>2203</v>
      </c>
      <c r="E139" s="306">
        <v>7</v>
      </c>
      <c r="F139" s="306">
        <f t="shared" si="36"/>
        <v>2210</v>
      </c>
      <c r="G139" s="306">
        <v>2203</v>
      </c>
      <c r="H139" s="306">
        <v>6</v>
      </c>
      <c r="I139" s="306">
        <f t="shared" si="37"/>
        <v>2209</v>
      </c>
      <c r="J139" s="307">
        <v>3.075</v>
      </c>
      <c r="K139" s="307">
        <v>0.857</v>
      </c>
      <c r="L139" s="306">
        <v>6774</v>
      </c>
      <c r="M139" s="306">
        <v>6</v>
      </c>
      <c r="N139" s="308">
        <f t="shared" si="38"/>
        <v>6780</v>
      </c>
      <c r="P139" s="309"/>
    </row>
    <row r="140" spans="2:16" s="321" customFormat="1" ht="12" customHeight="1">
      <c r="B140" s="1050" t="s">
        <v>2024</v>
      </c>
      <c r="C140" s="1051"/>
      <c r="D140" s="305">
        <v>9907</v>
      </c>
      <c r="E140" s="306">
        <v>24</v>
      </c>
      <c r="F140" s="306">
        <f t="shared" si="36"/>
        <v>9931</v>
      </c>
      <c r="G140" s="306">
        <v>9902</v>
      </c>
      <c r="H140" s="306">
        <v>18</v>
      </c>
      <c r="I140" s="306">
        <f t="shared" si="37"/>
        <v>9920</v>
      </c>
      <c r="J140" s="307">
        <v>2.916</v>
      </c>
      <c r="K140" s="307">
        <v>0.666</v>
      </c>
      <c r="L140" s="306">
        <v>28889</v>
      </c>
      <c r="M140" s="306">
        <v>16</v>
      </c>
      <c r="N140" s="308">
        <f t="shared" si="38"/>
        <v>28905</v>
      </c>
      <c r="P140" s="309"/>
    </row>
    <row r="141" spans="2:16" ht="12.75" customHeight="1">
      <c r="B141" s="315"/>
      <c r="C141" s="200" t="s">
        <v>2165</v>
      </c>
      <c r="D141" s="305">
        <v>2731</v>
      </c>
      <c r="E141" s="306">
        <v>5</v>
      </c>
      <c r="F141" s="306">
        <f t="shared" si="36"/>
        <v>2736</v>
      </c>
      <c r="G141" s="306">
        <v>2731</v>
      </c>
      <c r="H141" s="306">
        <v>5</v>
      </c>
      <c r="I141" s="306">
        <f t="shared" si="37"/>
        <v>2736</v>
      </c>
      <c r="J141" s="307">
        <v>3.045</v>
      </c>
      <c r="K141" s="307">
        <v>1.2</v>
      </c>
      <c r="L141" s="306">
        <v>8316</v>
      </c>
      <c r="M141" s="306">
        <v>5</v>
      </c>
      <c r="N141" s="308">
        <f t="shared" si="38"/>
        <v>8321</v>
      </c>
      <c r="P141" s="309"/>
    </row>
    <row r="142" spans="2:16" ht="12.75" customHeight="1">
      <c r="B142" s="315"/>
      <c r="C142" s="200" t="s">
        <v>2166</v>
      </c>
      <c r="D142" s="305">
        <v>3694</v>
      </c>
      <c r="E142" s="306">
        <v>8</v>
      </c>
      <c r="F142" s="306">
        <f t="shared" si="36"/>
        <v>3702</v>
      </c>
      <c r="G142" s="306">
        <v>3689</v>
      </c>
      <c r="H142" s="306">
        <v>6</v>
      </c>
      <c r="I142" s="306">
        <f t="shared" si="37"/>
        <v>3695</v>
      </c>
      <c r="J142" s="307">
        <v>2.943</v>
      </c>
      <c r="K142" s="307">
        <v>0.625</v>
      </c>
      <c r="L142" s="306">
        <v>10871</v>
      </c>
      <c r="M142" s="306">
        <v>5</v>
      </c>
      <c r="N142" s="308">
        <f t="shared" si="38"/>
        <v>10876</v>
      </c>
      <c r="P142" s="309"/>
    </row>
    <row r="143" spans="2:16" ht="12.75" customHeight="1">
      <c r="B143" s="315"/>
      <c r="C143" s="200" t="s">
        <v>2167</v>
      </c>
      <c r="D143" s="305">
        <v>3482</v>
      </c>
      <c r="E143" s="306">
        <v>11</v>
      </c>
      <c r="F143" s="306">
        <f t="shared" si="36"/>
        <v>3493</v>
      </c>
      <c r="G143" s="306">
        <v>3482</v>
      </c>
      <c r="H143" s="306">
        <v>7</v>
      </c>
      <c r="I143" s="306">
        <f t="shared" si="37"/>
        <v>3489</v>
      </c>
      <c r="J143" s="307">
        <v>2.786</v>
      </c>
      <c r="K143" s="307">
        <v>0.545</v>
      </c>
      <c r="L143" s="306">
        <v>9702</v>
      </c>
      <c r="M143" s="306">
        <v>6</v>
      </c>
      <c r="N143" s="308">
        <f t="shared" si="38"/>
        <v>9708</v>
      </c>
      <c r="P143" s="309"/>
    </row>
    <row r="144" spans="2:16" s="321" customFormat="1" ht="12" customHeight="1">
      <c r="B144" s="1050" t="s">
        <v>2025</v>
      </c>
      <c r="C144" s="1051"/>
      <c r="D144" s="305">
        <v>6170</v>
      </c>
      <c r="E144" s="306">
        <v>12</v>
      </c>
      <c r="F144" s="306">
        <f t="shared" si="36"/>
        <v>6182</v>
      </c>
      <c r="G144" s="306">
        <v>6170</v>
      </c>
      <c r="H144" s="306">
        <v>11</v>
      </c>
      <c r="I144" s="306">
        <f t="shared" si="37"/>
        <v>6181</v>
      </c>
      <c r="J144" s="307">
        <v>2.7720000000000002</v>
      </c>
      <c r="K144" s="307">
        <v>0.833</v>
      </c>
      <c r="L144" s="306">
        <v>17106</v>
      </c>
      <c r="M144" s="306">
        <v>10</v>
      </c>
      <c r="N144" s="308">
        <f t="shared" si="38"/>
        <v>17116</v>
      </c>
      <c r="P144" s="309"/>
    </row>
    <row r="145" spans="2:16" ht="12.75" customHeight="1">
      <c r="B145" s="315"/>
      <c r="C145" s="200" t="s">
        <v>2168</v>
      </c>
      <c r="D145" s="305">
        <v>3979</v>
      </c>
      <c r="E145" s="306">
        <v>5</v>
      </c>
      <c r="F145" s="306">
        <f t="shared" si="36"/>
        <v>3984</v>
      </c>
      <c r="G145" s="306">
        <v>3979</v>
      </c>
      <c r="H145" s="306">
        <v>5</v>
      </c>
      <c r="I145" s="306">
        <f t="shared" si="37"/>
        <v>3984</v>
      </c>
      <c r="J145" s="307">
        <v>3.0540000000000003</v>
      </c>
      <c r="K145" s="307">
        <v>0.992</v>
      </c>
      <c r="L145" s="306">
        <v>12152</v>
      </c>
      <c r="M145" s="306">
        <v>5</v>
      </c>
      <c r="N145" s="308">
        <f t="shared" si="38"/>
        <v>12157</v>
      </c>
      <c r="P145" s="309"/>
    </row>
    <row r="146" spans="2:16" ht="12.75" customHeight="1">
      <c r="B146" s="315"/>
      <c r="C146" s="200" t="s">
        <v>2169</v>
      </c>
      <c r="D146" s="305">
        <v>2191</v>
      </c>
      <c r="E146" s="306">
        <v>7</v>
      </c>
      <c r="F146" s="306">
        <f t="shared" si="36"/>
        <v>2198</v>
      </c>
      <c r="G146" s="306">
        <v>2191</v>
      </c>
      <c r="H146" s="306">
        <v>6</v>
      </c>
      <c r="I146" s="306">
        <f t="shared" si="37"/>
        <v>2197</v>
      </c>
      <c r="J146" s="307">
        <v>2.261</v>
      </c>
      <c r="K146" s="307">
        <v>0.714</v>
      </c>
      <c r="L146" s="306">
        <v>4954</v>
      </c>
      <c r="M146" s="306">
        <v>5</v>
      </c>
      <c r="N146" s="308">
        <f t="shared" si="38"/>
        <v>4959</v>
      </c>
      <c r="P146" s="309"/>
    </row>
    <row r="147" spans="2:16" s="321" customFormat="1" ht="12" customHeight="1">
      <c r="B147" s="1050" t="s">
        <v>2026</v>
      </c>
      <c r="C147" s="1051"/>
      <c r="D147" s="305">
        <v>7558</v>
      </c>
      <c r="E147" s="306">
        <v>13</v>
      </c>
      <c r="F147" s="306">
        <f t="shared" si="36"/>
        <v>7571</v>
      </c>
      <c r="G147" s="306">
        <v>7558</v>
      </c>
      <c r="H147" s="306">
        <v>11</v>
      </c>
      <c r="I147" s="306">
        <f t="shared" si="37"/>
        <v>7569</v>
      </c>
      <c r="J147" s="307">
        <v>2.551</v>
      </c>
      <c r="K147" s="307">
        <v>0.692</v>
      </c>
      <c r="L147" s="306">
        <v>19279</v>
      </c>
      <c r="M147" s="306">
        <v>9</v>
      </c>
      <c r="N147" s="308">
        <f t="shared" si="38"/>
        <v>19288</v>
      </c>
      <c r="P147" s="309"/>
    </row>
    <row r="148" spans="2:16" ht="12.75" customHeight="1">
      <c r="B148" s="315"/>
      <c r="C148" s="200" t="s">
        <v>2170</v>
      </c>
      <c r="D148" s="305">
        <v>1314</v>
      </c>
      <c r="E148" s="306">
        <v>0</v>
      </c>
      <c r="F148" s="306">
        <f t="shared" si="36"/>
        <v>1314</v>
      </c>
      <c r="G148" s="306">
        <v>1314</v>
      </c>
      <c r="H148" s="306">
        <v>0</v>
      </c>
      <c r="I148" s="306">
        <f t="shared" si="37"/>
        <v>1314</v>
      </c>
      <c r="J148" s="307">
        <v>1.679</v>
      </c>
      <c r="K148" s="307">
        <v>0</v>
      </c>
      <c r="L148" s="306">
        <v>2206</v>
      </c>
      <c r="M148" s="306">
        <v>0</v>
      </c>
      <c r="N148" s="308">
        <f t="shared" si="38"/>
        <v>2206</v>
      </c>
      <c r="P148" s="309"/>
    </row>
    <row r="149" spans="2:16" ht="12.75" customHeight="1">
      <c r="B149" s="315"/>
      <c r="C149" s="200" t="s">
        <v>2171</v>
      </c>
      <c r="D149" s="305">
        <v>598</v>
      </c>
      <c r="E149" s="306">
        <v>0</v>
      </c>
      <c r="F149" s="306">
        <f t="shared" si="36"/>
        <v>598</v>
      </c>
      <c r="G149" s="306">
        <v>598</v>
      </c>
      <c r="H149" s="306">
        <v>0</v>
      </c>
      <c r="I149" s="306">
        <f t="shared" si="37"/>
        <v>598</v>
      </c>
      <c r="J149" s="307">
        <v>1.788</v>
      </c>
      <c r="K149" s="307">
        <v>0</v>
      </c>
      <c r="L149" s="306">
        <v>1067</v>
      </c>
      <c r="M149" s="306">
        <v>0</v>
      </c>
      <c r="N149" s="308">
        <f t="shared" si="38"/>
        <v>1067</v>
      </c>
      <c r="P149" s="309"/>
    </row>
    <row r="150" spans="2:16" ht="12.75" customHeight="1">
      <c r="B150" s="315"/>
      <c r="C150" s="200" t="s">
        <v>2172</v>
      </c>
      <c r="D150" s="305">
        <v>2405</v>
      </c>
      <c r="E150" s="306">
        <v>7</v>
      </c>
      <c r="F150" s="306">
        <f t="shared" si="36"/>
        <v>2412</v>
      </c>
      <c r="G150" s="306">
        <v>2405</v>
      </c>
      <c r="H150" s="306">
        <v>6</v>
      </c>
      <c r="I150" s="306">
        <f t="shared" si="37"/>
        <v>2411</v>
      </c>
      <c r="J150" s="307">
        <v>2.822</v>
      </c>
      <c r="K150" s="307">
        <v>0.714</v>
      </c>
      <c r="L150" s="306">
        <v>6787</v>
      </c>
      <c r="M150" s="306">
        <v>5</v>
      </c>
      <c r="N150" s="308">
        <f t="shared" si="38"/>
        <v>6792</v>
      </c>
      <c r="P150" s="309"/>
    </row>
    <row r="151" spans="2:16" ht="12.75" customHeight="1">
      <c r="B151" s="315"/>
      <c r="C151" s="200" t="s">
        <v>2173</v>
      </c>
      <c r="D151" s="305">
        <v>3241</v>
      </c>
      <c r="E151" s="306">
        <v>6</v>
      </c>
      <c r="F151" s="306">
        <f t="shared" si="36"/>
        <v>3247</v>
      </c>
      <c r="G151" s="306">
        <v>3241</v>
      </c>
      <c r="H151" s="306">
        <v>5</v>
      </c>
      <c r="I151" s="306">
        <f t="shared" si="37"/>
        <v>3246</v>
      </c>
      <c r="J151" s="307">
        <v>2.844</v>
      </c>
      <c r="K151" s="307">
        <v>0.667</v>
      </c>
      <c r="L151" s="306">
        <v>9217</v>
      </c>
      <c r="M151" s="306">
        <v>4</v>
      </c>
      <c r="N151" s="308">
        <f t="shared" si="38"/>
        <v>9221</v>
      </c>
      <c r="P151" s="309"/>
    </row>
    <row r="152" spans="2:16" s="321" customFormat="1" ht="12" customHeight="1">
      <c r="B152" s="1050" t="s">
        <v>2027</v>
      </c>
      <c r="C152" s="1051"/>
      <c r="D152" s="305">
        <v>17966</v>
      </c>
      <c r="E152" s="306">
        <v>2</v>
      </c>
      <c r="F152" s="306">
        <f t="shared" si="36"/>
        <v>17968</v>
      </c>
      <c r="G152" s="306">
        <v>17966</v>
      </c>
      <c r="H152" s="306">
        <v>2</v>
      </c>
      <c r="I152" s="306">
        <f t="shared" si="37"/>
        <v>17968</v>
      </c>
      <c r="J152" s="307">
        <v>0</v>
      </c>
      <c r="K152" s="307">
        <v>0</v>
      </c>
      <c r="L152" s="306">
        <v>59039</v>
      </c>
      <c r="M152" s="306">
        <v>2</v>
      </c>
      <c r="N152" s="308">
        <f t="shared" si="38"/>
        <v>59041</v>
      </c>
      <c r="P152" s="309"/>
    </row>
    <row r="153" spans="2:16" ht="12.75" customHeight="1">
      <c r="B153" s="315"/>
      <c r="C153" s="200" t="s">
        <v>2174</v>
      </c>
      <c r="D153" s="305">
        <v>2467</v>
      </c>
      <c r="E153" s="306">
        <v>0</v>
      </c>
      <c r="F153" s="306">
        <f t="shared" si="36"/>
        <v>2467</v>
      </c>
      <c r="G153" s="306">
        <v>2467</v>
      </c>
      <c r="H153" s="306">
        <v>0</v>
      </c>
      <c r="I153" s="306">
        <f t="shared" si="37"/>
        <v>2467</v>
      </c>
      <c r="J153" s="307">
        <v>3.186</v>
      </c>
      <c r="K153" s="307">
        <v>0</v>
      </c>
      <c r="L153" s="306">
        <v>7860</v>
      </c>
      <c r="M153" s="306">
        <v>0</v>
      </c>
      <c r="N153" s="308">
        <f t="shared" si="38"/>
        <v>7860</v>
      </c>
      <c r="P153" s="309"/>
    </row>
    <row r="154" spans="2:16" ht="12.75" customHeight="1">
      <c r="B154" s="315"/>
      <c r="C154" s="200" t="s">
        <v>2175</v>
      </c>
      <c r="D154" s="305">
        <v>4902</v>
      </c>
      <c r="E154" s="306">
        <v>0</v>
      </c>
      <c r="F154" s="306">
        <f t="shared" si="36"/>
        <v>4902</v>
      </c>
      <c r="G154" s="306">
        <v>4902</v>
      </c>
      <c r="H154" s="306">
        <v>0</v>
      </c>
      <c r="I154" s="306">
        <f t="shared" si="37"/>
        <v>4902</v>
      </c>
      <c r="J154" s="307">
        <v>3.181</v>
      </c>
      <c r="K154" s="307">
        <v>0</v>
      </c>
      <c r="L154" s="306">
        <v>15593</v>
      </c>
      <c r="M154" s="306">
        <v>0</v>
      </c>
      <c r="N154" s="308">
        <f t="shared" si="38"/>
        <v>15593</v>
      </c>
      <c r="P154" s="309"/>
    </row>
    <row r="155" spans="2:16" ht="12.75" customHeight="1">
      <c r="B155" s="315"/>
      <c r="C155" s="200" t="s">
        <v>2176</v>
      </c>
      <c r="D155" s="305">
        <v>8104</v>
      </c>
      <c r="E155" s="306">
        <v>1</v>
      </c>
      <c r="F155" s="306">
        <f t="shared" si="36"/>
        <v>8105</v>
      </c>
      <c r="G155" s="306">
        <v>8104</v>
      </c>
      <c r="H155" s="306">
        <v>1</v>
      </c>
      <c r="I155" s="306">
        <f t="shared" si="37"/>
        <v>8105</v>
      </c>
      <c r="J155" s="307">
        <v>3.36</v>
      </c>
      <c r="K155" s="307">
        <v>1.249</v>
      </c>
      <c r="L155" s="306">
        <v>27229</v>
      </c>
      <c r="M155" s="306">
        <v>1</v>
      </c>
      <c r="N155" s="308">
        <f t="shared" si="38"/>
        <v>27230</v>
      </c>
      <c r="P155" s="309"/>
    </row>
    <row r="156" spans="2:16" ht="12.75" customHeight="1">
      <c r="B156" s="315"/>
      <c r="C156" s="200" t="s">
        <v>2177</v>
      </c>
      <c r="D156" s="305">
        <v>2493</v>
      </c>
      <c r="E156" s="306">
        <v>1</v>
      </c>
      <c r="F156" s="306">
        <f t="shared" si="36"/>
        <v>2494</v>
      </c>
      <c r="G156" s="306">
        <v>2493</v>
      </c>
      <c r="H156" s="306">
        <v>1</v>
      </c>
      <c r="I156" s="306">
        <f t="shared" si="37"/>
        <v>2494</v>
      </c>
      <c r="J156" s="307">
        <v>3.352</v>
      </c>
      <c r="K156" s="307">
        <v>1.249</v>
      </c>
      <c r="L156" s="306">
        <v>8357</v>
      </c>
      <c r="M156" s="306">
        <v>1</v>
      </c>
      <c r="N156" s="308">
        <f t="shared" si="38"/>
        <v>8358</v>
      </c>
      <c r="P156" s="309"/>
    </row>
    <row r="157" spans="2:16" ht="12.75" customHeight="1">
      <c r="B157" s="315"/>
      <c r="C157" s="200"/>
      <c r="D157" s="305"/>
      <c r="E157" s="201"/>
      <c r="F157" s="201"/>
      <c r="G157" s="201"/>
      <c r="H157" s="201"/>
      <c r="I157" s="201"/>
      <c r="J157" s="328"/>
      <c r="K157" s="328"/>
      <c r="L157" s="201"/>
      <c r="M157" s="201"/>
      <c r="N157" s="202"/>
      <c r="P157" s="309"/>
    </row>
    <row r="158" spans="2:16" s="334" customFormat="1" ht="12" customHeight="1">
      <c r="B158" s="1048" t="s">
        <v>2178</v>
      </c>
      <c r="C158" s="1044"/>
      <c r="D158" s="326">
        <v>57369</v>
      </c>
      <c r="E158" s="311">
        <v>879</v>
      </c>
      <c r="F158" s="312">
        <f aca="true" t="shared" si="39" ref="F158:F175">SUM(D158:E158)</f>
        <v>58248</v>
      </c>
      <c r="G158" s="312">
        <v>57369</v>
      </c>
      <c r="H158" s="312">
        <v>812</v>
      </c>
      <c r="I158" s="312">
        <f aca="true" t="shared" si="40" ref="I158:I175">SUM(G158:H158)</f>
        <v>58181</v>
      </c>
      <c r="J158" s="332">
        <v>2.955</v>
      </c>
      <c r="K158" s="332">
        <v>0.586</v>
      </c>
      <c r="L158" s="312">
        <v>171839</v>
      </c>
      <c r="M158" s="312">
        <v>515</v>
      </c>
      <c r="N158" s="314">
        <v>172254</v>
      </c>
      <c r="P158" s="309"/>
    </row>
    <row r="159" spans="2:16" s="321" customFormat="1" ht="12" customHeight="1">
      <c r="B159" s="1050" t="s">
        <v>2179</v>
      </c>
      <c r="C159" s="1051"/>
      <c r="D159" s="305">
        <v>16915</v>
      </c>
      <c r="E159" s="306">
        <v>55</v>
      </c>
      <c r="F159" s="306">
        <f t="shared" si="39"/>
        <v>16970</v>
      </c>
      <c r="G159" s="306">
        <v>16915</v>
      </c>
      <c r="H159" s="306">
        <v>34</v>
      </c>
      <c r="I159" s="306">
        <f t="shared" si="40"/>
        <v>16949</v>
      </c>
      <c r="J159" s="307">
        <v>3.251</v>
      </c>
      <c r="K159" s="307">
        <v>0.454</v>
      </c>
      <c r="L159" s="306">
        <v>54983</v>
      </c>
      <c r="M159" s="306">
        <v>25</v>
      </c>
      <c r="N159" s="308">
        <f aca="true" t="shared" si="41" ref="N159:N169">SUM(L159:M159)</f>
        <v>55008</v>
      </c>
      <c r="P159" s="309"/>
    </row>
    <row r="160" spans="2:16" ht="12.75" customHeight="1">
      <c r="B160" s="315"/>
      <c r="C160" s="200" t="s">
        <v>2180</v>
      </c>
      <c r="D160" s="305">
        <v>4797</v>
      </c>
      <c r="E160" s="306">
        <v>27</v>
      </c>
      <c r="F160" s="306">
        <f t="shared" si="39"/>
        <v>4824</v>
      </c>
      <c r="G160" s="306">
        <v>4797</v>
      </c>
      <c r="H160" s="306">
        <v>20</v>
      </c>
      <c r="I160" s="306">
        <f t="shared" si="40"/>
        <v>4817</v>
      </c>
      <c r="J160" s="307">
        <v>3.294</v>
      </c>
      <c r="K160" s="307">
        <v>0.256</v>
      </c>
      <c r="L160" s="306">
        <v>15799</v>
      </c>
      <c r="M160" s="306">
        <v>15</v>
      </c>
      <c r="N160" s="308">
        <f t="shared" si="41"/>
        <v>15814</v>
      </c>
      <c r="P160" s="309"/>
    </row>
    <row r="161" spans="2:16" ht="12.75" customHeight="1">
      <c r="B161" s="315"/>
      <c r="C161" s="200" t="s">
        <v>2181</v>
      </c>
      <c r="D161" s="305">
        <v>1874</v>
      </c>
      <c r="E161" s="306">
        <v>18</v>
      </c>
      <c r="F161" s="306">
        <f t="shared" si="39"/>
        <v>1892</v>
      </c>
      <c r="G161" s="306">
        <v>1874</v>
      </c>
      <c r="H161" s="306">
        <v>9</v>
      </c>
      <c r="I161" s="306">
        <f t="shared" si="40"/>
        <v>1883</v>
      </c>
      <c r="J161" s="307">
        <v>2.879</v>
      </c>
      <c r="K161" s="307">
        <v>0.339</v>
      </c>
      <c r="L161" s="306">
        <v>5396</v>
      </c>
      <c r="M161" s="306">
        <v>7</v>
      </c>
      <c r="N161" s="308">
        <f t="shared" si="41"/>
        <v>5403</v>
      </c>
      <c r="P161" s="309"/>
    </row>
    <row r="162" spans="2:16" ht="12.75" customHeight="1">
      <c r="B162" s="315"/>
      <c r="C162" s="200" t="s">
        <v>2182</v>
      </c>
      <c r="D162" s="305">
        <v>1208</v>
      </c>
      <c r="E162" s="306">
        <v>4</v>
      </c>
      <c r="F162" s="306">
        <f t="shared" si="39"/>
        <v>1212</v>
      </c>
      <c r="G162" s="306">
        <v>1208</v>
      </c>
      <c r="H162" s="306">
        <v>3</v>
      </c>
      <c r="I162" s="306">
        <f t="shared" si="40"/>
        <v>1211</v>
      </c>
      <c r="J162" s="307">
        <v>2.8120000000000003</v>
      </c>
      <c r="K162" s="307">
        <v>0.5</v>
      </c>
      <c r="L162" s="306">
        <v>3397</v>
      </c>
      <c r="M162" s="306">
        <v>2</v>
      </c>
      <c r="N162" s="308">
        <f t="shared" si="41"/>
        <v>3399</v>
      </c>
      <c r="P162" s="309"/>
    </row>
    <row r="163" spans="2:16" ht="12.75" customHeight="1">
      <c r="B163" s="315"/>
      <c r="C163" s="200" t="s">
        <v>2183</v>
      </c>
      <c r="D163" s="305">
        <v>2317</v>
      </c>
      <c r="E163" s="306">
        <v>1</v>
      </c>
      <c r="F163" s="306">
        <f t="shared" si="39"/>
        <v>2318</v>
      </c>
      <c r="G163" s="306">
        <v>2317</v>
      </c>
      <c r="H163" s="333">
        <v>0</v>
      </c>
      <c r="I163" s="306">
        <f t="shared" si="40"/>
        <v>2317</v>
      </c>
      <c r="J163" s="307">
        <v>3.271</v>
      </c>
      <c r="K163" s="307">
        <v>0</v>
      </c>
      <c r="L163" s="306">
        <v>7580</v>
      </c>
      <c r="M163" s="333">
        <v>0</v>
      </c>
      <c r="N163" s="308">
        <f t="shared" si="41"/>
        <v>7580</v>
      </c>
      <c r="P163" s="309"/>
    </row>
    <row r="164" spans="2:16" ht="12.75" customHeight="1">
      <c r="B164" s="315"/>
      <c r="C164" s="200" t="s">
        <v>2184</v>
      </c>
      <c r="D164" s="305">
        <v>2850</v>
      </c>
      <c r="E164" s="306">
        <v>5</v>
      </c>
      <c r="F164" s="306">
        <f t="shared" si="39"/>
        <v>2855</v>
      </c>
      <c r="G164" s="306">
        <v>2850</v>
      </c>
      <c r="H164" s="306">
        <v>2</v>
      </c>
      <c r="I164" s="306">
        <f t="shared" si="40"/>
        <v>2852</v>
      </c>
      <c r="J164" s="307">
        <v>3.366</v>
      </c>
      <c r="K164" s="307">
        <v>0.2</v>
      </c>
      <c r="L164" s="306">
        <v>9594</v>
      </c>
      <c r="M164" s="306">
        <v>1</v>
      </c>
      <c r="N164" s="308">
        <f t="shared" si="41"/>
        <v>9595</v>
      </c>
      <c r="P164" s="309"/>
    </row>
    <row r="165" spans="2:16" ht="12.75" customHeight="1">
      <c r="B165" s="315"/>
      <c r="C165" s="200" t="s">
        <v>2185</v>
      </c>
      <c r="D165" s="305">
        <v>3869</v>
      </c>
      <c r="E165" s="306">
        <v>0</v>
      </c>
      <c r="F165" s="306">
        <f t="shared" si="39"/>
        <v>3869</v>
      </c>
      <c r="G165" s="306">
        <v>3869</v>
      </c>
      <c r="H165" s="306">
        <v>0</v>
      </c>
      <c r="I165" s="306">
        <f t="shared" si="40"/>
        <v>3869</v>
      </c>
      <c r="J165" s="307">
        <v>3.416</v>
      </c>
      <c r="K165" s="307">
        <v>0</v>
      </c>
      <c r="L165" s="306">
        <v>13217</v>
      </c>
      <c r="M165" s="306">
        <v>0</v>
      </c>
      <c r="N165" s="308">
        <f t="shared" si="41"/>
        <v>13217</v>
      </c>
      <c r="P165" s="309"/>
    </row>
    <row r="166" spans="2:16" s="321" customFormat="1" ht="12" customHeight="1">
      <c r="B166" s="1050" t="s">
        <v>2028</v>
      </c>
      <c r="C166" s="1051"/>
      <c r="D166" s="305">
        <v>10981</v>
      </c>
      <c r="E166" s="306">
        <v>366</v>
      </c>
      <c r="F166" s="306">
        <f t="shared" si="39"/>
        <v>11347</v>
      </c>
      <c r="G166" s="306">
        <v>10981</v>
      </c>
      <c r="H166" s="306">
        <v>331</v>
      </c>
      <c r="I166" s="306">
        <f t="shared" si="40"/>
        <v>11312</v>
      </c>
      <c r="J166" s="307">
        <v>0</v>
      </c>
      <c r="K166" s="307">
        <v>0</v>
      </c>
      <c r="L166" s="306">
        <v>32468</v>
      </c>
      <c r="M166" s="306">
        <v>212</v>
      </c>
      <c r="N166" s="308">
        <f t="shared" si="41"/>
        <v>32680</v>
      </c>
      <c r="P166" s="309"/>
    </row>
    <row r="167" spans="2:16" ht="12.75" customHeight="1">
      <c r="B167" s="315"/>
      <c r="C167" s="200" t="s">
        <v>2186</v>
      </c>
      <c r="D167" s="305">
        <v>3808</v>
      </c>
      <c r="E167" s="306">
        <v>286</v>
      </c>
      <c r="F167" s="306">
        <f t="shared" si="39"/>
        <v>4094</v>
      </c>
      <c r="G167" s="306">
        <v>3808</v>
      </c>
      <c r="H167" s="306">
        <v>260</v>
      </c>
      <c r="I167" s="306">
        <f t="shared" si="40"/>
        <v>4068</v>
      </c>
      <c r="J167" s="307">
        <v>2.96</v>
      </c>
      <c r="K167" s="307">
        <v>0.591</v>
      </c>
      <c r="L167" s="306">
        <v>11271</v>
      </c>
      <c r="M167" s="306">
        <v>169</v>
      </c>
      <c r="N167" s="308">
        <f t="shared" si="41"/>
        <v>11440</v>
      </c>
      <c r="P167" s="309"/>
    </row>
    <row r="168" spans="2:16" ht="12.75" customHeight="1">
      <c r="B168" s="315"/>
      <c r="C168" s="200" t="s">
        <v>2187</v>
      </c>
      <c r="D168" s="305">
        <v>1395</v>
      </c>
      <c r="E168" s="306">
        <v>2</v>
      </c>
      <c r="F168" s="306">
        <f t="shared" si="39"/>
        <v>1397</v>
      </c>
      <c r="G168" s="306">
        <v>1395</v>
      </c>
      <c r="H168" s="306">
        <v>1</v>
      </c>
      <c r="I168" s="306">
        <f t="shared" si="40"/>
        <v>1396</v>
      </c>
      <c r="J168" s="307">
        <v>3.021</v>
      </c>
      <c r="K168" s="307">
        <v>0.5</v>
      </c>
      <c r="L168" s="306">
        <v>4214</v>
      </c>
      <c r="M168" s="306">
        <v>1</v>
      </c>
      <c r="N168" s="308">
        <f t="shared" si="41"/>
        <v>4215</v>
      </c>
      <c r="P168" s="309"/>
    </row>
    <row r="169" spans="2:16" ht="12.75" customHeight="1">
      <c r="B169" s="315"/>
      <c r="C169" s="200" t="s">
        <v>2188</v>
      </c>
      <c r="D169" s="305">
        <v>5778</v>
      </c>
      <c r="E169" s="306">
        <v>78</v>
      </c>
      <c r="F169" s="306">
        <f t="shared" si="39"/>
        <v>5856</v>
      </c>
      <c r="G169" s="306">
        <v>5778</v>
      </c>
      <c r="H169" s="306">
        <v>70</v>
      </c>
      <c r="I169" s="306">
        <f t="shared" si="40"/>
        <v>5848</v>
      </c>
      <c r="J169" s="307">
        <v>2.939</v>
      </c>
      <c r="K169" s="307">
        <v>0.538</v>
      </c>
      <c r="L169" s="306">
        <v>16983</v>
      </c>
      <c r="M169" s="306">
        <v>42</v>
      </c>
      <c r="N169" s="308">
        <f t="shared" si="41"/>
        <v>17025</v>
      </c>
      <c r="P169" s="309"/>
    </row>
    <row r="170" spans="2:16" s="297" customFormat="1" ht="12" customHeight="1">
      <c r="B170" s="1050" t="s">
        <v>2189</v>
      </c>
      <c r="C170" s="1051"/>
      <c r="D170" s="305">
        <v>29473</v>
      </c>
      <c r="E170" s="306">
        <v>458</v>
      </c>
      <c r="F170" s="306">
        <f t="shared" si="39"/>
        <v>29931</v>
      </c>
      <c r="G170" s="306">
        <v>29473</v>
      </c>
      <c r="H170" s="306">
        <v>447</v>
      </c>
      <c r="I170" s="306">
        <f t="shared" si="40"/>
        <v>29920</v>
      </c>
      <c r="J170" s="307">
        <v>2.863</v>
      </c>
      <c r="K170" s="307">
        <v>0.607</v>
      </c>
      <c r="L170" s="306">
        <v>84388</v>
      </c>
      <c r="M170" s="306">
        <v>278</v>
      </c>
      <c r="N170" s="308">
        <v>84566</v>
      </c>
      <c r="P170" s="309"/>
    </row>
    <row r="171" spans="2:16" ht="12.75" customHeight="1">
      <c r="B171" s="315"/>
      <c r="C171" s="200" t="s">
        <v>2190</v>
      </c>
      <c r="D171" s="305">
        <v>5328</v>
      </c>
      <c r="E171" s="306">
        <v>379</v>
      </c>
      <c r="F171" s="306">
        <f t="shared" si="39"/>
        <v>5707</v>
      </c>
      <c r="G171" s="306">
        <v>5328</v>
      </c>
      <c r="H171" s="306">
        <v>374</v>
      </c>
      <c r="I171" s="306">
        <f t="shared" si="40"/>
        <v>5702</v>
      </c>
      <c r="J171" s="307">
        <v>2.849</v>
      </c>
      <c r="K171" s="307">
        <v>0.617</v>
      </c>
      <c r="L171" s="306">
        <v>15178</v>
      </c>
      <c r="M171" s="306">
        <v>234</v>
      </c>
      <c r="N171" s="308">
        <v>15312</v>
      </c>
      <c r="P171" s="309"/>
    </row>
    <row r="172" spans="2:16" ht="12.75" customHeight="1">
      <c r="B172" s="315"/>
      <c r="C172" s="200" t="s">
        <v>2191</v>
      </c>
      <c r="D172" s="305">
        <v>6647</v>
      </c>
      <c r="E172" s="306">
        <v>40</v>
      </c>
      <c r="F172" s="306">
        <f t="shared" si="39"/>
        <v>6687</v>
      </c>
      <c r="G172" s="306">
        <v>6647</v>
      </c>
      <c r="H172" s="306">
        <v>38</v>
      </c>
      <c r="I172" s="306">
        <f t="shared" si="40"/>
        <v>6685</v>
      </c>
      <c r="J172" s="307">
        <v>2.8890000000000002</v>
      </c>
      <c r="K172" s="307">
        <v>0.6</v>
      </c>
      <c r="L172" s="306">
        <v>19203</v>
      </c>
      <c r="M172" s="306">
        <v>24</v>
      </c>
      <c r="N172" s="308">
        <f>SUM(L172:M172)</f>
        <v>19227</v>
      </c>
      <c r="P172" s="309"/>
    </row>
    <row r="173" spans="2:16" ht="12.75" customHeight="1">
      <c r="B173" s="315"/>
      <c r="C173" s="200" t="s">
        <v>2192</v>
      </c>
      <c r="D173" s="305">
        <v>6950</v>
      </c>
      <c r="E173" s="306">
        <v>3</v>
      </c>
      <c r="F173" s="306">
        <f t="shared" si="39"/>
        <v>6953</v>
      </c>
      <c r="G173" s="306">
        <v>6950</v>
      </c>
      <c r="H173" s="306">
        <v>2</v>
      </c>
      <c r="I173" s="306">
        <f t="shared" si="40"/>
        <v>6952</v>
      </c>
      <c r="J173" s="307">
        <v>3.081</v>
      </c>
      <c r="K173" s="307">
        <v>0.333</v>
      </c>
      <c r="L173" s="306">
        <v>21416</v>
      </c>
      <c r="M173" s="306">
        <v>1</v>
      </c>
      <c r="N173" s="308">
        <v>21462</v>
      </c>
      <c r="P173" s="309"/>
    </row>
    <row r="174" spans="2:16" ht="12.75" customHeight="1">
      <c r="B174" s="315"/>
      <c r="C174" s="200" t="s">
        <v>2193</v>
      </c>
      <c r="D174" s="305">
        <v>4095</v>
      </c>
      <c r="E174" s="306">
        <v>36</v>
      </c>
      <c r="F174" s="306">
        <f t="shared" si="39"/>
        <v>4131</v>
      </c>
      <c r="G174" s="306">
        <v>4095</v>
      </c>
      <c r="H174" s="306">
        <v>33</v>
      </c>
      <c r="I174" s="306">
        <f t="shared" si="40"/>
        <v>4128</v>
      </c>
      <c r="J174" s="307">
        <v>2.686</v>
      </c>
      <c r="K174" s="307">
        <v>0.528</v>
      </c>
      <c r="L174" s="306">
        <v>11000</v>
      </c>
      <c r="M174" s="306">
        <v>19</v>
      </c>
      <c r="N174" s="308">
        <f>SUM(L174:M174)</f>
        <v>11019</v>
      </c>
      <c r="P174" s="309"/>
    </row>
    <row r="175" spans="2:16" ht="12.75" customHeight="1">
      <c r="B175" s="315"/>
      <c r="C175" s="200" t="s">
        <v>2194</v>
      </c>
      <c r="D175" s="305">
        <v>6453</v>
      </c>
      <c r="E175" s="306">
        <v>0</v>
      </c>
      <c r="F175" s="306">
        <f t="shared" si="39"/>
        <v>6453</v>
      </c>
      <c r="G175" s="306">
        <v>6453</v>
      </c>
      <c r="H175" s="306">
        <v>0</v>
      </c>
      <c r="I175" s="306">
        <f t="shared" si="40"/>
        <v>6453</v>
      </c>
      <c r="J175" s="307">
        <v>2.719</v>
      </c>
      <c r="K175" s="307">
        <v>0</v>
      </c>
      <c r="L175" s="306">
        <v>17546</v>
      </c>
      <c r="M175" s="306">
        <v>0</v>
      </c>
      <c r="N175" s="308">
        <f>SUM(L175:M175)</f>
        <v>17546</v>
      </c>
      <c r="P175" s="309"/>
    </row>
    <row r="176" spans="2:16" ht="12.75" customHeight="1">
      <c r="B176" s="315"/>
      <c r="C176" s="200"/>
      <c r="D176" s="305"/>
      <c r="E176" s="201"/>
      <c r="F176" s="201"/>
      <c r="G176" s="201"/>
      <c r="H176" s="201"/>
      <c r="I176" s="201"/>
      <c r="J176" s="328"/>
      <c r="K176" s="328"/>
      <c r="L176" s="201"/>
      <c r="M176" s="201"/>
      <c r="N176" s="202"/>
      <c r="P176" s="309"/>
    </row>
    <row r="177" spans="2:16" s="334" customFormat="1" ht="12" customHeight="1">
      <c r="B177" s="1048" t="s">
        <v>2195</v>
      </c>
      <c r="C177" s="1044"/>
      <c r="D177" s="326">
        <v>78638</v>
      </c>
      <c r="E177" s="311">
        <v>478</v>
      </c>
      <c r="F177" s="312">
        <f aca="true" t="shared" si="42" ref="F177:F190">SUM(D177:E177)</f>
        <v>79116</v>
      </c>
      <c r="G177" s="312">
        <v>77771</v>
      </c>
      <c r="H177" s="312">
        <v>478</v>
      </c>
      <c r="I177" s="312">
        <f aca="true" t="shared" si="43" ref="I177:I197">SUM(G177:H177)</f>
        <v>78249</v>
      </c>
      <c r="J177" s="332">
        <v>2.524</v>
      </c>
      <c r="K177" s="332">
        <v>0.437</v>
      </c>
      <c r="L177" s="312">
        <v>198467</v>
      </c>
      <c r="M177" s="312">
        <v>209</v>
      </c>
      <c r="N177" s="314">
        <f aca="true" t="shared" si="44" ref="N177:N189">SUM(L177:M177)</f>
        <v>198676</v>
      </c>
      <c r="P177" s="309"/>
    </row>
    <row r="178" spans="2:16" s="297" customFormat="1" ht="12" customHeight="1">
      <c r="B178" s="1050" t="s">
        <v>2029</v>
      </c>
      <c r="C178" s="1051"/>
      <c r="D178" s="305">
        <v>9013</v>
      </c>
      <c r="E178" s="306">
        <v>46</v>
      </c>
      <c r="F178" s="306">
        <f t="shared" si="42"/>
        <v>9059</v>
      </c>
      <c r="G178" s="306">
        <v>8988</v>
      </c>
      <c r="H178" s="306">
        <v>46</v>
      </c>
      <c r="I178" s="306">
        <f t="shared" si="43"/>
        <v>9034</v>
      </c>
      <c r="J178" s="307">
        <v>2.681</v>
      </c>
      <c r="K178" s="307">
        <v>0.413</v>
      </c>
      <c r="L178" s="306">
        <v>24163</v>
      </c>
      <c r="M178" s="306">
        <v>19</v>
      </c>
      <c r="N178" s="308">
        <f t="shared" si="44"/>
        <v>24182</v>
      </c>
      <c r="P178" s="309"/>
    </row>
    <row r="179" spans="2:16" ht="12.75" customHeight="1">
      <c r="B179" s="315"/>
      <c r="C179" s="200" t="s">
        <v>2196</v>
      </c>
      <c r="D179" s="305">
        <v>6841</v>
      </c>
      <c r="E179" s="306">
        <v>38</v>
      </c>
      <c r="F179" s="306">
        <f t="shared" si="42"/>
        <v>6879</v>
      </c>
      <c r="G179" s="306">
        <v>6816</v>
      </c>
      <c r="H179" s="306">
        <v>38</v>
      </c>
      <c r="I179" s="306">
        <f t="shared" si="43"/>
        <v>6854</v>
      </c>
      <c r="J179" s="307">
        <v>2.734</v>
      </c>
      <c r="K179" s="307">
        <v>0.425</v>
      </c>
      <c r="L179" s="306">
        <v>18703</v>
      </c>
      <c r="M179" s="306">
        <v>16</v>
      </c>
      <c r="N179" s="308">
        <f t="shared" si="44"/>
        <v>18719</v>
      </c>
      <c r="P179" s="309"/>
    </row>
    <row r="180" spans="2:16" ht="12.75" customHeight="1">
      <c r="B180" s="315"/>
      <c r="C180" s="200" t="s">
        <v>2197</v>
      </c>
      <c r="D180" s="305">
        <v>2172</v>
      </c>
      <c r="E180" s="306">
        <v>8</v>
      </c>
      <c r="F180" s="306">
        <f t="shared" si="42"/>
        <v>2180</v>
      </c>
      <c r="G180" s="306">
        <v>2172</v>
      </c>
      <c r="H180" s="306">
        <v>8</v>
      </c>
      <c r="I180" s="306">
        <f t="shared" si="43"/>
        <v>2180</v>
      </c>
      <c r="J180" s="307">
        <v>2.5140000000000002</v>
      </c>
      <c r="K180" s="307">
        <v>0.402</v>
      </c>
      <c r="L180" s="306">
        <v>5460</v>
      </c>
      <c r="M180" s="306">
        <v>3</v>
      </c>
      <c r="N180" s="308">
        <f t="shared" si="44"/>
        <v>5463</v>
      </c>
      <c r="P180" s="309"/>
    </row>
    <row r="181" spans="2:16" s="297" customFormat="1" ht="12" customHeight="1">
      <c r="B181" s="1050" t="s">
        <v>2030</v>
      </c>
      <c r="C181" s="1051"/>
      <c r="D181" s="305">
        <v>7092</v>
      </c>
      <c r="E181" s="306">
        <v>83</v>
      </c>
      <c r="F181" s="306">
        <f t="shared" si="42"/>
        <v>7175</v>
      </c>
      <c r="G181" s="306">
        <v>7087</v>
      </c>
      <c r="H181" s="306">
        <v>83</v>
      </c>
      <c r="I181" s="306">
        <f t="shared" si="43"/>
        <v>7170</v>
      </c>
      <c r="J181" s="307">
        <v>2.5380000000000003</v>
      </c>
      <c r="K181" s="307">
        <v>0.407</v>
      </c>
      <c r="L181" s="306">
        <v>18001</v>
      </c>
      <c r="M181" s="306">
        <v>34</v>
      </c>
      <c r="N181" s="308">
        <f t="shared" si="44"/>
        <v>18035</v>
      </c>
      <c r="P181" s="309"/>
    </row>
    <row r="182" spans="2:16" ht="12" customHeight="1">
      <c r="B182" s="1050" t="s">
        <v>2198</v>
      </c>
      <c r="C182" s="1051"/>
      <c r="D182" s="305">
        <v>4537</v>
      </c>
      <c r="E182" s="306">
        <v>18</v>
      </c>
      <c r="F182" s="306">
        <f t="shared" si="42"/>
        <v>4555</v>
      </c>
      <c r="G182" s="306">
        <v>4535</v>
      </c>
      <c r="H182" s="306">
        <v>18</v>
      </c>
      <c r="I182" s="306">
        <f t="shared" si="43"/>
        <v>4553</v>
      </c>
      <c r="J182" s="307">
        <v>2.613</v>
      </c>
      <c r="K182" s="307">
        <v>0.418</v>
      </c>
      <c r="L182" s="306">
        <v>11854</v>
      </c>
      <c r="M182" s="306">
        <v>8</v>
      </c>
      <c r="N182" s="308">
        <f t="shared" si="44"/>
        <v>11862</v>
      </c>
      <c r="P182" s="309"/>
    </row>
    <row r="183" spans="2:16" ht="12" customHeight="1">
      <c r="B183" s="1050" t="s">
        <v>2031</v>
      </c>
      <c r="C183" s="1051"/>
      <c r="D183" s="305">
        <v>10838</v>
      </c>
      <c r="E183" s="306">
        <v>27</v>
      </c>
      <c r="F183" s="306">
        <f t="shared" si="42"/>
        <v>10865</v>
      </c>
      <c r="G183" s="306">
        <v>10446</v>
      </c>
      <c r="H183" s="306">
        <v>27</v>
      </c>
      <c r="I183" s="306">
        <f t="shared" si="43"/>
        <v>10473</v>
      </c>
      <c r="J183" s="307">
        <v>2.576</v>
      </c>
      <c r="K183" s="307">
        <v>0.407</v>
      </c>
      <c r="L183" s="306">
        <v>27919</v>
      </c>
      <c r="M183" s="306">
        <v>11</v>
      </c>
      <c r="N183" s="308">
        <f t="shared" si="44"/>
        <v>27930</v>
      </c>
      <c r="P183" s="309"/>
    </row>
    <row r="184" spans="2:16" ht="12.75" customHeight="1">
      <c r="B184" s="315"/>
      <c r="C184" s="200" t="s">
        <v>2199</v>
      </c>
      <c r="D184" s="305">
        <v>2756</v>
      </c>
      <c r="E184" s="306">
        <v>5</v>
      </c>
      <c r="F184" s="306">
        <f t="shared" si="42"/>
        <v>2761</v>
      </c>
      <c r="G184" s="306">
        <v>2721</v>
      </c>
      <c r="H184" s="306">
        <v>5</v>
      </c>
      <c r="I184" s="306">
        <f t="shared" si="43"/>
        <v>2726</v>
      </c>
      <c r="J184" s="307">
        <v>2.611</v>
      </c>
      <c r="K184" s="307">
        <v>0.408</v>
      </c>
      <c r="L184" s="306">
        <v>7197</v>
      </c>
      <c r="M184" s="306">
        <v>2</v>
      </c>
      <c r="N184" s="308">
        <f t="shared" si="44"/>
        <v>7199</v>
      </c>
      <c r="P184" s="309"/>
    </row>
    <row r="185" spans="2:16" ht="12.75" customHeight="1">
      <c r="B185" s="315"/>
      <c r="C185" s="200" t="s">
        <v>2200</v>
      </c>
      <c r="D185" s="305">
        <v>2505</v>
      </c>
      <c r="E185" s="306">
        <v>2</v>
      </c>
      <c r="F185" s="306">
        <f t="shared" si="42"/>
        <v>2507</v>
      </c>
      <c r="G185" s="306">
        <v>2500</v>
      </c>
      <c r="H185" s="306">
        <v>2</v>
      </c>
      <c r="I185" s="306">
        <f t="shared" si="43"/>
        <v>2502</v>
      </c>
      <c r="J185" s="307">
        <v>2.517</v>
      </c>
      <c r="K185" s="307">
        <v>0.396</v>
      </c>
      <c r="L185" s="306">
        <v>6305</v>
      </c>
      <c r="M185" s="306">
        <v>1</v>
      </c>
      <c r="N185" s="308">
        <f t="shared" si="44"/>
        <v>6306</v>
      </c>
      <c r="P185" s="309"/>
    </row>
    <row r="186" spans="2:16" ht="12.75" customHeight="1">
      <c r="B186" s="315"/>
      <c r="C186" s="200" t="s">
        <v>2130</v>
      </c>
      <c r="D186" s="305">
        <v>5577</v>
      </c>
      <c r="E186" s="306">
        <v>20</v>
      </c>
      <c r="F186" s="306">
        <f t="shared" si="42"/>
        <v>5597</v>
      </c>
      <c r="G186" s="306">
        <v>5225</v>
      </c>
      <c r="H186" s="306">
        <v>20</v>
      </c>
      <c r="I186" s="306">
        <f t="shared" si="43"/>
        <v>5245</v>
      </c>
      <c r="J186" s="307">
        <v>2.585</v>
      </c>
      <c r="K186" s="307">
        <v>0.415</v>
      </c>
      <c r="L186" s="306">
        <v>14417</v>
      </c>
      <c r="M186" s="306">
        <v>8</v>
      </c>
      <c r="N186" s="308">
        <f t="shared" si="44"/>
        <v>14425</v>
      </c>
      <c r="P186" s="309"/>
    </row>
    <row r="187" spans="2:16" ht="12" customHeight="1">
      <c r="B187" s="1050" t="s">
        <v>2032</v>
      </c>
      <c r="C187" s="1051"/>
      <c r="D187" s="305">
        <v>9861</v>
      </c>
      <c r="E187" s="306">
        <v>39</v>
      </c>
      <c r="F187" s="306">
        <f t="shared" si="42"/>
        <v>9900</v>
      </c>
      <c r="G187" s="306">
        <v>9680</v>
      </c>
      <c r="H187" s="306">
        <v>39</v>
      </c>
      <c r="I187" s="306">
        <f t="shared" si="43"/>
        <v>9719</v>
      </c>
      <c r="J187" s="307">
        <v>0</v>
      </c>
      <c r="K187" s="307">
        <v>0</v>
      </c>
      <c r="L187" s="306">
        <v>24591</v>
      </c>
      <c r="M187" s="306">
        <v>17</v>
      </c>
      <c r="N187" s="308">
        <f t="shared" si="44"/>
        <v>24608</v>
      </c>
      <c r="P187" s="309"/>
    </row>
    <row r="188" spans="2:16" ht="12.75" customHeight="1">
      <c r="B188" s="315"/>
      <c r="C188" s="200" t="s">
        <v>2201</v>
      </c>
      <c r="D188" s="305">
        <v>4739</v>
      </c>
      <c r="E188" s="306">
        <v>20</v>
      </c>
      <c r="F188" s="306">
        <f t="shared" si="42"/>
        <v>4759</v>
      </c>
      <c r="G188" s="306">
        <v>4585</v>
      </c>
      <c r="H188" s="306">
        <v>20</v>
      </c>
      <c r="I188" s="306">
        <f t="shared" si="43"/>
        <v>4605</v>
      </c>
      <c r="J188" s="307">
        <v>2.466</v>
      </c>
      <c r="K188" s="307">
        <v>0.415</v>
      </c>
      <c r="L188" s="306">
        <v>11687</v>
      </c>
      <c r="M188" s="306">
        <v>8</v>
      </c>
      <c r="N188" s="308">
        <f t="shared" si="44"/>
        <v>11695</v>
      </c>
      <c r="P188" s="309"/>
    </row>
    <row r="189" spans="2:16" ht="12.75" customHeight="1">
      <c r="B189" s="315"/>
      <c r="C189" s="200" t="s">
        <v>2202</v>
      </c>
      <c r="D189" s="305">
        <v>2582</v>
      </c>
      <c r="E189" s="306">
        <v>11</v>
      </c>
      <c r="F189" s="306">
        <f t="shared" si="42"/>
        <v>2593</v>
      </c>
      <c r="G189" s="306">
        <v>2582</v>
      </c>
      <c r="H189" s="306">
        <v>11</v>
      </c>
      <c r="I189" s="306">
        <f t="shared" si="43"/>
        <v>2593</v>
      </c>
      <c r="J189" s="307">
        <v>2.537</v>
      </c>
      <c r="K189" s="307">
        <v>0.45</v>
      </c>
      <c r="L189" s="306">
        <v>6551</v>
      </c>
      <c r="M189" s="306">
        <v>5</v>
      </c>
      <c r="N189" s="308">
        <f t="shared" si="44"/>
        <v>6556</v>
      </c>
      <c r="P189" s="309"/>
    </row>
    <row r="190" spans="2:16" ht="12.75" customHeight="1">
      <c r="B190" s="315"/>
      <c r="C190" s="200" t="s">
        <v>2156</v>
      </c>
      <c r="D190" s="305">
        <v>2540</v>
      </c>
      <c r="E190" s="306">
        <v>8</v>
      </c>
      <c r="F190" s="306">
        <f t="shared" si="42"/>
        <v>2548</v>
      </c>
      <c r="G190" s="306">
        <v>2513</v>
      </c>
      <c r="H190" s="306">
        <v>8</v>
      </c>
      <c r="I190" s="306">
        <f t="shared" si="43"/>
        <v>2521</v>
      </c>
      <c r="J190" s="307">
        <v>2.501</v>
      </c>
      <c r="K190" s="307">
        <v>0.447</v>
      </c>
      <c r="L190" s="306">
        <v>6353</v>
      </c>
      <c r="M190" s="306">
        <v>4</v>
      </c>
      <c r="N190" s="308">
        <v>6359</v>
      </c>
      <c r="P190" s="309"/>
    </row>
    <row r="191" spans="2:16" ht="11.25" customHeight="1">
      <c r="B191" s="1050" t="s">
        <v>2033</v>
      </c>
      <c r="C191" s="1051"/>
      <c r="D191" s="305">
        <v>5154</v>
      </c>
      <c r="E191" s="306">
        <v>12</v>
      </c>
      <c r="F191" s="306">
        <v>5175</v>
      </c>
      <c r="G191" s="306">
        <v>5109</v>
      </c>
      <c r="H191" s="306">
        <v>21</v>
      </c>
      <c r="I191" s="306">
        <f t="shared" si="43"/>
        <v>5130</v>
      </c>
      <c r="J191" s="307">
        <v>2.52</v>
      </c>
      <c r="K191" s="307">
        <v>0.447</v>
      </c>
      <c r="L191" s="306">
        <v>12987</v>
      </c>
      <c r="M191" s="306">
        <v>9</v>
      </c>
      <c r="N191" s="308">
        <f aca="true" t="shared" si="45" ref="N191:N197">SUM(L191:M191)</f>
        <v>12996</v>
      </c>
      <c r="P191" s="309"/>
    </row>
    <row r="192" spans="2:16" ht="12" customHeight="1">
      <c r="B192" s="1050" t="s">
        <v>2203</v>
      </c>
      <c r="C192" s="1051"/>
      <c r="D192" s="305">
        <v>4591</v>
      </c>
      <c r="E192" s="306">
        <v>8</v>
      </c>
      <c r="F192" s="306">
        <f aca="true" t="shared" si="46" ref="F192:F197">SUM(D192:E192)</f>
        <v>4599</v>
      </c>
      <c r="G192" s="306">
        <v>4439</v>
      </c>
      <c r="H192" s="306">
        <v>8</v>
      </c>
      <c r="I192" s="306">
        <f t="shared" si="43"/>
        <v>4447</v>
      </c>
      <c r="J192" s="307">
        <v>2.536</v>
      </c>
      <c r="K192" s="307">
        <v>0.445</v>
      </c>
      <c r="L192" s="306">
        <v>11643</v>
      </c>
      <c r="M192" s="306">
        <v>4</v>
      </c>
      <c r="N192" s="308">
        <f t="shared" si="45"/>
        <v>11647</v>
      </c>
      <c r="P192" s="309"/>
    </row>
    <row r="193" spans="2:16" ht="12" customHeight="1">
      <c r="B193" s="1050" t="s">
        <v>2204</v>
      </c>
      <c r="C193" s="1051"/>
      <c r="D193" s="305">
        <v>2266</v>
      </c>
      <c r="E193" s="306">
        <v>5</v>
      </c>
      <c r="F193" s="306">
        <f t="shared" si="46"/>
        <v>2271</v>
      </c>
      <c r="G193" s="306">
        <v>2263</v>
      </c>
      <c r="H193" s="306">
        <v>5</v>
      </c>
      <c r="I193" s="306">
        <f t="shared" si="43"/>
        <v>2268</v>
      </c>
      <c r="J193" s="307">
        <v>2.188</v>
      </c>
      <c r="K193" s="307">
        <v>0.397</v>
      </c>
      <c r="L193" s="306">
        <v>4958</v>
      </c>
      <c r="M193" s="306">
        <v>2</v>
      </c>
      <c r="N193" s="308">
        <f t="shared" si="45"/>
        <v>4960</v>
      </c>
      <c r="P193" s="309"/>
    </row>
    <row r="194" spans="2:16" ht="12" customHeight="1">
      <c r="B194" s="1050" t="s">
        <v>2034</v>
      </c>
      <c r="C194" s="1051"/>
      <c r="D194" s="305">
        <v>11894</v>
      </c>
      <c r="E194" s="306">
        <v>109</v>
      </c>
      <c r="F194" s="306">
        <f t="shared" si="46"/>
        <v>12003</v>
      </c>
      <c r="G194" s="306">
        <v>11888</v>
      </c>
      <c r="H194" s="306">
        <v>109</v>
      </c>
      <c r="I194" s="306">
        <f t="shared" si="43"/>
        <v>11997</v>
      </c>
      <c r="J194" s="307">
        <v>2.531</v>
      </c>
      <c r="K194" s="307">
        <v>0.463</v>
      </c>
      <c r="L194" s="306">
        <v>30100</v>
      </c>
      <c r="M194" s="306">
        <v>50</v>
      </c>
      <c r="N194" s="308">
        <f t="shared" si="45"/>
        <v>30150</v>
      </c>
      <c r="P194" s="309"/>
    </row>
    <row r="195" spans="2:16" ht="12" customHeight="1">
      <c r="B195" s="1050" t="s">
        <v>2035</v>
      </c>
      <c r="C195" s="1141"/>
      <c r="D195" s="305">
        <v>13392</v>
      </c>
      <c r="E195" s="306">
        <v>122</v>
      </c>
      <c r="F195" s="306">
        <f t="shared" si="46"/>
        <v>13514</v>
      </c>
      <c r="G195" s="306">
        <v>13336</v>
      </c>
      <c r="H195" s="306">
        <v>122</v>
      </c>
      <c r="I195" s="306">
        <f t="shared" si="43"/>
        <v>13458</v>
      </c>
      <c r="J195" s="307">
        <v>0</v>
      </c>
      <c r="K195" s="307">
        <v>0</v>
      </c>
      <c r="L195" s="306">
        <v>32251</v>
      </c>
      <c r="M195" s="306">
        <v>55</v>
      </c>
      <c r="N195" s="308">
        <f t="shared" si="45"/>
        <v>32306</v>
      </c>
      <c r="P195" s="309"/>
    </row>
    <row r="196" spans="2:16" ht="12.75" customHeight="1">
      <c r="B196" s="315"/>
      <c r="C196" s="200" t="s">
        <v>2205</v>
      </c>
      <c r="D196" s="305">
        <v>6269</v>
      </c>
      <c r="E196" s="306">
        <v>8</v>
      </c>
      <c r="F196" s="306">
        <f t="shared" si="46"/>
        <v>6277</v>
      </c>
      <c r="G196" s="306">
        <v>6218</v>
      </c>
      <c r="H196" s="306">
        <v>8</v>
      </c>
      <c r="I196" s="306">
        <f t="shared" si="43"/>
        <v>6226</v>
      </c>
      <c r="J196" s="307">
        <v>2.3930000000000002</v>
      </c>
      <c r="K196" s="307">
        <v>0.447</v>
      </c>
      <c r="L196" s="306">
        <v>15004</v>
      </c>
      <c r="M196" s="306">
        <v>4</v>
      </c>
      <c r="N196" s="308">
        <f t="shared" si="45"/>
        <v>15008</v>
      </c>
      <c r="P196" s="309"/>
    </row>
    <row r="197" spans="2:16" ht="12.75" customHeight="1">
      <c r="B197" s="315"/>
      <c r="C197" s="200" t="s">
        <v>2206</v>
      </c>
      <c r="D197" s="305">
        <v>7123</v>
      </c>
      <c r="E197" s="306">
        <v>114</v>
      </c>
      <c r="F197" s="306">
        <f t="shared" si="46"/>
        <v>7237</v>
      </c>
      <c r="G197" s="306">
        <v>7118</v>
      </c>
      <c r="H197" s="306">
        <v>114</v>
      </c>
      <c r="I197" s="306">
        <f t="shared" si="43"/>
        <v>7232</v>
      </c>
      <c r="J197" s="307">
        <v>2.4210000000000003</v>
      </c>
      <c r="K197" s="307">
        <v>0.447</v>
      </c>
      <c r="L197" s="306">
        <v>17247</v>
      </c>
      <c r="M197" s="306">
        <v>51</v>
      </c>
      <c r="N197" s="308">
        <f t="shared" si="45"/>
        <v>17298</v>
      </c>
      <c r="P197" s="309"/>
    </row>
    <row r="198" spans="2:16" ht="12.75" customHeight="1">
      <c r="B198" s="315"/>
      <c r="C198" s="200"/>
      <c r="D198" s="305"/>
      <c r="E198" s="201"/>
      <c r="F198" s="201"/>
      <c r="G198" s="201"/>
      <c r="H198" s="201"/>
      <c r="I198" s="201"/>
      <c r="J198" s="328"/>
      <c r="K198" s="328"/>
      <c r="L198" s="201"/>
      <c r="M198" s="201"/>
      <c r="N198" s="202"/>
      <c r="P198" s="309"/>
    </row>
    <row r="199" spans="2:16" s="310" customFormat="1" ht="12.75" customHeight="1">
      <c r="B199" s="1048" t="s">
        <v>2207</v>
      </c>
      <c r="C199" s="1140"/>
      <c r="D199" s="311">
        <v>0</v>
      </c>
      <c r="E199" s="311">
        <v>0</v>
      </c>
      <c r="F199" s="311">
        <v>0</v>
      </c>
      <c r="G199" s="311">
        <v>0</v>
      </c>
      <c r="H199" s="311">
        <v>0</v>
      </c>
      <c r="I199" s="311">
        <v>0</v>
      </c>
      <c r="J199" s="313"/>
      <c r="K199" s="311">
        <v>0</v>
      </c>
      <c r="L199" s="311">
        <v>0</v>
      </c>
      <c r="M199" s="311">
        <v>0</v>
      </c>
      <c r="N199" s="331">
        <v>0</v>
      </c>
      <c r="P199" s="309"/>
    </row>
    <row r="200" spans="2:16" ht="12.75" customHeight="1">
      <c r="B200" s="1050" t="s">
        <v>2208</v>
      </c>
      <c r="C200" s="1141"/>
      <c r="D200" s="305">
        <v>3038</v>
      </c>
      <c r="E200" s="306">
        <v>0</v>
      </c>
      <c r="F200" s="306">
        <f>SUM(D200:E200)</f>
        <v>3038</v>
      </c>
      <c r="G200" s="306">
        <v>3038</v>
      </c>
      <c r="H200" s="306">
        <v>0</v>
      </c>
      <c r="I200" s="306">
        <f>SUM(G200:H200)</f>
        <v>3038</v>
      </c>
      <c r="J200" s="307">
        <v>1.998</v>
      </c>
      <c r="K200" s="307">
        <v>0</v>
      </c>
      <c r="L200" s="306">
        <v>6070</v>
      </c>
      <c r="M200" s="306"/>
      <c r="N200" s="308">
        <f>SUM(L200:M200)</f>
        <v>6070</v>
      </c>
      <c r="P200" s="309"/>
    </row>
    <row r="201" spans="2:16" ht="12.75" customHeight="1">
      <c r="B201" s="204"/>
      <c r="C201" s="304"/>
      <c r="D201" s="305"/>
      <c r="E201" s="318"/>
      <c r="F201" s="318"/>
      <c r="G201" s="318"/>
      <c r="H201" s="318"/>
      <c r="I201" s="318"/>
      <c r="J201" s="319"/>
      <c r="K201" s="319"/>
      <c r="L201" s="318"/>
      <c r="M201" s="318"/>
      <c r="N201" s="320"/>
      <c r="P201" s="309"/>
    </row>
    <row r="202" spans="2:16" s="310" customFormat="1" ht="12.75" customHeight="1">
      <c r="B202" s="1048" t="s">
        <v>2209</v>
      </c>
      <c r="C202" s="1140"/>
      <c r="D202" s="326">
        <v>95114</v>
      </c>
      <c r="E202" s="311">
        <v>33</v>
      </c>
      <c r="F202" s="312">
        <f aca="true" t="shared" si="47" ref="F202:F227">SUM(D202:E202)</f>
        <v>95147</v>
      </c>
      <c r="G202" s="326">
        <v>95114</v>
      </c>
      <c r="H202" s="311">
        <v>31</v>
      </c>
      <c r="I202" s="312">
        <f aca="true" t="shared" si="48" ref="I202:I227">SUM(G202:H202)</f>
        <v>95145</v>
      </c>
      <c r="J202" s="332">
        <v>3.164</v>
      </c>
      <c r="K202" s="332">
        <v>0.667</v>
      </c>
      <c r="L202" s="312">
        <v>299990</v>
      </c>
      <c r="M202" s="312">
        <v>22</v>
      </c>
      <c r="N202" s="314">
        <f aca="true" t="shared" si="49" ref="N202:N227">SUM(L202:M202)</f>
        <v>300012</v>
      </c>
      <c r="P202" s="309"/>
    </row>
    <row r="203" spans="2:16" ht="12" customHeight="1">
      <c r="B203" s="1050" t="s">
        <v>2036</v>
      </c>
      <c r="C203" s="1141"/>
      <c r="D203" s="305">
        <v>33124</v>
      </c>
      <c r="E203" s="306">
        <v>21</v>
      </c>
      <c r="F203" s="306">
        <f t="shared" si="47"/>
        <v>33145</v>
      </c>
      <c r="G203" s="305">
        <v>33124</v>
      </c>
      <c r="H203" s="306">
        <v>21</v>
      </c>
      <c r="I203" s="306">
        <f t="shared" si="48"/>
        <v>33145</v>
      </c>
      <c r="J203" s="307">
        <v>3.121</v>
      </c>
      <c r="K203" s="307">
        <v>0.667</v>
      </c>
      <c r="L203" s="306">
        <v>103391</v>
      </c>
      <c r="M203" s="306">
        <v>14</v>
      </c>
      <c r="N203" s="308">
        <f t="shared" si="49"/>
        <v>103405</v>
      </c>
      <c r="P203" s="309"/>
    </row>
    <row r="204" spans="2:16" ht="12.75" customHeight="1">
      <c r="B204" s="315"/>
      <c r="C204" s="200" t="s">
        <v>2210</v>
      </c>
      <c r="D204" s="305">
        <v>3834</v>
      </c>
      <c r="E204" s="306">
        <v>0</v>
      </c>
      <c r="F204" s="306">
        <f t="shared" si="47"/>
        <v>3834</v>
      </c>
      <c r="G204" s="305">
        <v>3834</v>
      </c>
      <c r="H204" s="306">
        <v>0</v>
      </c>
      <c r="I204" s="306">
        <f t="shared" si="48"/>
        <v>3834</v>
      </c>
      <c r="J204" s="307">
        <v>3.323</v>
      </c>
      <c r="K204" s="307">
        <v>0</v>
      </c>
      <c r="L204" s="306">
        <v>12740</v>
      </c>
      <c r="M204" s="306">
        <v>0</v>
      </c>
      <c r="N204" s="308">
        <f t="shared" si="49"/>
        <v>12740</v>
      </c>
      <c r="P204" s="309"/>
    </row>
    <row r="205" spans="2:16" ht="12.75" customHeight="1">
      <c r="B205" s="315"/>
      <c r="C205" s="200" t="s">
        <v>2211</v>
      </c>
      <c r="D205" s="305">
        <v>1476</v>
      </c>
      <c r="E205" s="306">
        <v>0</v>
      </c>
      <c r="F205" s="306">
        <f t="shared" si="47"/>
        <v>1476</v>
      </c>
      <c r="G205" s="305">
        <v>1476</v>
      </c>
      <c r="H205" s="306">
        <v>0</v>
      </c>
      <c r="I205" s="306">
        <f t="shared" si="48"/>
        <v>1476</v>
      </c>
      <c r="J205" s="307">
        <v>2.346</v>
      </c>
      <c r="K205" s="307">
        <v>0</v>
      </c>
      <c r="L205" s="306">
        <v>3463</v>
      </c>
      <c r="M205" s="306">
        <v>0</v>
      </c>
      <c r="N205" s="308">
        <f t="shared" si="49"/>
        <v>3463</v>
      </c>
      <c r="P205" s="309"/>
    </row>
    <row r="206" spans="2:16" ht="12.75" customHeight="1">
      <c r="B206" s="315"/>
      <c r="C206" s="200" t="s">
        <v>2212</v>
      </c>
      <c r="D206" s="305">
        <v>8914</v>
      </c>
      <c r="E206" s="306">
        <v>0</v>
      </c>
      <c r="F206" s="306">
        <f t="shared" si="47"/>
        <v>8914</v>
      </c>
      <c r="G206" s="305">
        <v>8914</v>
      </c>
      <c r="H206" s="306">
        <v>0</v>
      </c>
      <c r="I206" s="306">
        <f t="shared" si="48"/>
        <v>8914</v>
      </c>
      <c r="J206" s="307">
        <v>3.15</v>
      </c>
      <c r="K206" s="307">
        <v>0</v>
      </c>
      <c r="L206" s="306">
        <v>28079</v>
      </c>
      <c r="M206" s="306">
        <v>0</v>
      </c>
      <c r="N206" s="308">
        <f t="shared" si="49"/>
        <v>28079</v>
      </c>
      <c r="P206" s="309"/>
    </row>
    <row r="207" spans="2:16" ht="12.75" customHeight="1">
      <c r="B207" s="315"/>
      <c r="C207" s="200" t="s">
        <v>2213</v>
      </c>
      <c r="D207" s="305">
        <v>4534</v>
      </c>
      <c r="E207" s="306">
        <v>0</v>
      </c>
      <c r="F207" s="306">
        <f t="shared" si="47"/>
        <v>4534</v>
      </c>
      <c r="G207" s="305">
        <v>4534</v>
      </c>
      <c r="H207" s="306">
        <v>0</v>
      </c>
      <c r="I207" s="306">
        <f t="shared" si="48"/>
        <v>4534</v>
      </c>
      <c r="J207" s="307">
        <v>3.106</v>
      </c>
      <c r="K207" s="307">
        <v>0</v>
      </c>
      <c r="L207" s="306">
        <v>14083</v>
      </c>
      <c r="M207" s="306">
        <v>0</v>
      </c>
      <c r="N207" s="308">
        <f t="shared" si="49"/>
        <v>14083</v>
      </c>
      <c r="P207" s="309"/>
    </row>
    <row r="208" spans="2:16" ht="12.75" customHeight="1">
      <c r="B208" s="315"/>
      <c r="C208" s="200" t="s">
        <v>2214</v>
      </c>
      <c r="D208" s="305">
        <v>5391</v>
      </c>
      <c r="E208" s="306">
        <v>21</v>
      </c>
      <c r="F208" s="306">
        <f t="shared" si="47"/>
        <v>5412</v>
      </c>
      <c r="G208" s="305">
        <v>5391</v>
      </c>
      <c r="H208" s="306">
        <v>21</v>
      </c>
      <c r="I208" s="306">
        <f t="shared" si="48"/>
        <v>5412</v>
      </c>
      <c r="J208" s="307">
        <v>2.898</v>
      </c>
      <c r="K208" s="307">
        <v>0.679</v>
      </c>
      <c r="L208" s="306">
        <v>15623</v>
      </c>
      <c r="M208" s="306">
        <v>14</v>
      </c>
      <c r="N208" s="308">
        <f t="shared" si="49"/>
        <v>15637</v>
      </c>
      <c r="P208" s="309"/>
    </row>
    <row r="209" spans="2:16" ht="12.75" customHeight="1">
      <c r="B209" s="315"/>
      <c r="C209" s="200" t="s">
        <v>2215</v>
      </c>
      <c r="D209" s="305">
        <v>7334</v>
      </c>
      <c r="E209" s="306">
        <v>0</v>
      </c>
      <c r="F209" s="306">
        <f t="shared" si="47"/>
        <v>7334</v>
      </c>
      <c r="G209" s="305">
        <v>7334</v>
      </c>
      <c r="H209" s="306">
        <v>0</v>
      </c>
      <c r="I209" s="306">
        <f t="shared" si="48"/>
        <v>7334</v>
      </c>
      <c r="J209" s="307">
        <v>3.275</v>
      </c>
      <c r="K209" s="307">
        <v>0</v>
      </c>
      <c r="L209" s="306">
        <v>24019</v>
      </c>
      <c r="M209" s="306">
        <v>0</v>
      </c>
      <c r="N209" s="308">
        <f t="shared" si="49"/>
        <v>24019</v>
      </c>
      <c r="P209" s="309"/>
    </row>
    <row r="210" spans="2:16" ht="12" customHeight="1">
      <c r="B210" s="204"/>
      <c r="C210" s="335" t="s">
        <v>2222</v>
      </c>
      <c r="D210" s="305">
        <v>1641</v>
      </c>
      <c r="E210" s="306">
        <v>0</v>
      </c>
      <c r="F210" s="306">
        <f t="shared" si="47"/>
        <v>1641</v>
      </c>
      <c r="G210" s="305">
        <v>1641</v>
      </c>
      <c r="H210" s="306">
        <v>0</v>
      </c>
      <c r="I210" s="306">
        <f t="shared" si="48"/>
        <v>1641</v>
      </c>
      <c r="J210" s="307">
        <v>3.281</v>
      </c>
      <c r="K210" s="307">
        <v>0</v>
      </c>
      <c r="L210" s="306">
        <v>5384</v>
      </c>
      <c r="M210" s="306">
        <v>0</v>
      </c>
      <c r="N210" s="308">
        <f t="shared" si="49"/>
        <v>5384</v>
      </c>
      <c r="P210" s="309"/>
    </row>
    <row r="211" spans="2:16" ht="12.75" customHeight="1">
      <c r="B211" s="1050" t="s">
        <v>2037</v>
      </c>
      <c r="C211" s="1141"/>
      <c r="D211" s="305">
        <v>9077</v>
      </c>
      <c r="E211" s="306">
        <v>3</v>
      </c>
      <c r="F211" s="306">
        <f t="shared" si="47"/>
        <v>9080</v>
      </c>
      <c r="G211" s="305">
        <v>9077</v>
      </c>
      <c r="H211" s="306">
        <v>3</v>
      </c>
      <c r="I211" s="306">
        <f t="shared" si="48"/>
        <v>9080</v>
      </c>
      <c r="J211" s="307">
        <v>6.649</v>
      </c>
      <c r="K211" s="307">
        <v>1</v>
      </c>
      <c r="L211" s="306">
        <v>30608</v>
      </c>
      <c r="M211" s="306">
        <v>3</v>
      </c>
      <c r="N211" s="308">
        <f t="shared" si="49"/>
        <v>30611</v>
      </c>
      <c r="P211" s="309"/>
    </row>
    <row r="212" spans="2:16" ht="12.75" customHeight="1">
      <c r="B212" s="315"/>
      <c r="C212" s="200" t="s">
        <v>2216</v>
      </c>
      <c r="D212" s="305">
        <v>6688</v>
      </c>
      <c r="E212" s="306">
        <v>2</v>
      </c>
      <c r="F212" s="306">
        <f t="shared" si="47"/>
        <v>6690</v>
      </c>
      <c r="G212" s="305">
        <v>6688</v>
      </c>
      <c r="H212" s="306">
        <v>2</v>
      </c>
      <c r="I212" s="306">
        <f t="shared" si="48"/>
        <v>6690</v>
      </c>
      <c r="J212" s="307">
        <v>3.425</v>
      </c>
      <c r="K212" s="307">
        <v>0.97</v>
      </c>
      <c r="L212" s="306">
        <v>22906</v>
      </c>
      <c r="M212" s="306">
        <v>2</v>
      </c>
      <c r="N212" s="308">
        <f t="shared" si="49"/>
        <v>22908</v>
      </c>
      <c r="P212" s="309"/>
    </row>
    <row r="213" spans="2:16" ht="12" customHeight="1">
      <c r="B213" s="315"/>
      <c r="C213" s="200" t="s">
        <v>2217</v>
      </c>
      <c r="D213" s="305">
        <v>2389</v>
      </c>
      <c r="E213" s="306">
        <v>1</v>
      </c>
      <c r="F213" s="306">
        <f t="shared" si="47"/>
        <v>2390</v>
      </c>
      <c r="G213" s="305">
        <v>2389</v>
      </c>
      <c r="H213" s="306">
        <v>1</v>
      </c>
      <c r="I213" s="306">
        <f t="shared" si="48"/>
        <v>2390</v>
      </c>
      <c r="J213" s="307">
        <v>3.224</v>
      </c>
      <c r="K213" s="307">
        <v>0.698</v>
      </c>
      <c r="L213" s="306">
        <v>7702</v>
      </c>
      <c r="M213" s="306">
        <v>1</v>
      </c>
      <c r="N213" s="308">
        <f t="shared" si="49"/>
        <v>7703</v>
      </c>
      <c r="P213" s="309"/>
    </row>
    <row r="214" spans="2:16" ht="12.75" customHeight="1">
      <c r="B214" s="1050" t="s">
        <v>2038</v>
      </c>
      <c r="C214" s="1142"/>
      <c r="D214" s="305">
        <v>8430</v>
      </c>
      <c r="E214" s="306">
        <v>0</v>
      </c>
      <c r="F214" s="306">
        <f t="shared" si="47"/>
        <v>8430</v>
      </c>
      <c r="G214" s="305">
        <v>8430</v>
      </c>
      <c r="H214" s="306">
        <v>0</v>
      </c>
      <c r="I214" s="306">
        <f t="shared" si="48"/>
        <v>8430</v>
      </c>
      <c r="J214" s="307">
        <v>2.916</v>
      </c>
      <c r="K214" s="307">
        <v>0</v>
      </c>
      <c r="L214" s="306">
        <v>24582</v>
      </c>
      <c r="M214" s="306">
        <v>0</v>
      </c>
      <c r="N214" s="308">
        <f t="shared" si="49"/>
        <v>24582</v>
      </c>
      <c r="P214" s="309"/>
    </row>
    <row r="215" spans="2:16" ht="12.75" customHeight="1">
      <c r="B215" s="315"/>
      <c r="C215" s="200" t="s">
        <v>2218</v>
      </c>
      <c r="D215" s="305">
        <v>5226</v>
      </c>
      <c r="E215" s="306">
        <v>0</v>
      </c>
      <c r="F215" s="306">
        <f t="shared" si="47"/>
        <v>5226</v>
      </c>
      <c r="G215" s="305">
        <v>5226</v>
      </c>
      <c r="H215" s="306">
        <v>0</v>
      </c>
      <c r="I215" s="306">
        <f t="shared" si="48"/>
        <v>5226</v>
      </c>
      <c r="J215" s="307">
        <v>3.073</v>
      </c>
      <c r="K215" s="307">
        <v>0</v>
      </c>
      <c r="L215" s="306">
        <v>16059</v>
      </c>
      <c r="M215" s="306">
        <v>0</v>
      </c>
      <c r="N215" s="308">
        <f t="shared" si="49"/>
        <v>16059</v>
      </c>
      <c r="P215" s="309"/>
    </row>
    <row r="216" spans="2:16" ht="12" customHeight="1">
      <c r="B216" s="315"/>
      <c r="C216" s="200" t="s">
        <v>2124</v>
      </c>
      <c r="D216" s="305">
        <v>3204</v>
      </c>
      <c r="E216" s="306">
        <v>0</v>
      </c>
      <c r="F216" s="306">
        <f t="shared" si="47"/>
        <v>3204</v>
      </c>
      <c r="G216" s="305">
        <v>3204</v>
      </c>
      <c r="H216" s="306">
        <v>0</v>
      </c>
      <c r="I216" s="306">
        <f t="shared" si="48"/>
        <v>3204</v>
      </c>
      <c r="J216" s="307">
        <v>2.66</v>
      </c>
      <c r="K216" s="307">
        <v>0</v>
      </c>
      <c r="L216" s="306">
        <v>8523</v>
      </c>
      <c r="M216" s="306">
        <v>0</v>
      </c>
      <c r="N216" s="308">
        <f t="shared" si="49"/>
        <v>8523</v>
      </c>
      <c r="P216" s="309"/>
    </row>
    <row r="217" spans="2:16" ht="12.75" customHeight="1">
      <c r="B217" s="1050" t="s">
        <v>2039</v>
      </c>
      <c r="C217" s="1142"/>
      <c r="D217" s="305">
        <v>4049</v>
      </c>
      <c r="E217" s="306">
        <v>0</v>
      </c>
      <c r="F217" s="306">
        <f t="shared" si="47"/>
        <v>4049</v>
      </c>
      <c r="G217" s="305">
        <v>4049</v>
      </c>
      <c r="H217" s="306">
        <v>0</v>
      </c>
      <c r="I217" s="306">
        <f t="shared" si="48"/>
        <v>4049</v>
      </c>
      <c r="J217" s="307">
        <v>0</v>
      </c>
      <c r="K217" s="307">
        <v>0</v>
      </c>
      <c r="L217" s="306">
        <v>11333</v>
      </c>
      <c r="M217" s="306">
        <v>0</v>
      </c>
      <c r="N217" s="308">
        <f t="shared" si="49"/>
        <v>11333</v>
      </c>
      <c r="P217" s="309"/>
    </row>
    <row r="218" spans="2:16" ht="12.75" customHeight="1">
      <c r="B218" s="315"/>
      <c r="C218" s="200" t="s">
        <v>2219</v>
      </c>
      <c r="D218" s="305">
        <v>1723</v>
      </c>
      <c r="E218" s="306">
        <v>0</v>
      </c>
      <c r="F218" s="306">
        <f t="shared" si="47"/>
        <v>1723</v>
      </c>
      <c r="G218" s="305">
        <v>1723</v>
      </c>
      <c r="H218" s="306">
        <v>0</v>
      </c>
      <c r="I218" s="306">
        <f t="shared" si="48"/>
        <v>1723</v>
      </c>
      <c r="J218" s="307">
        <v>2.096</v>
      </c>
      <c r="K218" s="307">
        <v>0</v>
      </c>
      <c r="L218" s="306">
        <v>3611</v>
      </c>
      <c r="M218" s="306">
        <v>0</v>
      </c>
      <c r="N218" s="308">
        <f t="shared" si="49"/>
        <v>3611</v>
      </c>
      <c r="P218" s="309"/>
    </row>
    <row r="219" spans="2:16" ht="12.75" customHeight="1">
      <c r="B219" s="315"/>
      <c r="C219" s="200" t="s">
        <v>2220</v>
      </c>
      <c r="D219" s="305">
        <v>723</v>
      </c>
      <c r="E219" s="306">
        <v>0</v>
      </c>
      <c r="F219" s="306">
        <f t="shared" si="47"/>
        <v>723</v>
      </c>
      <c r="G219" s="305">
        <v>723</v>
      </c>
      <c r="H219" s="306">
        <v>0</v>
      </c>
      <c r="I219" s="306">
        <f t="shared" si="48"/>
        <v>723</v>
      </c>
      <c r="J219" s="307">
        <v>2.985</v>
      </c>
      <c r="K219" s="307">
        <v>0</v>
      </c>
      <c r="L219" s="306">
        <v>2158</v>
      </c>
      <c r="M219" s="306">
        <v>0</v>
      </c>
      <c r="N219" s="308">
        <f t="shared" si="49"/>
        <v>2158</v>
      </c>
      <c r="P219" s="309"/>
    </row>
    <row r="220" spans="2:16" ht="12.75" customHeight="1">
      <c r="B220" s="315"/>
      <c r="C220" s="200" t="s">
        <v>2221</v>
      </c>
      <c r="D220" s="305">
        <v>1603</v>
      </c>
      <c r="E220" s="306">
        <v>0</v>
      </c>
      <c r="F220" s="306">
        <f t="shared" si="47"/>
        <v>1603</v>
      </c>
      <c r="G220" s="305">
        <v>1603</v>
      </c>
      <c r="H220" s="306">
        <v>0</v>
      </c>
      <c r="I220" s="306">
        <f t="shared" si="48"/>
        <v>1603</v>
      </c>
      <c r="J220" s="307">
        <v>3.471</v>
      </c>
      <c r="K220" s="307">
        <v>0</v>
      </c>
      <c r="L220" s="306">
        <v>5564</v>
      </c>
      <c r="M220" s="306">
        <v>0</v>
      </c>
      <c r="N220" s="308">
        <f t="shared" si="49"/>
        <v>5564</v>
      </c>
      <c r="P220" s="309"/>
    </row>
    <row r="221" spans="2:16" ht="12" customHeight="1">
      <c r="B221" s="1050" t="s">
        <v>2040</v>
      </c>
      <c r="C221" s="1141"/>
      <c r="D221" s="305">
        <v>40434</v>
      </c>
      <c r="E221" s="306">
        <v>9</v>
      </c>
      <c r="F221" s="306">
        <f t="shared" si="47"/>
        <v>40443</v>
      </c>
      <c r="G221" s="305">
        <v>40434</v>
      </c>
      <c r="H221" s="306">
        <v>7</v>
      </c>
      <c r="I221" s="306">
        <f t="shared" si="48"/>
        <v>40441</v>
      </c>
      <c r="J221" s="307">
        <v>3.217</v>
      </c>
      <c r="K221" s="307">
        <v>0</v>
      </c>
      <c r="L221" s="306">
        <v>130076</v>
      </c>
      <c r="M221" s="306">
        <v>5</v>
      </c>
      <c r="N221" s="308">
        <f t="shared" si="49"/>
        <v>130081</v>
      </c>
      <c r="P221" s="309"/>
    </row>
    <row r="222" spans="2:16" ht="12.75" customHeight="1">
      <c r="B222" s="315"/>
      <c r="C222" s="200" t="s">
        <v>2223</v>
      </c>
      <c r="D222" s="305">
        <v>5086</v>
      </c>
      <c r="E222" s="306">
        <v>2</v>
      </c>
      <c r="F222" s="306">
        <f t="shared" si="47"/>
        <v>5088</v>
      </c>
      <c r="G222" s="305">
        <v>5086</v>
      </c>
      <c r="H222" s="306">
        <v>2</v>
      </c>
      <c r="I222" s="306">
        <f t="shared" si="48"/>
        <v>5088</v>
      </c>
      <c r="J222" s="307">
        <v>3.317</v>
      </c>
      <c r="K222" s="307">
        <v>0.631</v>
      </c>
      <c r="L222" s="306">
        <v>16870</v>
      </c>
      <c r="M222" s="306">
        <v>1</v>
      </c>
      <c r="N222" s="308">
        <f t="shared" si="49"/>
        <v>16871</v>
      </c>
      <c r="P222" s="309"/>
    </row>
    <row r="223" spans="2:16" ht="12.75" customHeight="1">
      <c r="B223" s="315"/>
      <c r="C223" s="200" t="s">
        <v>2224</v>
      </c>
      <c r="D223" s="305">
        <v>5817</v>
      </c>
      <c r="E223" s="306">
        <v>0</v>
      </c>
      <c r="F223" s="306">
        <f t="shared" si="47"/>
        <v>5817</v>
      </c>
      <c r="G223" s="305">
        <v>5817</v>
      </c>
      <c r="H223" s="306">
        <v>0</v>
      </c>
      <c r="I223" s="306">
        <f t="shared" si="48"/>
        <v>5817</v>
      </c>
      <c r="J223" s="307">
        <v>3.346</v>
      </c>
      <c r="K223" s="307">
        <v>0</v>
      </c>
      <c r="L223" s="306">
        <v>19464</v>
      </c>
      <c r="M223" s="306">
        <v>0</v>
      </c>
      <c r="N223" s="308">
        <f t="shared" si="49"/>
        <v>19464</v>
      </c>
      <c r="P223" s="309"/>
    </row>
    <row r="224" spans="2:16" ht="12.75" customHeight="1">
      <c r="B224" s="315"/>
      <c r="C224" s="200" t="s">
        <v>2225</v>
      </c>
      <c r="D224" s="305">
        <v>4982</v>
      </c>
      <c r="E224" s="306">
        <v>0</v>
      </c>
      <c r="F224" s="306">
        <f t="shared" si="47"/>
        <v>4982</v>
      </c>
      <c r="G224" s="305">
        <v>4982</v>
      </c>
      <c r="H224" s="306">
        <v>0</v>
      </c>
      <c r="I224" s="306">
        <f t="shared" si="48"/>
        <v>4982</v>
      </c>
      <c r="J224" s="307">
        <v>3.379</v>
      </c>
      <c r="K224" s="307">
        <v>0</v>
      </c>
      <c r="L224" s="306">
        <v>16834</v>
      </c>
      <c r="M224" s="306">
        <v>0</v>
      </c>
      <c r="N224" s="308">
        <f t="shared" si="49"/>
        <v>16834</v>
      </c>
      <c r="P224" s="309"/>
    </row>
    <row r="225" spans="2:16" ht="12.75" customHeight="1">
      <c r="B225" s="315"/>
      <c r="C225" s="200" t="s">
        <v>2226</v>
      </c>
      <c r="D225" s="305">
        <v>9608</v>
      </c>
      <c r="E225" s="306">
        <v>5</v>
      </c>
      <c r="F225" s="306">
        <f t="shared" si="47"/>
        <v>9613</v>
      </c>
      <c r="G225" s="305">
        <v>9608</v>
      </c>
      <c r="H225" s="306">
        <v>3</v>
      </c>
      <c r="I225" s="306">
        <f t="shared" si="48"/>
        <v>9611</v>
      </c>
      <c r="J225" s="307">
        <v>3.28</v>
      </c>
      <c r="K225" s="307">
        <v>0.6</v>
      </c>
      <c r="L225" s="306">
        <v>31514</v>
      </c>
      <c r="M225" s="306">
        <v>3</v>
      </c>
      <c r="N225" s="308">
        <f t="shared" si="49"/>
        <v>31517</v>
      </c>
      <c r="P225" s="309"/>
    </row>
    <row r="226" spans="2:16" ht="12.75" customHeight="1">
      <c r="B226" s="315"/>
      <c r="C226" s="200" t="s">
        <v>2227</v>
      </c>
      <c r="D226" s="305">
        <v>8472</v>
      </c>
      <c r="E226" s="306">
        <v>0</v>
      </c>
      <c r="F226" s="306">
        <f t="shared" si="47"/>
        <v>8472</v>
      </c>
      <c r="G226" s="305">
        <v>8472</v>
      </c>
      <c r="H226" s="306">
        <v>0</v>
      </c>
      <c r="I226" s="306">
        <f t="shared" si="48"/>
        <v>8472</v>
      </c>
      <c r="J226" s="307">
        <v>3.24</v>
      </c>
      <c r="K226" s="307">
        <v>0</v>
      </c>
      <c r="L226" s="306">
        <v>27449</v>
      </c>
      <c r="M226" s="306">
        <v>0</v>
      </c>
      <c r="N226" s="308">
        <f t="shared" si="49"/>
        <v>27449</v>
      </c>
      <c r="P226" s="309"/>
    </row>
    <row r="227" spans="2:16" ht="12.75" customHeight="1">
      <c r="B227" s="315"/>
      <c r="C227" s="200" t="s">
        <v>2228</v>
      </c>
      <c r="D227" s="305">
        <v>6469</v>
      </c>
      <c r="E227" s="306">
        <v>2</v>
      </c>
      <c r="F227" s="306">
        <f t="shared" si="47"/>
        <v>6471</v>
      </c>
      <c r="G227" s="305">
        <v>6469</v>
      </c>
      <c r="H227" s="306">
        <v>2</v>
      </c>
      <c r="I227" s="306">
        <f t="shared" si="48"/>
        <v>6471</v>
      </c>
      <c r="J227" s="307">
        <v>2.774</v>
      </c>
      <c r="K227" s="307">
        <v>0.682</v>
      </c>
      <c r="L227" s="306">
        <v>17945</v>
      </c>
      <c r="M227" s="306">
        <v>1</v>
      </c>
      <c r="N227" s="308">
        <f t="shared" si="49"/>
        <v>17946</v>
      </c>
      <c r="P227" s="309"/>
    </row>
    <row r="228" spans="2:16" ht="12.75" customHeight="1">
      <c r="B228" s="315"/>
      <c r="C228" s="200"/>
      <c r="D228" s="305"/>
      <c r="E228" s="201"/>
      <c r="F228" s="201"/>
      <c r="G228" s="201"/>
      <c r="H228" s="201"/>
      <c r="I228" s="201"/>
      <c r="J228" s="328"/>
      <c r="K228" s="328"/>
      <c r="L228" s="201"/>
      <c r="M228" s="201"/>
      <c r="N228" s="202"/>
      <c r="P228" s="309"/>
    </row>
    <row r="229" spans="2:16" s="310" customFormat="1" ht="12" customHeight="1">
      <c r="B229" s="1048" t="s">
        <v>2229</v>
      </c>
      <c r="C229" s="1140"/>
      <c r="D229" s="326">
        <v>44070</v>
      </c>
      <c r="E229" s="311">
        <v>163</v>
      </c>
      <c r="F229" s="312">
        <f aca="true" t="shared" si="50" ref="F229:F245">SUM(D229:E229)</f>
        <v>44233</v>
      </c>
      <c r="G229" s="312">
        <v>44065</v>
      </c>
      <c r="H229" s="311">
        <v>163</v>
      </c>
      <c r="I229" s="312">
        <f aca="true" t="shared" si="51" ref="I229:I245">SUM(G229:H229)</f>
        <v>44228</v>
      </c>
      <c r="J229" s="332">
        <v>2.717</v>
      </c>
      <c r="K229" s="332">
        <v>0.504</v>
      </c>
      <c r="L229" s="312">
        <v>119729</v>
      </c>
      <c r="M229" s="312">
        <v>82</v>
      </c>
      <c r="N229" s="314">
        <v>119810</v>
      </c>
      <c r="P229" s="309"/>
    </row>
    <row r="230" spans="2:16" ht="12" customHeight="1">
      <c r="B230" s="1050" t="s">
        <v>2041</v>
      </c>
      <c r="C230" s="1141"/>
      <c r="D230" s="305">
        <v>13208</v>
      </c>
      <c r="E230" s="306">
        <v>151</v>
      </c>
      <c r="F230" s="306">
        <f t="shared" si="50"/>
        <v>13359</v>
      </c>
      <c r="G230" s="306">
        <v>13208</v>
      </c>
      <c r="H230" s="306">
        <v>151</v>
      </c>
      <c r="I230" s="306">
        <f t="shared" si="51"/>
        <v>13359</v>
      </c>
      <c r="J230" s="307">
        <v>2.949</v>
      </c>
      <c r="K230" s="307">
        <v>0.51</v>
      </c>
      <c r="L230" s="306">
        <v>38956</v>
      </c>
      <c r="M230" s="306">
        <v>77</v>
      </c>
      <c r="N230" s="308">
        <f aca="true" t="shared" si="52" ref="N230:N239">SUM(L230:M230)</f>
        <v>39033</v>
      </c>
      <c r="P230" s="309"/>
    </row>
    <row r="231" spans="2:16" ht="12.75" customHeight="1">
      <c r="B231" s="315"/>
      <c r="C231" s="200" t="s">
        <v>2230</v>
      </c>
      <c r="D231" s="305">
        <v>3927</v>
      </c>
      <c r="E231" s="306">
        <v>44</v>
      </c>
      <c r="F231" s="306">
        <f t="shared" si="50"/>
        <v>3971</v>
      </c>
      <c r="G231" s="306">
        <v>3927</v>
      </c>
      <c r="H231" s="306">
        <v>44</v>
      </c>
      <c r="I231" s="306">
        <f t="shared" si="51"/>
        <v>3971</v>
      </c>
      <c r="J231" s="307">
        <v>2.844</v>
      </c>
      <c r="K231" s="307">
        <v>0.505</v>
      </c>
      <c r="L231" s="306">
        <v>11168</v>
      </c>
      <c r="M231" s="306">
        <v>22</v>
      </c>
      <c r="N231" s="308">
        <f t="shared" si="52"/>
        <v>11190</v>
      </c>
      <c r="P231" s="309"/>
    </row>
    <row r="232" spans="2:16" ht="12.75" customHeight="1">
      <c r="B232" s="315"/>
      <c r="C232" s="200" t="s">
        <v>2231</v>
      </c>
      <c r="D232" s="305">
        <v>2575</v>
      </c>
      <c r="E232" s="306">
        <v>47</v>
      </c>
      <c r="F232" s="306">
        <f t="shared" si="50"/>
        <v>2622</v>
      </c>
      <c r="G232" s="306">
        <v>2575</v>
      </c>
      <c r="H232" s="306">
        <v>47</v>
      </c>
      <c r="I232" s="306">
        <f t="shared" si="51"/>
        <v>2622</v>
      </c>
      <c r="J232" s="307">
        <v>2.774</v>
      </c>
      <c r="K232" s="307">
        <v>0.467</v>
      </c>
      <c r="L232" s="306">
        <v>7143</v>
      </c>
      <c r="M232" s="306">
        <v>22</v>
      </c>
      <c r="N232" s="308">
        <f t="shared" si="52"/>
        <v>7165</v>
      </c>
      <c r="P232" s="309"/>
    </row>
    <row r="233" spans="2:16" ht="12.75" customHeight="1">
      <c r="B233" s="315"/>
      <c r="C233" s="200" t="s">
        <v>2232</v>
      </c>
      <c r="D233" s="305">
        <v>1623</v>
      </c>
      <c r="E233" s="306">
        <v>13</v>
      </c>
      <c r="F233" s="306">
        <f t="shared" si="50"/>
        <v>1636</v>
      </c>
      <c r="G233" s="306">
        <v>1623</v>
      </c>
      <c r="H233" s="306">
        <v>13</v>
      </c>
      <c r="I233" s="306">
        <f t="shared" si="51"/>
        <v>1636</v>
      </c>
      <c r="J233" s="307">
        <v>2.067</v>
      </c>
      <c r="K233" s="307">
        <v>0.53</v>
      </c>
      <c r="L233" s="306">
        <v>4815</v>
      </c>
      <c r="M233" s="306">
        <v>7</v>
      </c>
      <c r="N233" s="308">
        <f t="shared" si="52"/>
        <v>4822</v>
      </c>
      <c r="P233" s="309"/>
    </row>
    <row r="234" spans="2:16" ht="12.75" customHeight="1">
      <c r="B234" s="315"/>
      <c r="C234" s="200" t="s">
        <v>2233</v>
      </c>
      <c r="D234" s="305">
        <v>761</v>
      </c>
      <c r="E234" s="306">
        <v>3</v>
      </c>
      <c r="F234" s="306">
        <f t="shared" si="50"/>
        <v>764</v>
      </c>
      <c r="G234" s="306">
        <v>761</v>
      </c>
      <c r="H234" s="306">
        <v>3</v>
      </c>
      <c r="I234" s="306">
        <f t="shared" si="51"/>
        <v>764</v>
      </c>
      <c r="J234" s="307">
        <v>3.1990000000000003</v>
      </c>
      <c r="K234" s="307">
        <v>0.528</v>
      </c>
      <c r="L234" s="306">
        <v>2434</v>
      </c>
      <c r="M234" s="306">
        <v>2</v>
      </c>
      <c r="N234" s="308">
        <f t="shared" si="52"/>
        <v>2436</v>
      </c>
      <c r="P234" s="309"/>
    </row>
    <row r="235" spans="2:16" ht="12.75" customHeight="1">
      <c r="B235" s="315"/>
      <c r="C235" s="200" t="s">
        <v>2234</v>
      </c>
      <c r="D235" s="305">
        <v>1332</v>
      </c>
      <c r="E235" s="306">
        <v>18</v>
      </c>
      <c r="F235" s="306">
        <f t="shared" si="50"/>
        <v>1350</v>
      </c>
      <c r="G235" s="306">
        <v>1332</v>
      </c>
      <c r="H235" s="306">
        <v>18</v>
      </c>
      <c r="I235" s="306">
        <f t="shared" si="51"/>
        <v>1350</v>
      </c>
      <c r="J235" s="307">
        <v>2.842</v>
      </c>
      <c r="K235" s="307">
        <v>0.521</v>
      </c>
      <c r="L235" s="306">
        <v>3786</v>
      </c>
      <c r="M235" s="306">
        <v>9</v>
      </c>
      <c r="N235" s="308">
        <f t="shared" si="52"/>
        <v>3795</v>
      </c>
      <c r="P235" s="309"/>
    </row>
    <row r="236" spans="2:16" ht="12.75" customHeight="1">
      <c r="B236" s="315"/>
      <c r="C236" s="200" t="s">
        <v>2180</v>
      </c>
      <c r="D236" s="305">
        <v>2990</v>
      </c>
      <c r="E236" s="306">
        <v>26</v>
      </c>
      <c r="F236" s="306">
        <f t="shared" si="50"/>
        <v>3016</v>
      </c>
      <c r="G236" s="306">
        <v>2990</v>
      </c>
      <c r="H236" s="306">
        <v>26</v>
      </c>
      <c r="I236" s="306">
        <f t="shared" si="51"/>
        <v>3016</v>
      </c>
      <c r="J236" s="307">
        <v>3.214</v>
      </c>
      <c r="K236" s="307">
        <v>0.558</v>
      </c>
      <c r="L236" s="306">
        <v>9610</v>
      </c>
      <c r="M236" s="306">
        <v>15</v>
      </c>
      <c r="N236" s="308">
        <f t="shared" si="52"/>
        <v>9625</v>
      </c>
      <c r="P236" s="309"/>
    </row>
    <row r="237" spans="2:16" ht="12" customHeight="1">
      <c r="B237" s="1050" t="s">
        <v>2235</v>
      </c>
      <c r="C237" s="1141"/>
      <c r="D237" s="305">
        <v>17242</v>
      </c>
      <c r="E237" s="306">
        <v>6</v>
      </c>
      <c r="F237" s="306">
        <f t="shared" si="50"/>
        <v>17248</v>
      </c>
      <c r="G237" s="306">
        <v>17242</v>
      </c>
      <c r="H237" s="306">
        <v>6</v>
      </c>
      <c r="I237" s="306">
        <f t="shared" si="51"/>
        <v>17248</v>
      </c>
      <c r="J237" s="307">
        <v>3.1990000000000003</v>
      </c>
      <c r="K237" s="307">
        <v>0.5</v>
      </c>
      <c r="L237" s="306">
        <v>55161</v>
      </c>
      <c r="M237" s="306">
        <v>3</v>
      </c>
      <c r="N237" s="308">
        <f t="shared" si="52"/>
        <v>55164</v>
      </c>
      <c r="P237" s="309"/>
    </row>
    <row r="238" spans="2:16" ht="12.75" customHeight="1">
      <c r="B238" s="315"/>
      <c r="C238" s="200" t="s">
        <v>2236</v>
      </c>
      <c r="D238" s="305">
        <v>9531</v>
      </c>
      <c r="E238" s="306">
        <v>2</v>
      </c>
      <c r="F238" s="306">
        <f t="shared" si="50"/>
        <v>9533</v>
      </c>
      <c r="G238" s="306">
        <v>9531</v>
      </c>
      <c r="H238" s="306">
        <v>2</v>
      </c>
      <c r="I238" s="306">
        <f t="shared" si="51"/>
        <v>9533</v>
      </c>
      <c r="J238" s="307">
        <v>3.295</v>
      </c>
      <c r="K238" s="307">
        <v>0.515</v>
      </c>
      <c r="L238" s="306">
        <v>31405</v>
      </c>
      <c r="M238" s="306">
        <v>1</v>
      </c>
      <c r="N238" s="308">
        <f t="shared" si="52"/>
        <v>31406</v>
      </c>
      <c r="P238" s="309"/>
    </row>
    <row r="239" spans="2:16" ht="12.75" customHeight="1">
      <c r="B239" s="315"/>
      <c r="C239" s="200" t="s">
        <v>2237</v>
      </c>
      <c r="D239" s="305">
        <v>3971</v>
      </c>
      <c r="E239" s="306">
        <v>0</v>
      </c>
      <c r="F239" s="306">
        <f t="shared" si="50"/>
        <v>3971</v>
      </c>
      <c r="G239" s="306">
        <v>3971</v>
      </c>
      <c r="H239" s="306">
        <v>0</v>
      </c>
      <c r="I239" s="306">
        <f t="shared" si="51"/>
        <v>3971</v>
      </c>
      <c r="J239" s="307">
        <v>3.307</v>
      </c>
      <c r="K239" s="307">
        <v>0</v>
      </c>
      <c r="L239" s="306">
        <v>13132</v>
      </c>
      <c r="M239" s="306">
        <v>0</v>
      </c>
      <c r="N239" s="308">
        <f t="shared" si="52"/>
        <v>13132</v>
      </c>
      <c r="P239" s="309"/>
    </row>
    <row r="240" spans="2:16" ht="12.75" customHeight="1">
      <c r="B240" s="315"/>
      <c r="C240" s="200" t="s">
        <v>2238</v>
      </c>
      <c r="D240" s="305">
        <v>3740</v>
      </c>
      <c r="E240" s="306">
        <v>4</v>
      </c>
      <c r="F240" s="306">
        <f t="shared" si="50"/>
        <v>3744</v>
      </c>
      <c r="G240" s="306">
        <v>3740</v>
      </c>
      <c r="H240" s="306">
        <v>4</v>
      </c>
      <c r="I240" s="306">
        <f t="shared" si="51"/>
        <v>3744</v>
      </c>
      <c r="J240" s="307">
        <v>2.841</v>
      </c>
      <c r="K240" s="307">
        <v>0.484</v>
      </c>
      <c r="L240" s="306">
        <v>10625</v>
      </c>
      <c r="M240" s="306">
        <v>2</v>
      </c>
      <c r="N240" s="308">
        <v>10626</v>
      </c>
      <c r="P240" s="309"/>
    </row>
    <row r="241" spans="2:16" ht="12" customHeight="1">
      <c r="B241" s="1050" t="s">
        <v>1160</v>
      </c>
      <c r="C241" s="1141"/>
      <c r="D241" s="305">
        <v>2631</v>
      </c>
      <c r="E241" s="306">
        <v>1</v>
      </c>
      <c r="F241" s="306">
        <f t="shared" si="50"/>
        <v>2632</v>
      </c>
      <c r="G241" s="306">
        <v>2631</v>
      </c>
      <c r="H241" s="306">
        <v>1</v>
      </c>
      <c r="I241" s="306">
        <f t="shared" si="51"/>
        <v>2632</v>
      </c>
      <c r="J241" s="307">
        <v>1.866</v>
      </c>
      <c r="K241" s="307">
        <v>0.361</v>
      </c>
      <c r="L241" s="306">
        <v>4909</v>
      </c>
      <c r="M241" s="333">
        <v>0</v>
      </c>
      <c r="N241" s="308">
        <f>SUM(L241:M241)</f>
        <v>4909</v>
      </c>
      <c r="P241" s="309"/>
    </row>
    <row r="242" spans="2:16" ht="12" customHeight="1">
      <c r="B242" s="1050" t="s">
        <v>2043</v>
      </c>
      <c r="C242" s="1141"/>
      <c r="D242" s="305">
        <v>10989</v>
      </c>
      <c r="E242" s="306">
        <v>5</v>
      </c>
      <c r="F242" s="306">
        <f t="shared" si="50"/>
        <v>10994</v>
      </c>
      <c r="G242" s="306">
        <v>10984</v>
      </c>
      <c r="H242" s="306">
        <v>5</v>
      </c>
      <c r="I242" s="306">
        <f t="shared" si="51"/>
        <v>10989</v>
      </c>
      <c r="J242" s="307">
        <v>1.844</v>
      </c>
      <c r="K242" s="307">
        <v>0.4</v>
      </c>
      <c r="L242" s="306">
        <v>20702</v>
      </c>
      <c r="M242" s="306">
        <v>2</v>
      </c>
      <c r="N242" s="308">
        <f>SUM(L242:M242)</f>
        <v>20704</v>
      </c>
      <c r="P242" s="309"/>
    </row>
    <row r="243" spans="2:16" ht="12.75" customHeight="1">
      <c r="B243" s="315"/>
      <c r="C243" s="200" t="s">
        <v>2239</v>
      </c>
      <c r="D243" s="305">
        <v>5989</v>
      </c>
      <c r="E243" s="306">
        <v>5</v>
      </c>
      <c r="F243" s="306">
        <f t="shared" si="50"/>
        <v>5994</v>
      </c>
      <c r="G243" s="306">
        <v>5988</v>
      </c>
      <c r="H243" s="306">
        <v>5</v>
      </c>
      <c r="I243" s="306">
        <f t="shared" si="51"/>
        <v>5993</v>
      </c>
      <c r="J243" s="307">
        <v>2.05</v>
      </c>
      <c r="K243" s="307">
        <v>0.376</v>
      </c>
      <c r="L243" s="306">
        <v>12277</v>
      </c>
      <c r="M243" s="306">
        <v>2</v>
      </c>
      <c r="N243" s="308">
        <f>SUM(L243:M243)</f>
        <v>12279</v>
      </c>
      <c r="P243" s="309"/>
    </row>
    <row r="244" spans="2:16" ht="12.75" customHeight="1">
      <c r="B244" s="315"/>
      <c r="C244" s="200" t="s">
        <v>2240</v>
      </c>
      <c r="D244" s="305">
        <v>1942</v>
      </c>
      <c r="E244" s="306">
        <v>0</v>
      </c>
      <c r="F244" s="306">
        <f t="shared" si="50"/>
        <v>1942</v>
      </c>
      <c r="G244" s="306">
        <v>1941</v>
      </c>
      <c r="H244" s="306">
        <v>0</v>
      </c>
      <c r="I244" s="306">
        <f t="shared" si="51"/>
        <v>1941</v>
      </c>
      <c r="J244" s="307">
        <v>1.705</v>
      </c>
      <c r="K244" s="307">
        <v>0</v>
      </c>
      <c r="L244" s="306">
        <v>3311</v>
      </c>
      <c r="M244" s="306">
        <v>0</v>
      </c>
      <c r="N244" s="308">
        <f>SUM(L244:M244)</f>
        <v>3311</v>
      </c>
      <c r="P244" s="309"/>
    </row>
    <row r="245" spans="2:16" ht="12.75" customHeight="1">
      <c r="B245" s="315"/>
      <c r="C245" s="200" t="s">
        <v>2241</v>
      </c>
      <c r="D245" s="305">
        <v>3058</v>
      </c>
      <c r="E245" s="306">
        <v>0</v>
      </c>
      <c r="F245" s="306">
        <f t="shared" si="50"/>
        <v>3058</v>
      </c>
      <c r="G245" s="306">
        <v>3055</v>
      </c>
      <c r="H245" s="306">
        <v>0</v>
      </c>
      <c r="I245" s="306">
        <f t="shared" si="51"/>
        <v>3055</v>
      </c>
      <c r="J245" s="307">
        <v>1.672</v>
      </c>
      <c r="K245" s="307">
        <v>0</v>
      </c>
      <c r="L245" s="306">
        <v>5114</v>
      </c>
      <c r="M245" s="306">
        <v>0</v>
      </c>
      <c r="N245" s="308">
        <f>SUM(L245:M245)</f>
        <v>5114</v>
      </c>
      <c r="P245" s="309"/>
    </row>
    <row r="246" spans="2:16" ht="12.75" customHeight="1">
      <c r="B246" s="315"/>
      <c r="C246" s="200"/>
      <c r="D246" s="305"/>
      <c r="E246" s="201"/>
      <c r="F246" s="201"/>
      <c r="G246" s="201"/>
      <c r="H246" s="201"/>
      <c r="I246" s="201"/>
      <c r="J246" s="328"/>
      <c r="K246" s="328"/>
      <c r="L246" s="201"/>
      <c r="M246" s="201"/>
      <c r="N246" s="202"/>
      <c r="P246" s="309"/>
    </row>
    <row r="247" spans="2:16" s="310" customFormat="1" ht="12" customHeight="1">
      <c r="B247" s="1048" t="s">
        <v>2264</v>
      </c>
      <c r="C247" s="1140"/>
      <c r="D247" s="312">
        <v>24760</v>
      </c>
      <c r="E247" s="312">
        <v>0</v>
      </c>
      <c r="F247" s="312">
        <f aca="true" t="shared" si="53" ref="F247:F255">SUM(D247:E247)</f>
        <v>24760</v>
      </c>
      <c r="G247" s="312">
        <v>24688</v>
      </c>
      <c r="H247" s="312">
        <v>0</v>
      </c>
      <c r="I247" s="312">
        <f aca="true" t="shared" si="54" ref="I247:I255">SUM(G247:H247)</f>
        <v>24688</v>
      </c>
      <c r="J247" s="332">
        <v>2.588</v>
      </c>
      <c r="K247" s="332">
        <v>0</v>
      </c>
      <c r="L247" s="312">
        <v>64067</v>
      </c>
      <c r="M247" s="312">
        <v>0</v>
      </c>
      <c r="N247" s="314">
        <f aca="true" t="shared" si="55" ref="N247:N255">SUM(L247:M247)</f>
        <v>64067</v>
      </c>
      <c r="P247" s="309"/>
    </row>
    <row r="248" spans="2:16" ht="12" customHeight="1">
      <c r="B248" s="1050" t="s">
        <v>2051</v>
      </c>
      <c r="C248" s="1141"/>
      <c r="D248" s="306">
        <v>8730</v>
      </c>
      <c r="E248" s="306">
        <v>0</v>
      </c>
      <c r="F248" s="306">
        <f t="shared" si="53"/>
        <v>8730</v>
      </c>
      <c r="G248" s="306">
        <v>8658</v>
      </c>
      <c r="H248" s="306">
        <v>0</v>
      </c>
      <c r="I248" s="306">
        <f t="shared" si="54"/>
        <v>8658</v>
      </c>
      <c r="J248" s="307">
        <v>1.8840000000000001</v>
      </c>
      <c r="K248" s="307">
        <v>0</v>
      </c>
      <c r="L248" s="306">
        <v>16444</v>
      </c>
      <c r="M248" s="306">
        <v>0</v>
      </c>
      <c r="N248" s="308">
        <f t="shared" si="55"/>
        <v>16444</v>
      </c>
      <c r="P248" s="309"/>
    </row>
    <row r="249" spans="2:16" ht="12.75" customHeight="1">
      <c r="B249" s="315"/>
      <c r="C249" s="200" t="s">
        <v>2265</v>
      </c>
      <c r="D249" s="306">
        <v>2418</v>
      </c>
      <c r="E249" s="306">
        <v>0</v>
      </c>
      <c r="F249" s="306">
        <f t="shared" si="53"/>
        <v>2418</v>
      </c>
      <c r="G249" s="306">
        <v>2404</v>
      </c>
      <c r="H249" s="306">
        <v>0</v>
      </c>
      <c r="I249" s="306">
        <f t="shared" si="54"/>
        <v>2404</v>
      </c>
      <c r="J249" s="307">
        <v>2.18</v>
      </c>
      <c r="K249" s="307">
        <v>0</v>
      </c>
      <c r="L249" s="306">
        <v>5272</v>
      </c>
      <c r="M249" s="306">
        <v>0</v>
      </c>
      <c r="N249" s="308">
        <f t="shared" si="55"/>
        <v>5272</v>
      </c>
      <c r="P249" s="309"/>
    </row>
    <row r="250" spans="2:16" ht="12.75" customHeight="1">
      <c r="B250" s="315"/>
      <c r="C250" s="200" t="s">
        <v>2266</v>
      </c>
      <c r="D250" s="306">
        <v>3626</v>
      </c>
      <c r="E250" s="306">
        <v>0</v>
      </c>
      <c r="F250" s="306">
        <f t="shared" si="53"/>
        <v>3626</v>
      </c>
      <c r="G250" s="306">
        <v>3591</v>
      </c>
      <c r="H250" s="306">
        <v>0</v>
      </c>
      <c r="I250" s="306">
        <f t="shared" si="54"/>
        <v>3591</v>
      </c>
      <c r="J250" s="307">
        <v>1.6260000000000001</v>
      </c>
      <c r="K250" s="307">
        <v>0</v>
      </c>
      <c r="L250" s="306">
        <v>5896</v>
      </c>
      <c r="M250" s="306">
        <v>0</v>
      </c>
      <c r="N250" s="308">
        <f t="shared" si="55"/>
        <v>5896</v>
      </c>
      <c r="P250" s="309"/>
    </row>
    <row r="251" spans="2:16" ht="12.75" customHeight="1">
      <c r="B251" s="315"/>
      <c r="C251" s="200" t="s">
        <v>2267</v>
      </c>
      <c r="D251" s="306">
        <v>1046</v>
      </c>
      <c r="E251" s="306">
        <v>0</v>
      </c>
      <c r="F251" s="306">
        <f t="shared" si="53"/>
        <v>1046</v>
      </c>
      <c r="G251" s="306">
        <v>1036</v>
      </c>
      <c r="H251" s="306">
        <v>0</v>
      </c>
      <c r="I251" s="306">
        <f t="shared" si="54"/>
        <v>1036</v>
      </c>
      <c r="J251" s="307">
        <v>2.168</v>
      </c>
      <c r="K251" s="307">
        <v>0</v>
      </c>
      <c r="L251" s="306">
        <v>2268</v>
      </c>
      <c r="M251" s="306">
        <v>0</v>
      </c>
      <c r="N251" s="308">
        <f t="shared" si="55"/>
        <v>2268</v>
      </c>
      <c r="P251" s="309"/>
    </row>
    <row r="252" spans="2:16" ht="12.75" customHeight="1">
      <c r="B252" s="315"/>
      <c r="C252" s="200" t="s">
        <v>2268</v>
      </c>
      <c r="D252" s="306">
        <v>1640</v>
      </c>
      <c r="E252" s="306">
        <v>0</v>
      </c>
      <c r="F252" s="306">
        <f t="shared" si="53"/>
        <v>1640</v>
      </c>
      <c r="G252" s="306">
        <v>1627</v>
      </c>
      <c r="H252" s="306">
        <v>0</v>
      </c>
      <c r="I252" s="306">
        <f t="shared" si="54"/>
        <v>1627</v>
      </c>
      <c r="J252" s="307">
        <v>1.834</v>
      </c>
      <c r="K252" s="307">
        <v>0</v>
      </c>
      <c r="L252" s="306">
        <v>3008</v>
      </c>
      <c r="M252" s="306">
        <v>0</v>
      </c>
      <c r="N252" s="308">
        <f t="shared" si="55"/>
        <v>3008</v>
      </c>
      <c r="P252" s="309"/>
    </row>
    <row r="253" spans="2:16" ht="12" customHeight="1">
      <c r="B253" s="1050" t="s">
        <v>2052</v>
      </c>
      <c r="C253" s="1141"/>
      <c r="D253" s="306">
        <v>16030</v>
      </c>
      <c r="E253" s="306">
        <v>0</v>
      </c>
      <c r="F253" s="306">
        <f t="shared" si="53"/>
        <v>16030</v>
      </c>
      <c r="G253" s="306">
        <v>16030</v>
      </c>
      <c r="H253" s="306">
        <v>0</v>
      </c>
      <c r="I253" s="306">
        <f t="shared" si="54"/>
        <v>16030</v>
      </c>
      <c r="J253" s="307">
        <v>0</v>
      </c>
      <c r="K253" s="307">
        <v>0</v>
      </c>
      <c r="L253" s="306">
        <v>47623</v>
      </c>
      <c r="M253" s="306">
        <v>0</v>
      </c>
      <c r="N253" s="308">
        <f t="shared" si="55"/>
        <v>47623</v>
      </c>
      <c r="P253" s="309"/>
    </row>
    <row r="254" spans="2:16" ht="12.75" customHeight="1">
      <c r="B254" s="315"/>
      <c r="C254" s="200" t="s">
        <v>2269</v>
      </c>
      <c r="D254" s="306">
        <v>7483</v>
      </c>
      <c r="E254" s="306">
        <v>0</v>
      </c>
      <c r="F254" s="306">
        <f t="shared" si="53"/>
        <v>7483</v>
      </c>
      <c r="G254" s="306">
        <v>7483</v>
      </c>
      <c r="H254" s="306">
        <v>0</v>
      </c>
      <c r="I254" s="306">
        <f t="shared" si="54"/>
        <v>7483</v>
      </c>
      <c r="J254" s="307">
        <v>2.989</v>
      </c>
      <c r="K254" s="307">
        <v>0</v>
      </c>
      <c r="L254" s="306">
        <v>22367</v>
      </c>
      <c r="M254" s="306">
        <v>0</v>
      </c>
      <c r="N254" s="308">
        <f t="shared" si="55"/>
        <v>22367</v>
      </c>
      <c r="P254" s="309"/>
    </row>
    <row r="255" spans="2:16" ht="12.75" customHeight="1">
      <c r="B255" s="315"/>
      <c r="C255" s="200" t="s">
        <v>2270</v>
      </c>
      <c r="D255" s="306">
        <v>8547</v>
      </c>
      <c r="E255" s="306">
        <v>0</v>
      </c>
      <c r="F255" s="306">
        <f t="shared" si="53"/>
        <v>8547</v>
      </c>
      <c r="G255" s="306">
        <v>8547</v>
      </c>
      <c r="H255" s="306">
        <v>0</v>
      </c>
      <c r="I255" s="306">
        <f t="shared" si="54"/>
        <v>8547</v>
      </c>
      <c r="J255" s="307">
        <v>2.955</v>
      </c>
      <c r="K255" s="307">
        <v>0</v>
      </c>
      <c r="L255" s="306">
        <v>25256</v>
      </c>
      <c r="M255" s="306">
        <v>0</v>
      </c>
      <c r="N255" s="308">
        <f t="shared" si="55"/>
        <v>25256</v>
      </c>
      <c r="P255" s="309"/>
    </row>
    <row r="256" spans="2:16" ht="12.75" customHeight="1">
      <c r="B256" s="315"/>
      <c r="C256" s="200"/>
      <c r="D256" s="306"/>
      <c r="E256" s="306"/>
      <c r="F256" s="306"/>
      <c r="G256" s="306"/>
      <c r="H256" s="306"/>
      <c r="I256" s="306"/>
      <c r="J256" s="307"/>
      <c r="K256" s="307"/>
      <c r="L256" s="306"/>
      <c r="M256" s="306"/>
      <c r="N256" s="308"/>
      <c r="P256" s="309"/>
    </row>
    <row r="257" spans="2:16" s="310" customFormat="1" ht="12" customHeight="1">
      <c r="B257" s="1048" t="s">
        <v>2242</v>
      </c>
      <c r="C257" s="1140"/>
      <c r="D257" s="312">
        <v>166793</v>
      </c>
      <c r="E257" s="312">
        <v>320</v>
      </c>
      <c r="F257" s="312">
        <f aca="true" t="shared" si="56" ref="F257:F289">SUM(D257:E257)</f>
        <v>167113</v>
      </c>
      <c r="G257" s="312">
        <v>166783</v>
      </c>
      <c r="H257" s="312">
        <v>320</v>
      </c>
      <c r="I257" s="312">
        <f aca="true" t="shared" si="57" ref="I257:I289">SUM(G257:H257)</f>
        <v>167103</v>
      </c>
      <c r="J257" s="332">
        <v>3.074</v>
      </c>
      <c r="K257" s="332">
        <v>1.097</v>
      </c>
      <c r="L257" s="312">
        <v>512725</v>
      </c>
      <c r="M257" s="312">
        <v>351</v>
      </c>
      <c r="N257" s="314">
        <f aca="true" t="shared" si="58" ref="N257:N289">SUM(L257:M257)</f>
        <v>513076</v>
      </c>
      <c r="P257" s="309"/>
    </row>
    <row r="258" spans="2:16" ht="12" customHeight="1">
      <c r="B258" s="1050" t="s">
        <v>2044</v>
      </c>
      <c r="C258" s="1141"/>
      <c r="D258" s="306">
        <v>9606</v>
      </c>
      <c r="E258" s="306">
        <v>1</v>
      </c>
      <c r="F258" s="306">
        <f t="shared" si="56"/>
        <v>9607</v>
      </c>
      <c r="G258" s="306">
        <v>9598</v>
      </c>
      <c r="H258" s="306">
        <v>1</v>
      </c>
      <c r="I258" s="306">
        <f t="shared" si="57"/>
        <v>9599</v>
      </c>
      <c r="J258" s="307">
        <v>2.324</v>
      </c>
      <c r="K258" s="307">
        <v>1</v>
      </c>
      <c r="L258" s="306">
        <v>22325</v>
      </c>
      <c r="M258" s="306">
        <v>1</v>
      </c>
      <c r="N258" s="308">
        <f t="shared" si="58"/>
        <v>22326</v>
      </c>
      <c r="P258" s="309"/>
    </row>
    <row r="259" spans="2:16" ht="12.75" customHeight="1">
      <c r="B259" s="315"/>
      <c r="C259" s="200" t="s">
        <v>2269</v>
      </c>
      <c r="D259" s="306">
        <v>1734</v>
      </c>
      <c r="E259" s="306">
        <v>0</v>
      </c>
      <c r="F259" s="306">
        <f t="shared" si="56"/>
        <v>1734</v>
      </c>
      <c r="G259" s="306">
        <v>1731</v>
      </c>
      <c r="H259" s="306">
        <v>0</v>
      </c>
      <c r="I259" s="306">
        <f t="shared" si="57"/>
        <v>1731</v>
      </c>
      <c r="J259" s="307">
        <v>1.742</v>
      </c>
      <c r="K259" s="307">
        <v>0</v>
      </c>
      <c r="L259" s="306">
        <v>3021</v>
      </c>
      <c r="M259" s="306">
        <v>0</v>
      </c>
      <c r="N259" s="308">
        <f t="shared" si="58"/>
        <v>3021</v>
      </c>
      <c r="P259" s="309"/>
    </row>
    <row r="260" spans="2:16" ht="12.75" customHeight="1">
      <c r="B260" s="315"/>
      <c r="C260" s="200" t="s">
        <v>2243</v>
      </c>
      <c r="D260" s="306">
        <v>4385</v>
      </c>
      <c r="E260" s="306">
        <v>0</v>
      </c>
      <c r="F260" s="306">
        <f t="shared" si="56"/>
        <v>4385</v>
      </c>
      <c r="G260" s="306">
        <v>4383</v>
      </c>
      <c r="H260" s="306">
        <v>0</v>
      </c>
      <c r="I260" s="306">
        <f t="shared" si="57"/>
        <v>4383</v>
      </c>
      <c r="J260" s="307">
        <v>2.275</v>
      </c>
      <c r="K260" s="307">
        <v>0</v>
      </c>
      <c r="L260" s="306">
        <v>9976</v>
      </c>
      <c r="M260" s="306">
        <v>0</v>
      </c>
      <c r="N260" s="308">
        <f t="shared" si="58"/>
        <v>9976</v>
      </c>
      <c r="P260" s="309"/>
    </row>
    <row r="261" spans="2:16" ht="12.75" customHeight="1">
      <c r="B261" s="315"/>
      <c r="C261" s="200" t="s">
        <v>2122</v>
      </c>
      <c r="D261" s="306">
        <v>3487</v>
      </c>
      <c r="E261" s="306">
        <v>1</v>
      </c>
      <c r="F261" s="306">
        <f t="shared" si="56"/>
        <v>3488</v>
      </c>
      <c r="G261" s="306">
        <v>3484</v>
      </c>
      <c r="H261" s="306">
        <v>1</v>
      </c>
      <c r="I261" s="306">
        <f t="shared" si="57"/>
        <v>3485</v>
      </c>
      <c r="J261" s="307">
        <v>2.4170000000000003</v>
      </c>
      <c r="K261" s="307">
        <v>1</v>
      </c>
      <c r="L261" s="306">
        <v>8428</v>
      </c>
      <c r="M261" s="306">
        <v>1</v>
      </c>
      <c r="N261" s="308">
        <f t="shared" si="58"/>
        <v>8429</v>
      </c>
      <c r="P261" s="309"/>
    </row>
    <row r="262" spans="2:16" ht="12" customHeight="1">
      <c r="B262" s="1050" t="s">
        <v>2045</v>
      </c>
      <c r="C262" s="1141"/>
      <c r="D262" s="306">
        <v>18430</v>
      </c>
      <c r="E262" s="306">
        <v>133</v>
      </c>
      <c r="F262" s="306">
        <f t="shared" si="56"/>
        <v>18563</v>
      </c>
      <c r="G262" s="306">
        <v>18430</v>
      </c>
      <c r="H262" s="306">
        <v>133</v>
      </c>
      <c r="I262" s="306">
        <f t="shared" si="57"/>
        <v>18563</v>
      </c>
      <c r="J262" s="307">
        <v>2.843</v>
      </c>
      <c r="K262" s="307">
        <v>1.248</v>
      </c>
      <c r="L262" s="306">
        <v>52388</v>
      </c>
      <c r="M262" s="306">
        <v>166</v>
      </c>
      <c r="N262" s="308">
        <f t="shared" si="58"/>
        <v>52554</v>
      </c>
      <c r="P262" s="309"/>
    </row>
    <row r="263" spans="2:16" ht="12.75" customHeight="1">
      <c r="B263" s="315"/>
      <c r="C263" s="200" t="s">
        <v>2244</v>
      </c>
      <c r="D263" s="306">
        <v>9750</v>
      </c>
      <c r="E263" s="306">
        <v>0</v>
      </c>
      <c r="F263" s="306">
        <f t="shared" si="56"/>
        <v>9750</v>
      </c>
      <c r="G263" s="306">
        <v>9750</v>
      </c>
      <c r="H263" s="306">
        <v>0</v>
      </c>
      <c r="I263" s="306">
        <f t="shared" si="57"/>
        <v>9750</v>
      </c>
      <c r="J263" s="307">
        <v>2.9</v>
      </c>
      <c r="K263" s="307">
        <v>0</v>
      </c>
      <c r="L263" s="306">
        <v>28275</v>
      </c>
      <c r="M263" s="306">
        <v>0</v>
      </c>
      <c r="N263" s="308">
        <f t="shared" si="58"/>
        <v>28275</v>
      </c>
      <c r="P263" s="309"/>
    </row>
    <row r="264" spans="2:16" ht="12.75" customHeight="1">
      <c r="B264" s="315"/>
      <c r="C264" s="200" t="s">
        <v>2245</v>
      </c>
      <c r="D264" s="306">
        <v>8680</v>
      </c>
      <c r="E264" s="306">
        <v>133</v>
      </c>
      <c r="F264" s="306">
        <f t="shared" si="56"/>
        <v>8813</v>
      </c>
      <c r="G264" s="306">
        <v>8680</v>
      </c>
      <c r="H264" s="306">
        <v>133</v>
      </c>
      <c r="I264" s="306">
        <f t="shared" si="57"/>
        <v>8813</v>
      </c>
      <c r="J264" s="307">
        <v>2.778</v>
      </c>
      <c r="K264" s="307">
        <v>1.25</v>
      </c>
      <c r="L264" s="306">
        <v>24113</v>
      </c>
      <c r="M264" s="306">
        <v>166</v>
      </c>
      <c r="N264" s="308">
        <f t="shared" si="58"/>
        <v>24279</v>
      </c>
      <c r="P264" s="309"/>
    </row>
    <row r="265" spans="2:16" ht="12" customHeight="1">
      <c r="B265" s="1050" t="s">
        <v>2046</v>
      </c>
      <c r="C265" s="1141"/>
      <c r="D265" s="306">
        <v>24000</v>
      </c>
      <c r="E265" s="306">
        <v>158</v>
      </c>
      <c r="F265" s="306">
        <f t="shared" si="56"/>
        <v>24158</v>
      </c>
      <c r="G265" s="306">
        <v>24000</v>
      </c>
      <c r="H265" s="306">
        <v>158</v>
      </c>
      <c r="I265" s="306">
        <f t="shared" si="57"/>
        <v>24158</v>
      </c>
      <c r="J265" s="307">
        <v>2.7920000000000003</v>
      </c>
      <c r="K265" s="307">
        <v>0.987</v>
      </c>
      <c r="L265" s="306">
        <v>67009</v>
      </c>
      <c r="M265" s="306">
        <v>156</v>
      </c>
      <c r="N265" s="308">
        <f t="shared" si="58"/>
        <v>67165</v>
      </c>
      <c r="P265" s="309"/>
    </row>
    <row r="266" spans="2:16" ht="12.75" customHeight="1">
      <c r="B266" s="315"/>
      <c r="C266" s="200" t="s">
        <v>1178</v>
      </c>
      <c r="D266" s="306">
        <v>9910</v>
      </c>
      <c r="E266" s="306">
        <v>4</v>
      </c>
      <c r="F266" s="306">
        <f t="shared" si="56"/>
        <v>9914</v>
      </c>
      <c r="G266" s="306">
        <v>9910</v>
      </c>
      <c r="H266" s="306">
        <v>4</v>
      </c>
      <c r="I266" s="306">
        <f t="shared" si="57"/>
        <v>9914</v>
      </c>
      <c r="J266" s="307">
        <v>2.842</v>
      </c>
      <c r="K266" s="307">
        <v>1.2</v>
      </c>
      <c r="L266" s="306">
        <v>28164</v>
      </c>
      <c r="M266" s="306">
        <v>5</v>
      </c>
      <c r="N266" s="308">
        <f t="shared" si="58"/>
        <v>28169</v>
      </c>
      <c r="P266" s="309"/>
    </row>
    <row r="267" spans="2:16" ht="12.75" customHeight="1">
      <c r="B267" s="315"/>
      <c r="C267" s="200" t="s">
        <v>1161</v>
      </c>
      <c r="D267" s="306">
        <v>13092</v>
      </c>
      <c r="E267" s="306">
        <v>124</v>
      </c>
      <c r="F267" s="306">
        <f t="shared" si="56"/>
        <v>13216</v>
      </c>
      <c r="G267" s="306">
        <v>13092</v>
      </c>
      <c r="H267" s="306">
        <v>124</v>
      </c>
      <c r="I267" s="306">
        <f t="shared" si="57"/>
        <v>13216</v>
      </c>
      <c r="J267" s="307">
        <v>2.811</v>
      </c>
      <c r="K267" s="307">
        <v>1</v>
      </c>
      <c r="L267" s="306">
        <v>36802</v>
      </c>
      <c r="M267" s="306">
        <v>124</v>
      </c>
      <c r="N267" s="308">
        <f t="shared" si="58"/>
        <v>36926</v>
      </c>
      <c r="P267" s="309"/>
    </row>
    <row r="268" spans="2:16" ht="12.75" customHeight="1">
      <c r="B268" s="315"/>
      <c r="C268" s="200" t="s">
        <v>2248</v>
      </c>
      <c r="D268" s="306">
        <v>998</v>
      </c>
      <c r="E268" s="306">
        <v>30</v>
      </c>
      <c r="F268" s="306">
        <f t="shared" si="56"/>
        <v>1028</v>
      </c>
      <c r="G268" s="306">
        <v>998</v>
      </c>
      <c r="H268" s="306">
        <v>30</v>
      </c>
      <c r="I268" s="306">
        <f t="shared" si="57"/>
        <v>1028</v>
      </c>
      <c r="J268" s="307">
        <v>2.047</v>
      </c>
      <c r="K268" s="307">
        <v>0.9</v>
      </c>
      <c r="L268" s="306">
        <v>2043</v>
      </c>
      <c r="M268" s="306">
        <v>27</v>
      </c>
      <c r="N268" s="308">
        <f t="shared" si="58"/>
        <v>2070</v>
      </c>
      <c r="P268" s="309"/>
    </row>
    <row r="269" spans="2:16" ht="12" customHeight="1">
      <c r="B269" s="1050" t="s">
        <v>2047</v>
      </c>
      <c r="C269" s="1141"/>
      <c r="D269" s="306">
        <v>21548</v>
      </c>
      <c r="E269" s="306">
        <v>0</v>
      </c>
      <c r="F269" s="306">
        <f t="shared" si="56"/>
        <v>21548</v>
      </c>
      <c r="G269" s="306">
        <v>21548</v>
      </c>
      <c r="H269" s="306">
        <v>0</v>
      </c>
      <c r="I269" s="306">
        <f t="shared" si="57"/>
        <v>21548</v>
      </c>
      <c r="J269" s="307">
        <v>3.203</v>
      </c>
      <c r="K269" s="307">
        <v>0</v>
      </c>
      <c r="L269" s="306">
        <v>69022</v>
      </c>
      <c r="M269" s="306">
        <v>0</v>
      </c>
      <c r="N269" s="308">
        <f t="shared" si="58"/>
        <v>69022</v>
      </c>
      <c r="P269" s="309"/>
    </row>
    <row r="270" spans="2:16" ht="12.75" customHeight="1">
      <c r="B270" s="315"/>
      <c r="C270" s="200" t="s">
        <v>2186</v>
      </c>
      <c r="D270" s="306">
        <v>9603</v>
      </c>
      <c r="E270" s="306">
        <v>0</v>
      </c>
      <c r="F270" s="306">
        <f t="shared" si="56"/>
        <v>9603</v>
      </c>
      <c r="G270" s="306">
        <v>9603</v>
      </c>
      <c r="H270" s="306">
        <v>0</v>
      </c>
      <c r="I270" s="306">
        <f t="shared" si="57"/>
        <v>9603</v>
      </c>
      <c r="J270" s="307">
        <v>3.232</v>
      </c>
      <c r="K270" s="307">
        <v>0</v>
      </c>
      <c r="L270" s="306">
        <v>31037</v>
      </c>
      <c r="M270" s="306">
        <v>0</v>
      </c>
      <c r="N270" s="308">
        <f t="shared" si="58"/>
        <v>31037</v>
      </c>
      <c r="P270" s="309"/>
    </row>
    <row r="271" spans="2:16" ht="12.75" customHeight="1">
      <c r="B271" s="315"/>
      <c r="C271" s="200" t="s">
        <v>2249</v>
      </c>
      <c r="D271" s="306">
        <v>4820</v>
      </c>
      <c r="E271" s="306">
        <v>0</v>
      </c>
      <c r="F271" s="306">
        <f t="shared" si="56"/>
        <v>4820</v>
      </c>
      <c r="G271" s="306">
        <v>4820</v>
      </c>
      <c r="H271" s="306">
        <v>0</v>
      </c>
      <c r="I271" s="306">
        <f t="shared" si="57"/>
        <v>4820</v>
      </c>
      <c r="J271" s="307">
        <v>3.239</v>
      </c>
      <c r="K271" s="307">
        <v>0</v>
      </c>
      <c r="L271" s="306">
        <v>15612</v>
      </c>
      <c r="M271" s="306">
        <v>0</v>
      </c>
      <c r="N271" s="308">
        <f t="shared" si="58"/>
        <v>15612</v>
      </c>
      <c r="P271" s="309"/>
    </row>
    <row r="272" spans="2:16" ht="12.75" customHeight="1">
      <c r="B272" s="315"/>
      <c r="C272" s="200" t="s">
        <v>2181</v>
      </c>
      <c r="D272" s="306">
        <v>7125</v>
      </c>
      <c r="E272" s="306">
        <v>0</v>
      </c>
      <c r="F272" s="306">
        <f t="shared" si="56"/>
        <v>7125</v>
      </c>
      <c r="G272" s="306">
        <v>7125</v>
      </c>
      <c r="H272" s="306">
        <v>0</v>
      </c>
      <c r="I272" s="306">
        <f t="shared" si="57"/>
        <v>7125</v>
      </c>
      <c r="J272" s="307">
        <v>3.14</v>
      </c>
      <c r="K272" s="307">
        <v>0</v>
      </c>
      <c r="L272" s="306">
        <v>22373</v>
      </c>
      <c r="M272" s="306">
        <v>0</v>
      </c>
      <c r="N272" s="308">
        <f t="shared" si="58"/>
        <v>22373</v>
      </c>
      <c r="P272" s="309"/>
    </row>
    <row r="273" spans="2:16" ht="12" customHeight="1">
      <c r="B273" s="1050" t="s">
        <v>2048</v>
      </c>
      <c r="C273" s="1141"/>
      <c r="D273" s="306">
        <v>36626</v>
      </c>
      <c r="E273" s="306">
        <v>28</v>
      </c>
      <c r="F273" s="306">
        <f t="shared" si="56"/>
        <v>36654</v>
      </c>
      <c r="G273" s="306">
        <v>36626</v>
      </c>
      <c r="H273" s="306">
        <v>28</v>
      </c>
      <c r="I273" s="306">
        <f t="shared" si="57"/>
        <v>36654</v>
      </c>
      <c r="J273" s="307">
        <v>3.194</v>
      </c>
      <c r="K273" s="307">
        <v>1</v>
      </c>
      <c r="L273" s="306">
        <v>116988</v>
      </c>
      <c r="M273" s="306">
        <v>28</v>
      </c>
      <c r="N273" s="308">
        <f t="shared" si="58"/>
        <v>117016</v>
      </c>
      <c r="P273" s="309"/>
    </row>
    <row r="274" spans="2:16" ht="12.75" customHeight="1">
      <c r="B274" s="315"/>
      <c r="C274" s="200" t="s">
        <v>2250</v>
      </c>
      <c r="D274" s="306">
        <v>10080</v>
      </c>
      <c r="E274" s="306">
        <v>0</v>
      </c>
      <c r="F274" s="306">
        <f t="shared" si="56"/>
        <v>10080</v>
      </c>
      <c r="G274" s="306">
        <v>10080</v>
      </c>
      <c r="H274" s="306">
        <v>0</v>
      </c>
      <c r="I274" s="306">
        <f t="shared" si="57"/>
        <v>10080</v>
      </c>
      <c r="J274" s="307">
        <v>3.036</v>
      </c>
      <c r="K274" s="307">
        <v>0</v>
      </c>
      <c r="L274" s="306">
        <v>30603</v>
      </c>
      <c r="M274" s="306">
        <v>0</v>
      </c>
      <c r="N274" s="308">
        <f t="shared" si="58"/>
        <v>30603</v>
      </c>
      <c r="P274" s="309"/>
    </row>
    <row r="275" spans="2:16" ht="12.75" customHeight="1">
      <c r="B275" s="315"/>
      <c r="C275" s="200" t="s">
        <v>2251</v>
      </c>
      <c r="D275" s="306">
        <v>4615</v>
      </c>
      <c r="E275" s="306">
        <v>0</v>
      </c>
      <c r="F275" s="306">
        <f t="shared" si="56"/>
        <v>4615</v>
      </c>
      <c r="G275" s="306">
        <v>4615</v>
      </c>
      <c r="H275" s="306">
        <v>0</v>
      </c>
      <c r="I275" s="306">
        <f t="shared" si="57"/>
        <v>4615</v>
      </c>
      <c r="J275" s="307">
        <v>3.303</v>
      </c>
      <c r="K275" s="307">
        <v>0</v>
      </c>
      <c r="L275" s="306">
        <v>15243</v>
      </c>
      <c r="M275" s="306">
        <v>0</v>
      </c>
      <c r="N275" s="308">
        <f t="shared" si="58"/>
        <v>15243</v>
      </c>
      <c r="P275" s="309"/>
    </row>
    <row r="276" spans="2:16" ht="12.75" customHeight="1">
      <c r="B276" s="315"/>
      <c r="C276" s="200" t="s">
        <v>2252</v>
      </c>
      <c r="D276" s="306">
        <v>3500</v>
      </c>
      <c r="E276" s="306">
        <v>0</v>
      </c>
      <c r="F276" s="306">
        <f t="shared" si="56"/>
        <v>3500</v>
      </c>
      <c r="G276" s="306">
        <v>3500</v>
      </c>
      <c r="H276" s="306">
        <v>0</v>
      </c>
      <c r="I276" s="306">
        <f t="shared" si="57"/>
        <v>3500</v>
      </c>
      <c r="J276" s="307">
        <v>3.299</v>
      </c>
      <c r="K276" s="307">
        <v>0</v>
      </c>
      <c r="L276" s="306">
        <v>11547</v>
      </c>
      <c r="M276" s="306">
        <v>0</v>
      </c>
      <c r="N276" s="308">
        <f t="shared" si="58"/>
        <v>11547</v>
      </c>
      <c r="P276" s="309"/>
    </row>
    <row r="277" spans="2:16" ht="12.75" customHeight="1">
      <c r="B277" s="315"/>
      <c r="C277" s="200" t="s">
        <v>2253</v>
      </c>
      <c r="D277" s="306">
        <v>9304</v>
      </c>
      <c r="E277" s="306">
        <v>0</v>
      </c>
      <c r="F277" s="306">
        <f t="shared" si="56"/>
        <v>9304</v>
      </c>
      <c r="G277" s="306">
        <v>9304</v>
      </c>
      <c r="H277" s="306">
        <v>0</v>
      </c>
      <c r="I277" s="306">
        <f t="shared" si="57"/>
        <v>9304</v>
      </c>
      <c r="J277" s="307">
        <v>3.273</v>
      </c>
      <c r="K277" s="307">
        <v>0</v>
      </c>
      <c r="L277" s="306">
        <v>30452</v>
      </c>
      <c r="M277" s="306">
        <v>0</v>
      </c>
      <c r="N277" s="308">
        <f t="shared" si="58"/>
        <v>30452</v>
      </c>
      <c r="P277" s="309"/>
    </row>
    <row r="278" spans="2:16" ht="12.75" customHeight="1">
      <c r="B278" s="315"/>
      <c r="C278" s="200" t="s">
        <v>2254</v>
      </c>
      <c r="D278" s="306">
        <v>9127</v>
      </c>
      <c r="E278" s="306">
        <v>28</v>
      </c>
      <c r="F278" s="306">
        <f t="shared" si="56"/>
        <v>9155</v>
      </c>
      <c r="G278" s="306">
        <v>9127</v>
      </c>
      <c r="H278" s="306">
        <v>28</v>
      </c>
      <c r="I278" s="306">
        <f t="shared" si="57"/>
        <v>9155</v>
      </c>
      <c r="J278" s="307">
        <v>3.193</v>
      </c>
      <c r="K278" s="307">
        <v>1</v>
      </c>
      <c r="L278" s="306">
        <v>29143</v>
      </c>
      <c r="M278" s="306">
        <v>28</v>
      </c>
      <c r="N278" s="308">
        <f t="shared" si="58"/>
        <v>29171</v>
      </c>
      <c r="P278" s="309"/>
    </row>
    <row r="279" spans="2:16" ht="12" customHeight="1">
      <c r="B279" s="1050" t="s">
        <v>2049</v>
      </c>
      <c r="C279" s="1141"/>
      <c r="D279" s="306">
        <v>15090</v>
      </c>
      <c r="E279" s="306">
        <v>0</v>
      </c>
      <c r="F279" s="306">
        <f t="shared" si="56"/>
        <v>15090</v>
      </c>
      <c r="G279" s="306">
        <v>15088</v>
      </c>
      <c r="H279" s="306">
        <v>0</v>
      </c>
      <c r="I279" s="306">
        <f t="shared" si="57"/>
        <v>15088</v>
      </c>
      <c r="J279" s="307">
        <v>3.011</v>
      </c>
      <c r="K279" s="307">
        <v>0</v>
      </c>
      <c r="L279" s="306">
        <v>45429</v>
      </c>
      <c r="M279" s="306">
        <v>0</v>
      </c>
      <c r="N279" s="308">
        <f t="shared" si="58"/>
        <v>45429</v>
      </c>
      <c r="P279" s="309"/>
    </row>
    <row r="280" spans="2:16" ht="12.75" customHeight="1">
      <c r="B280" s="315"/>
      <c r="C280" s="200" t="s">
        <v>2255</v>
      </c>
      <c r="D280" s="306">
        <v>4580</v>
      </c>
      <c r="E280" s="306">
        <v>0</v>
      </c>
      <c r="F280" s="306">
        <f t="shared" si="56"/>
        <v>4580</v>
      </c>
      <c r="G280" s="306">
        <v>4578</v>
      </c>
      <c r="H280" s="306">
        <v>0</v>
      </c>
      <c r="I280" s="306">
        <f t="shared" si="57"/>
        <v>4578</v>
      </c>
      <c r="J280" s="307">
        <v>2.767</v>
      </c>
      <c r="K280" s="307">
        <v>0</v>
      </c>
      <c r="L280" s="306">
        <v>12672</v>
      </c>
      <c r="M280" s="306">
        <v>0</v>
      </c>
      <c r="N280" s="308">
        <f t="shared" si="58"/>
        <v>12672</v>
      </c>
      <c r="P280" s="309"/>
    </row>
    <row r="281" spans="2:16" ht="12.75" customHeight="1">
      <c r="B281" s="315"/>
      <c r="C281" s="200" t="s">
        <v>2256</v>
      </c>
      <c r="D281" s="306">
        <v>49</v>
      </c>
      <c r="E281" s="306">
        <v>0</v>
      </c>
      <c r="F281" s="306">
        <f t="shared" si="56"/>
        <v>49</v>
      </c>
      <c r="G281" s="306">
        <v>49</v>
      </c>
      <c r="H281" s="306">
        <v>0</v>
      </c>
      <c r="I281" s="306">
        <f t="shared" si="57"/>
        <v>49</v>
      </c>
      <c r="J281" s="307">
        <v>2.857</v>
      </c>
      <c r="K281" s="307">
        <v>0</v>
      </c>
      <c r="L281" s="306">
        <v>140</v>
      </c>
      <c r="M281" s="306">
        <v>0</v>
      </c>
      <c r="N281" s="308">
        <f t="shared" si="58"/>
        <v>140</v>
      </c>
      <c r="P281" s="309"/>
    </row>
    <row r="282" spans="2:16" ht="12.75" customHeight="1">
      <c r="B282" s="315"/>
      <c r="C282" s="200" t="s">
        <v>2257</v>
      </c>
      <c r="D282" s="306">
        <v>10461</v>
      </c>
      <c r="E282" s="306">
        <v>0</v>
      </c>
      <c r="F282" s="306">
        <f t="shared" si="56"/>
        <v>10461</v>
      </c>
      <c r="G282" s="306">
        <v>10461</v>
      </c>
      <c r="H282" s="306">
        <v>0</v>
      </c>
      <c r="I282" s="306">
        <f t="shared" si="57"/>
        <v>10461</v>
      </c>
      <c r="J282" s="307">
        <v>3.118</v>
      </c>
      <c r="K282" s="307">
        <v>0</v>
      </c>
      <c r="L282" s="306">
        <v>32617</v>
      </c>
      <c r="M282" s="306">
        <v>0</v>
      </c>
      <c r="N282" s="308">
        <f t="shared" si="58"/>
        <v>32617</v>
      </c>
      <c r="P282" s="309"/>
    </row>
    <row r="283" spans="2:16" ht="12" customHeight="1">
      <c r="B283" s="1050" t="s">
        <v>2050</v>
      </c>
      <c r="C283" s="1141"/>
      <c r="D283" s="306">
        <v>41493</v>
      </c>
      <c r="E283" s="306">
        <v>0</v>
      </c>
      <c r="F283" s="306">
        <f t="shared" si="56"/>
        <v>41493</v>
      </c>
      <c r="G283" s="306">
        <v>41493</v>
      </c>
      <c r="H283" s="306">
        <v>0</v>
      </c>
      <c r="I283" s="306">
        <f t="shared" si="57"/>
        <v>41493</v>
      </c>
      <c r="J283" s="307">
        <v>3.364</v>
      </c>
      <c r="K283" s="307">
        <v>0</v>
      </c>
      <c r="L283" s="306">
        <v>139564</v>
      </c>
      <c r="M283" s="306">
        <v>0</v>
      </c>
      <c r="N283" s="308">
        <f t="shared" si="58"/>
        <v>139564</v>
      </c>
      <c r="P283" s="309"/>
    </row>
    <row r="284" spans="2:16" ht="12.75" customHeight="1">
      <c r="B284" s="315"/>
      <c r="C284" s="200" t="s">
        <v>2258</v>
      </c>
      <c r="D284" s="306">
        <v>8730</v>
      </c>
      <c r="E284" s="306">
        <v>0</v>
      </c>
      <c r="F284" s="306">
        <f t="shared" si="56"/>
        <v>8730</v>
      </c>
      <c r="G284" s="306">
        <v>8730</v>
      </c>
      <c r="H284" s="306">
        <v>0</v>
      </c>
      <c r="I284" s="306">
        <f t="shared" si="57"/>
        <v>8730</v>
      </c>
      <c r="J284" s="307">
        <v>3.321</v>
      </c>
      <c r="K284" s="307">
        <v>0</v>
      </c>
      <c r="L284" s="306">
        <v>28992</v>
      </c>
      <c r="M284" s="306">
        <v>0</v>
      </c>
      <c r="N284" s="308">
        <f t="shared" si="58"/>
        <v>28992</v>
      </c>
      <c r="P284" s="309"/>
    </row>
    <row r="285" spans="2:16" ht="12.75" customHeight="1">
      <c r="B285" s="315"/>
      <c r="C285" s="200" t="s">
        <v>2259</v>
      </c>
      <c r="D285" s="306">
        <v>6989</v>
      </c>
      <c r="E285" s="306">
        <v>0</v>
      </c>
      <c r="F285" s="306">
        <f t="shared" si="56"/>
        <v>6989</v>
      </c>
      <c r="G285" s="306">
        <v>6989</v>
      </c>
      <c r="H285" s="306">
        <v>0</v>
      </c>
      <c r="I285" s="306">
        <f t="shared" si="57"/>
        <v>6989</v>
      </c>
      <c r="J285" s="307">
        <v>3.294</v>
      </c>
      <c r="K285" s="307">
        <v>0</v>
      </c>
      <c r="L285" s="306">
        <v>23022</v>
      </c>
      <c r="M285" s="306">
        <v>0</v>
      </c>
      <c r="N285" s="308">
        <f t="shared" si="58"/>
        <v>23022</v>
      </c>
      <c r="P285" s="309"/>
    </row>
    <row r="286" spans="2:16" ht="12.75" customHeight="1">
      <c r="B286" s="315"/>
      <c r="C286" s="200" t="s">
        <v>2260</v>
      </c>
      <c r="D286" s="306">
        <v>4386</v>
      </c>
      <c r="E286" s="306">
        <v>0</v>
      </c>
      <c r="F286" s="306">
        <f t="shared" si="56"/>
        <v>4386</v>
      </c>
      <c r="G286" s="306">
        <v>4386</v>
      </c>
      <c r="H286" s="306">
        <v>0</v>
      </c>
      <c r="I286" s="306">
        <f t="shared" si="57"/>
        <v>4386</v>
      </c>
      <c r="J286" s="307">
        <v>3.339</v>
      </c>
      <c r="K286" s="307">
        <v>0</v>
      </c>
      <c r="L286" s="306">
        <v>14645</v>
      </c>
      <c r="M286" s="306">
        <v>0</v>
      </c>
      <c r="N286" s="308">
        <f t="shared" si="58"/>
        <v>14645</v>
      </c>
      <c r="P286" s="309"/>
    </row>
    <row r="287" spans="2:16" ht="12.75" customHeight="1">
      <c r="B287" s="315"/>
      <c r="C287" s="200" t="s">
        <v>2261</v>
      </c>
      <c r="D287" s="306">
        <v>4299</v>
      </c>
      <c r="E287" s="306">
        <v>0</v>
      </c>
      <c r="F287" s="306">
        <f t="shared" si="56"/>
        <v>4299</v>
      </c>
      <c r="G287" s="306">
        <v>4299</v>
      </c>
      <c r="H287" s="306">
        <v>0</v>
      </c>
      <c r="I287" s="306">
        <f t="shared" si="57"/>
        <v>4299</v>
      </c>
      <c r="J287" s="307">
        <v>3.403</v>
      </c>
      <c r="K287" s="307">
        <v>0</v>
      </c>
      <c r="L287" s="306">
        <v>14629</v>
      </c>
      <c r="M287" s="306">
        <v>0</v>
      </c>
      <c r="N287" s="308">
        <f t="shared" si="58"/>
        <v>14629</v>
      </c>
      <c r="P287" s="309"/>
    </row>
    <row r="288" spans="2:16" ht="12.75" customHeight="1">
      <c r="B288" s="315"/>
      <c r="C288" s="200" t="s">
        <v>2262</v>
      </c>
      <c r="D288" s="306">
        <v>11128</v>
      </c>
      <c r="E288" s="306">
        <v>0</v>
      </c>
      <c r="F288" s="306">
        <f t="shared" si="56"/>
        <v>11128</v>
      </c>
      <c r="G288" s="306">
        <v>11128</v>
      </c>
      <c r="H288" s="306">
        <v>0</v>
      </c>
      <c r="I288" s="306">
        <f t="shared" si="57"/>
        <v>11128</v>
      </c>
      <c r="J288" s="307">
        <v>3.422</v>
      </c>
      <c r="K288" s="307">
        <v>0</v>
      </c>
      <c r="L288" s="306">
        <v>38080</v>
      </c>
      <c r="M288" s="306">
        <v>0</v>
      </c>
      <c r="N288" s="308">
        <f t="shared" si="58"/>
        <v>38080</v>
      </c>
      <c r="P288" s="309"/>
    </row>
    <row r="289" spans="2:16" ht="12.75" customHeight="1">
      <c r="B289" s="315"/>
      <c r="C289" s="200" t="s">
        <v>2263</v>
      </c>
      <c r="D289" s="306">
        <v>5961</v>
      </c>
      <c r="E289" s="306">
        <v>0</v>
      </c>
      <c r="F289" s="306">
        <f t="shared" si="56"/>
        <v>5961</v>
      </c>
      <c r="G289" s="306">
        <v>5961</v>
      </c>
      <c r="H289" s="306">
        <v>0</v>
      </c>
      <c r="I289" s="306">
        <f t="shared" si="57"/>
        <v>5961</v>
      </c>
      <c r="J289" s="307">
        <v>3.388</v>
      </c>
      <c r="K289" s="307">
        <v>0</v>
      </c>
      <c r="L289" s="201">
        <v>20196</v>
      </c>
      <c r="M289" s="306">
        <v>0</v>
      </c>
      <c r="N289" s="308">
        <f t="shared" si="58"/>
        <v>20196</v>
      </c>
      <c r="P289" s="309"/>
    </row>
    <row r="290" spans="2:16" ht="12.75" customHeight="1">
      <c r="B290" s="315"/>
      <c r="C290" s="200"/>
      <c r="D290" s="201"/>
      <c r="E290" s="201"/>
      <c r="F290" s="201"/>
      <c r="G290" s="201"/>
      <c r="H290" s="201"/>
      <c r="I290" s="201"/>
      <c r="J290" s="328"/>
      <c r="K290" s="328"/>
      <c r="L290" s="201"/>
      <c r="M290" s="201"/>
      <c r="N290" s="202"/>
      <c r="P290" s="309"/>
    </row>
    <row r="291" spans="2:16" s="310" customFormat="1" ht="12" customHeight="1">
      <c r="B291" s="1048" t="s">
        <v>2271</v>
      </c>
      <c r="C291" s="1140"/>
      <c r="D291" s="312">
        <v>66561</v>
      </c>
      <c r="E291" s="312">
        <v>20</v>
      </c>
      <c r="F291" s="312">
        <f aca="true" t="shared" si="59" ref="F291:F311">SUM(D291:E291)</f>
        <v>66581</v>
      </c>
      <c r="G291" s="312">
        <v>66315</v>
      </c>
      <c r="H291" s="312">
        <v>20</v>
      </c>
      <c r="I291" s="312">
        <f aca="true" t="shared" si="60" ref="I291:I311">SUM(G291:H291)</f>
        <v>66335</v>
      </c>
      <c r="J291" s="332">
        <v>3.349</v>
      </c>
      <c r="K291" s="332">
        <v>0.85</v>
      </c>
      <c r="L291" s="312">
        <v>222897</v>
      </c>
      <c r="M291" s="312">
        <v>17</v>
      </c>
      <c r="N291" s="314">
        <f aca="true" t="shared" si="61" ref="N291:N311">SUM(L291:M291)</f>
        <v>222914</v>
      </c>
      <c r="P291" s="309"/>
    </row>
    <row r="292" spans="2:16" ht="12" customHeight="1">
      <c r="B292" s="1050" t="s">
        <v>2053</v>
      </c>
      <c r="C292" s="1141"/>
      <c r="D292" s="306">
        <v>9552</v>
      </c>
      <c r="E292" s="306">
        <v>0</v>
      </c>
      <c r="F292" s="306">
        <f t="shared" si="59"/>
        <v>9552</v>
      </c>
      <c r="G292" s="306">
        <v>9552</v>
      </c>
      <c r="H292" s="306">
        <v>0</v>
      </c>
      <c r="I292" s="306">
        <f t="shared" si="60"/>
        <v>9552</v>
      </c>
      <c r="J292" s="307">
        <v>3.3770000000000002</v>
      </c>
      <c r="K292" s="307">
        <v>0</v>
      </c>
      <c r="L292" s="306">
        <v>32257</v>
      </c>
      <c r="M292" s="306">
        <v>0</v>
      </c>
      <c r="N292" s="308">
        <f t="shared" si="61"/>
        <v>32257</v>
      </c>
      <c r="P292" s="309"/>
    </row>
    <row r="293" spans="2:16" ht="12.75" customHeight="1">
      <c r="B293" s="315"/>
      <c r="C293" s="200" t="s">
        <v>2272</v>
      </c>
      <c r="D293" s="306">
        <v>426</v>
      </c>
      <c r="E293" s="306">
        <v>0</v>
      </c>
      <c r="F293" s="306">
        <f t="shared" si="59"/>
        <v>426</v>
      </c>
      <c r="G293" s="306">
        <v>426</v>
      </c>
      <c r="H293" s="306">
        <v>0</v>
      </c>
      <c r="I293" s="306">
        <f t="shared" si="60"/>
        <v>426</v>
      </c>
      <c r="J293" s="307">
        <v>3.44</v>
      </c>
      <c r="K293" s="307">
        <v>0</v>
      </c>
      <c r="L293" s="306">
        <v>1465</v>
      </c>
      <c r="M293" s="306">
        <v>0</v>
      </c>
      <c r="N293" s="308">
        <f t="shared" si="61"/>
        <v>1465</v>
      </c>
      <c r="P293" s="309"/>
    </row>
    <row r="294" spans="2:16" ht="12.75" customHeight="1">
      <c r="B294" s="315"/>
      <c r="C294" s="200" t="s">
        <v>2088</v>
      </c>
      <c r="D294" s="306">
        <v>4110</v>
      </c>
      <c r="E294" s="306">
        <v>0</v>
      </c>
      <c r="F294" s="306">
        <f t="shared" si="59"/>
        <v>4110</v>
      </c>
      <c r="G294" s="306">
        <v>4110</v>
      </c>
      <c r="H294" s="306">
        <v>0</v>
      </c>
      <c r="I294" s="306">
        <f t="shared" si="60"/>
        <v>4110</v>
      </c>
      <c r="J294" s="307">
        <v>3.329</v>
      </c>
      <c r="K294" s="307">
        <v>0</v>
      </c>
      <c r="L294" s="306">
        <v>13682</v>
      </c>
      <c r="M294" s="306">
        <v>0</v>
      </c>
      <c r="N294" s="308">
        <f t="shared" si="61"/>
        <v>13682</v>
      </c>
      <c r="P294" s="309"/>
    </row>
    <row r="295" spans="2:16" ht="12.75" customHeight="1">
      <c r="B295" s="315"/>
      <c r="C295" s="200" t="s">
        <v>2273</v>
      </c>
      <c r="D295" s="306">
        <v>5016</v>
      </c>
      <c r="E295" s="306">
        <v>0</v>
      </c>
      <c r="F295" s="306">
        <f t="shared" si="59"/>
        <v>5016</v>
      </c>
      <c r="G295" s="306">
        <v>5016</v>
      </c>
      <c r="H295" s="306">
        <v>0</v>
      </c>
      <c r="I295" s="306">
        <f t="shared" si="60"/>
        <v>5016</v>
      </c>
      <c r="J295" s="307">
        <v>3.411</v>
      </c>
      <c r="K295" s="307">
        <v>0</v>
      </c>
      <c r="L295" s="306">
        <v>17110</v>
      </c>
      <c r="M295" s="306">
        <v>0</v>
      </c>
      <c r="N295" s="308">
        <f t="shared" si="61"/>
        <v>17110</v>
      </c>
      <c r="P295" s="309"/>
    </row>
    <row r="296" spans="2:16" ht="12" customHeight="1">
      <c r="B296" s="1050" t="s">
        <v>2054</v>
      </c>
      <c r="C296" s="1141"/>
      <c r="D296" s="306">
        <v>15694</v>
      </c>
      <c r="E296" s="306">
        <v>0</v>
      </c>
      <c r="F296" s="306">
        <f t="shared" si="59"/>
        <v>15694</v>
      </c>
      <c r="G296" s="306">
        <v>15694</v>
      </c>
      <c r="H296" s="306">
        <v>0</v>
      </c>
      <c r="I296" s="306">
        <f t="shared" si="60"/>
        <v>15694</v>
      </c>
      <c r="J296" s="307">
        <v>3.305</v>
      </c>
      <c r="K296" s="307">
        <v>0</v>
      </c>
      <c r="L296" s="306">
        <v>51864</v>
      </c>
      <c r="M296" s="306">
        <v>0</v>
      </c>
      <c r="N296" s="308">
        <f t="shared" si="61"/>
        <v>51864</v>
      </c>
      <c r="P296" s="309"/>
    </row>
    <row r="297" spans="2:16" ht="12.75" customHeight="1">
      <c r="B297" s="315"/>
      <c r="C297" s="200" t="s">
        <v>2274</v>
      </c>
      <c r="D297" s="306">
        <v>4223</v>
      </c>
      <c r="E297" s="306">
        <v>0</v>
      </c>
      <c r="F297" s="306">
        <f t="shared" si="59"/>
        <v>4223</v>
      </c>
      <c r="G297" s="306">
        <v>4223</v>
      </c>
      <c r="H297" s="306">
        <v>0</v>
      </c>
      <c r="I297" s="306">
        <f t="shared" si="60"/>
        <v>4223</v>
      </c>
      <c r="J297" s="307">
        <v>2.94</v>
      </c>
      <c r="K297" s="307">
        <v>0</v>
      </c>
      <c r="L297" s="306">
        <v>12416</v>
      </c>
      <c r="M297" s="306">
        <v>0</v>
      </c>
      <c r="N297" s="308">
        <f t="shared" si="61"/>
        <v>12416</v>
      </c>
      <c r="P297" s="309"/>
    </row>
    <row r="298" spans="2:16" ht="12.75" customHeight="1">
      <c r="B298" s="315"/>
      <c r="C298" s="200" t="s">
        <v>2275</v>
      </c>
      <c r="D298" s="306">
        <v>2139</v>
      </c>
      <c r="E298" s="306">
        <v>0</v>
      </c>
      <c r="F298" s="306">
        <f t="shared" si="59"/>
        <v>2139</v>
      </c>
      <c r="G298" s="306">
        <v>2139</v>
      </c>
      <c r="H298" s="306">
        <v>0</v>
      </c>
      <c r="I298" s="306">
        <f t="shared" si="60"/>
        <v>2139</v>
      </c>
      <c r="J298" s="307">
        <v>2.9370000000000003</v>
      </c>
      <c r="K298" s="307">
        <v>0</v>
      </c>
      <c r="L298" s="306">
        <v>6282</v>
      </c>
      <c r="M298" s="306">
        <v>0</v>
      </c>
      <c r="N298" s="308">
        <f t="shared" si="61"/>
        <v>6282</v>
      </c>
      <c r="P298" s="309"/>
    </row>
    <row r="299" spans="2:16" ht="12.75" customHeight="1">
      <c r="B299" s="315"/>
      <c r="C299" s="200" t="s">
        <v>2276</v>
      </c>
      <c r="D299" s="306">
        <v>9332</v>
      </c>
      <c r="E299" s="306">
        <v>0</v>
      </c>
      <c r="F299" s="306">
        <f t="shared" si="59"/>
        <v>9332</v>
      </c>
      <c r="G299" s="306">
        <v>9332</v>
      </c>
      <c r="H299" s="306">
        <v>0</v>
      </c>
      <c r="I299" s="306">
        <f t="shared" si="60"/>
        <v>9332</v>
      </c>
      <c r="J299" s="307">
        <v>3.5540000000000003</v>
      </c>
      <c r="K299" s="307">
        <v>0</v>
      </c>
      <c r="L299" s="306">
        <v>33166</v>
      </c>
      <c r="M299" s="306">
        <v>0</v>
      </c>
      <c r="N299" s="308">
        <f t="shared" si="61"/>
        <v>33166</v>
      </c>
      <c r="P299" s="309"/>
    </row>
    <row r="300" spans="2:16" ht="12" customHeight="1">
      <c r="B300" s="1050" t="s">
        <v>2055</v>
      </c>
      <c r="C300" s="1141"/>
      <c r="D300" s="306">
        <v>12752</v>
      </c>
      <c r="E300" s="306">
        <v>0</v>
      </c>
      <c r="F300" s="306">
        <f t="shared" si="59"/>
        <v>12752</v>
      </c>
      <c r="G300" s="306">
        <v>12554</v>
      </c>
      <c r="H300" s="306">
        <v>0</v>
      </c>
      <c r="I300" s="306">
        <f t="shared" si="60"/>
        <v>12554</v>
      </c>
      <c r="J300" s="307">
        <v>3.285</v>
      </c>
      <c r="K300" s="307">
        <v>0</v>
      </c>
      <c r="L300" s="306">
        <v>41886</v>
      </c>
      <c r="M300" s="306">
        <v>0</v>
      </c>
      <c r="N300" s="308">
        <f t="shared" si="61"/>
        <v>41886</v>
      </c>
      <c r="P300" s="309"/>
    </row>
    <row r="301" spans="2:16" ht="12.75" customHeight="1">
      <c r="B301" s="315"/>
      <c r="C301" s="200" t="s">
        <v>2277</v>
      </c>
      <c r="D301" s="306">
        <v>4110</v>
      </c>
      <c r="E301" s="306">
        <v>0</v>
      </c>
      <c r="F301" s="306">
        <f t="shared" si="59"/>
        <v>4110</v>
      </c>
      <c r="G301" s="306">
        <v>4110</v>
      </c>
      <c r="H301" s="306">
        <v>0</v>
      </c>
      <c r="I301" s="306">
        <f t="shared" si="60"/>
        <v>4110</v>
      </c>
      <c r="J301" s="307">
        <v>3.555</v>
      </c>
      <c r="K301" s="307">
        <v>0</v>
      </c>
      <c r="L301" s="306">
        <v>14611</v>
      </c>
      <c r="M301" s="306">
        <v>0</v>
      </c>
      <c r="N301" s="308">
        <f t="shared" si="61"/>
        <v>14611</v>
      </c>
      <c r="P301" s="309"/>
    </row>
    <row r="302" spans="2:16" ht="12.75" customHeight="1">
      <c r="B302" s="315"/>
      <c r="C302" s="200" t="s">
        <v>2278</v>
      </c>
      <c r="D302" s="306">
        <v>3753</v>
      </c>
      <c r="E302" s="306">
        <v>0</v>
      </c>
      <c r="F302" s="306">
        <f t="shared" si="59"/>
        <v>3753</v>
      </c>
      <c r="G302" s="306">
        <v>3753</v>
      </c>
      <c r="H302" s="306">
        <v>0</v>
      </c>
      <c r="I302" s="306">
        <f t="shared" si="60"/>
        <v>3753</v>
      </c>
      <c r="J302" s="307">
        <v>3.545</v>
      </c>
      <c r="K302" s="307">
        <v>0</v>
      </c>
      <c r="L302" s="306">
        <v>13304</v>
      </c>
      <c r="M302" s="306">
        <v>0</v>
      </c>
      <c r="N302" s="308">
        <f t="shared" si="61"/>
        <v>13304</v>
      </c>
      <c r="P302" s="309"/>
    </row>
    <row r="303" spans="2:16" ht="12.75" customHeight="1">
      <c r="B303" s="315"/>
      <c r="C303" s="200" t="s">
        <v>2279</v>
      </c>
      <c r="D303" s="306">
        <v>1928</v>
      </c>
      <c r="E303" s="306">
        <v>0</v>
      </c>
      <c r="F303" s="306">
        <f t="shared" si="59"/>
        <v>1928</v>
      </c>
      <c r="G303" s="306">
        <v>1925</v>
      </c>
      <c r="H303" s="306">
        <v>0</v>
      </c>
      <c r="I303" s="306">
        <f t="shared" si="60"/>
        <v>1925</v>
      </c>
      <c r="J303" s="307">
        <v>2.848</v>
      </c>
      <c r="K303" s="307">
        <v>0</v>
      </c>
      <c r="L303" s="306">
        <v>5490</v>
      </c>
      <c r="M303" s="306">
        <v>0</v>
      </c>
      <c r="N303" s="308">
        <f t="shared" si="61"/>
        <v>5490</v>
      </c>
      <c r="P303" s="309"/>
    </row>
    <row r="304" spans="2:16" ht="12.75" customHeight="1">
      <c r="B304" s="315"/>
      <c r="C304" s="200" t="s">
        <v>2280</v>
      </c>
      <c r="D304" s="306">
        <v>2961</v>
      </c>
      <c r="E304" s="306">
        <v>0</v>
      </c>
      <c r="F304" s="306">
        <f t="shared" si="59"/>
        <v>2961</v>
      </c>
      <c r="G304" s="306">
        <v>2766</v>
      </c>
      <c r="H304" s="306">
        <v>0</v>
      </c>
      <c r="I304" s="306">
        <f t="shared" si="60"/>
        <v>2766</v>
      </c>
      <c r="J304" s="307">
        <v>2.864</v>
      </c>
      <c r="K304" s="307">
        <v>0</v>
      </c>
      <c r="L304" s="306">
        <v>8481</v>
      </c>
      <c r="M304" s="306">
        <v>0</v>
      </c>
      <c r="N304" s="308">
        <f t="shared" si="61"/>
        <v>8481</v>
      </c>
      <c r="P304" s="309"/>
    </row>
    <row r="305" spans="2:16" ht="12" customHeight="1">
      <c r="B305" s="1050" t="s">
        <v>2056</v>
      </c>
      <c r="C305" s="1141"/>
      <c r="D305" s="306">
        <v>28563</v>
      </c>
      <c r="E305" s="306">
        <v>20</v>
      </c>
      <c r="F305" s="306">
        <f t="shared" si="59"/>
        <v>28583</v>
      </c>
      <c r="G305" s="306">
        <v>28515</v>
      </c>
      <c r="H305" s="306">
        <v>20</v>
      </c>
      <c r="I305" s="306">
        <f t="shared" si="60"/>
        <v>28535</v>
      </c>
      <c r="J305" s="307">
        <v>3.392</v>
      </c>
      <c r="K305" s="307">
        <v>0.85</v>
      </c>
      <c r="L305" s="306">
        <v>96890</v>
      </c>
      <c r="M305" s="306">
        <v>17</v>
      </c>
      <c r="N305" s="308">
        <f t="shared" si="61"/>
        <v>96907</v>
      </c>
      <c r="P305" s="309"/>
    </row>
    <row r="306" spans="2:16" ht="12.75" customHeight="1">
      <c r="B306" s="315"/>
      <c r="C306" s="200" t="s">
        <v>2281</v>
      </c>
      <c r="D306" s="306">
        <v>6913</v>
      </c>
      <c r="E306" s="306">
        <v>0</v>
      </c>
      <c r="F306" s="306">
        <f t="shared" si="59"/>
        <v>6913</v>
      </c>
      <c r="G306" s="306">
        <v>6913</v>
      </c>
      <c r="H306" s="306">
        <v>0</v>
      </c>
      <c r="I306" s="306">
        <f t="shared" si="60"/>
        <v>6913</v>
      </c>
      <c r="J306" s="307">
        <v>3.618</v>
      </c>
      <c r="K306" s="307">
        <v>0</v>
      </c>
      <c r="L306" s="306">
        <v>25011</v>
      </c>
      <c r="M306" s="306">
        <v>0</v>
      </c>
      <c r="N306" s="308">
        <f t="shared" si="61"/>
        <v>25011</v>
      </c>
      <c r="P306" s="309"/>
    </row>
    <row r="307" spans="2:16" ht="12.75" customHeight="1">
      <c r="B307" s="315"/>
      <c r="C307" s="200" t="s">
        <v>2282</v>
      </c>
      <c r="D307" s="306">
        <v>160</v>
      </c>
      <c r="E307" s="306">
        <v>0</v>
      </c>
      <c r="F307" s="306">
        <f t="shared" si="59"/>
        <v>160</v>
      </c>
      <c r="G307" s="306">
        <v>160</v>
      </c>
      <c r="H307" s="306">
        <v>0</v>
      </c>
      <c r="I307" s="306">
        <f t="shared" si="60"/>
        <v>160</v>
      </c>
      <c r="J307" s="307">
        <v>2.942</v>
      </c>
      <c r="K307" s="307">
        <v>0</v>
      </c>
      <c r="L307" s="306">
        <v>471</v>
      </c>
      <c r="M307" s="306">
        <v>0</v>
      </c>
      <c r="N307" s="308">
        <f t="shared" si="61"/>
        <v>471</v>
      </c>
      <c r="P307" s="309"/>
    </row>
    <row r="308" spans="2:16" ht="12.75" customHeight="1">
      <c r="B308" s="315"/>
      <c r="C308" s="200" t="s">
        <v>2283</v>
      </c>
      <c r="D308" s="306">
        <v>8235</v>
      </c>
      <c r="E308" s="306">
        <v>0</v>
      </c>
      <c r="F308" s="306">
        <f t="shared" si="59"/>
        <v>8235</v>
      </c>
      <c r="G308" s="306">
        <v>8187</v>
      </c>
      <c r="H308" s="306">
        <v>0</v>
      </c>
      <c r="I308" s="306">
        <f t="shared" si="60"/>
        <v>8187</v>
      </c>
      <c r="J308" s="307">
        <v>3.196</v>
      </c>
      <c r="K308" s="307">
        <v>0</v>
      </c>
      <c r="L308" s="306">
        <v>26321</v>
      </c>
      <c r="M308" s="306">
        <v>0</v>
      </c>
      <c r="N308" s="308">
        <f t="shared" si="61"/>
        <v>26321</v>
      </c>
      <c r="P308" s="309"/>
    </row>
    <row r="309" spans="2:16" ht="12.75" customHeight="1">
      <c r="B309" s="315"/>
      <c r="C309" s="200" t="s">
        <v>2284</v>
      </c>
      <c r="D309" s="306">
        <v>6720</v>
      </c>
      <c r="E309" s="306">
        <v>0</v>
      </c>
      <c r="F309" s="306">
        <f t="shared" si="59"/>
        <v>6720</v>
      </c>
      <c r="G309" s="306">
        <v>6720</v>
      </c>
      <c r="H309" s="306">
        <v>0</v>
      </c>
      <c r="I309" s="306">
        <f t="shared" si="60"/>
        <v>6720</v>
      </c>
      <c r="J309" s="307">
        <v>3.459</v>
      </c>
      <c r="K309" s="307">
        <v>0</v>
      </c>
      <c r="L309" s="306">
        <v>23244</v>
      </c>
      <c r="M309" s="306">
        <v>0</v>
      </c>
      <c r="N309" s="308">
        <f t="shared" si="61"/>
        <v>23244</v>
      </c>
      <c r="P309" s="309"/>
    </row>
    <row r="310" spans="2:16" ht="12.75" customHeight="1">
      <c r="B310" s="315"/>
      <c r="C310" s="200" t="s">
        <v>2072</v>
      </c>
      <c r="D310" s="306">
        <v>5625</v>
      </c>
      <c r="E310" s="306">
        <v>0</v>
      </c>
      <c r="F310" s="306">
        <f t="shared" si="59"/>
        <v>5625</v>
      </c>
      <c r="G310" s="306">
        <v>5625</v>
      </c>
      <c r="H310" s="306">
        <v>0</v>
      </c>
      <c r="I310" s="306">
        <f t="shared" si="60"/>
        <v>5625</v>
      </c>
      <c r="J310" s="307">
        <v>3.412</v>
      </c>
      <c r="K310" s="307">
        <v>0</v>
      </c>
      <c r="L310" s="306">
        <v>19193</v>
      </c>
      <c r="M310" s="306">
        <v>0</v>
      </c>
      <c r="N310" s="308">
        <f t="shared" si="61"/>
        <v>19193</v>
      </c>
      <c r="P310" s="309"/>
    </row>
    <row r="311" spans="2:16" ht="12.75" customHeight="1" thickBot="1">
      <c r="B311" s="336"/>
      <c r="C311" s="206" t="s">
        <v>2285</v>
      </c>
      <c r="D311" s="337">
        <v>910</v>
      </c>
      <c r="E311" s="337">
        <v>20</v>
      </c>
      <c r="F311" s="337">
        <f t="shared" si="59"/>
        <v>930</v>
      </c>
      <c r="G311" s="337">
        <v>910</v>
      </c>
      <c r="H311" s="337">
        <v>20</v>
      </c>
      <c r="I311" s="337">
        <f t="shared" si="60"/>
        <v>930</v>
      </c>
      <c r="J311" s="338">
        <v>2.912</v>
      </c>
      <c r="K311" s="338">
        <v>0.85</v>
      </c>
      <c r="L311" s="337">
        <v>2650</v>
      </c>
      <c r="M311" s="337">
        <v>17</v>
      </c>
      <c r="N311" s="339">
        <f t="shared" si="61"/>
        <v>2667</v>
      </c>
      <c r="P311" s="309"/>
    </row>
    <row r="312" spans="3:4" ht="12" customHeight="1">
      <c r="C312" s="341" t="s">
        <v>1179</v>
      </c>
      <c r="D312" s="342"/>
    </row>
    <row r="313" ht="12" customHeight="1">
      <c r="D313" s="293"/>
    </row>
    <row r="314" ht="12" customHeight="1">
      <c r="D314" s="293"/>
    </row>
    <row r="315" ht="12" customHeight="1">
      <c r="D315" s="293"/>
    </row>
    <row r="316" ht="12" customHeight="1">
      <c r="D316" s="293"/>
    </row>
    <row r="317" ht="12" customHeight="1">
      <c r="D317" s="293"/>
    </row>
    <row r="318" ht="12" customHeight="1">
      <c r="D318" s="293"/>
    </row>
    <row r="319" ht="15" customHeight="1">
      <c r="D319" s="293"/>
    </row>
    <row r="320" ht="12">
      <c r="D320" s="293"/>
    </row>
    <row r="321" ht="12">
      <c r="D321" s="293"/>
    </row>
    <row r="322" ht="12">
      <c r="D322" s="293"/>
    </row>
    <row r="323" ht="12">
      <c r="D323" s="293"/>
    </row>
    <row r="324" ht="12">
      <c r="D324" s="293"/>
    </row>
    <row r="325" ht="12">
      <c r="D325" s="293"/>
    </row>
    <row r="326" ht="12">
      <c r="D326" s="293"/>
    </row>
    <row r="327" ht="12">
      <c r="D327" s="293"/>
    </row>
    <row r="328" ht="12">
      <c r="D328" s="293"/>
    </row>
    <row r="329" ht="12">
      <c r="D329" s="293"/>
    </row>
    <row r="330" ht="12">
      <c r="D330" s="293"/>
    </row>
    <row r="331" ht="12">
      <c r="D331" s="293"/>
    </row>
    <row r="332" ht="12">
      <c r="D332" s="293"/>
    </row>
    <row r="333" ht="12">
      <c r="D333" s="293"/>
    </row>
    <row r="334" ht="12">
      <c r="D334" s="293"/>
    </row>
    <row r="335" ht="12">
      <c r="D335" s="293"/>
    </row>
    <row r="336" ht="12">
      <c r="D336" s="293"/>
    </row>
    <row r="337" ht="12">
      <c r="D337" s="293"/>
    </row>
    <row r="338" ht="12">
      <c r="D338" s="293"/>
    </row>
    <row r="339" ht="12">
      <c r="D339" s="293"/>
    </row>
    <row r="340" ht="12">
      <c r="D340" s="293"/>
    </row>
    <row r="341" ht="12">
      <c r="D341" s="293"/>
    </row>
    <row r="342" ht="12">
      <c r="D342" s="293"/>
    </row>
    <row r="343" ht="12">
      <c r="D343" s="293"/>
    </row>
    <row r="344" ht="12">
      <c r="D344" s="293"/>
    </row>
    <row r="345" ht="12">
      <c r="D345" s="293"/>
    </row>
    <row r="346" ht="12">
      <c r="D346" s="293"/>
    </row>
    <row r="347" ht="12">
      <c r="D347" s="293"/>
    </row>
    <row r="348" ht="12">
      <c r="D348" s="293"/>
    </row>
    <row r="349" ht="12">
      <c r="D349" s="293"/>
    </row>
    <row r="350" ht="12">
      <c r="D350" s="293"/>
    </row>
    <row r="351" ht="12">
      <c r="D351" s="293"/>
    </row>
    <row r="352" ht="12">
      <c r="D352" s="293"/>
    </row>
    <row r="353" ht="12">
      <c r="D353" s="293"/>
    </row>
    <row r="354" ht="12">
      <c r="D354" s="293"/>
    </row>
    <row r="355" ht="12">
      <c r="D355" s="293"/>
    </row>
    <row r="356" ht="12">
      <c r="D356" s="293"/>
    </row>
    <row r="357" ht="12">
      <c r="D357" s="293"/>
    </row>
    <row r="358" ht="12">
      <c r="D358" s="293"/>
    </row>
    <row r="359" ht="12">
      <c r="D359" s="293"/>
    </row>
    <row r="360" ht="12">
      <c r="D360" s="293"/>
    </row>
    <row r="361" ht="12">
      <c r="D361" s="293"/>
    </row>
  </sheetData>
  <mergeCells count="82">
    <mergeCell ref="B30:C30"/>
    <mergeCell ref="B42:C42"/>
    <mergeCell ref="B55:C55"/>
    <mergeCell ref="B68:C68"/>
    <mergeCell ref="B5:C6"/>
    <mergeCell ref="B8:C8"/>
    <mergeCell ref="B9:C9"/>
    <mergeCell ref="B15:C15"/>
    <mergeCell ref="B10:C10"/>
    <mergeCell ref="B11:C11"/>
    <mergeCell ref="B12:C12"/>
    <mergeCell ref="B72:C72"/>
    <mergeCell ref="B81:C81"/>
    <mergeCell ref="B89:C89"/>
    <mergeCell ref="B130:C130"/>
    <mergeCell ref="B136:C136"/>
    <mergeCell ref="B99:C99"/>
    <mergeCell ref="B115:C115"/>
    <mergeCell ref="B123:C123"/>
    <mergeCell ref="B127:C127"/>
    <mergeCell ref="B126:C126"/>
    <mergeCell ref="B182:C182"/>
    <mergeCell ref="B192:C192"/>
    <mergeCell ref="B193:C193"/>
    <mergeCell ref="B170:C170"/>
    <mergeCell ref="B178:C178"/>
    <mergeCell ref="B181:C181"/>
    <mergeCell ref="B183:C183"/>
    <mergeCell ref="B187:C187"/>
    <mergeCell ref="B191:C191"/>
    <mergeCell ref="B199:C199"/>
    <mergeCell ref="B202:C202"/>
    <mergeCell ref="B229:C229"/>
    <mergeCell ref="B214:C214"/>
    <mergeCell ref="B217:C217"/>
    <mergeCell ref="B211:C211"/>
    <mergeCell ref="B200:C200"/>
    <mergeCell ref="B203:C203"/>
    <mergeCell ref="B296:C296"/>
    <mergeCell ref="B265:C265"/>
    <mergeCell ref="B269:C269"/>
    <mergeCell ref="B273:C273"/>
    <mergeCell ref="B279:C279"/>
    <mergeCell ref="B283:C283"/>
    <mergeCell ref="B292:C292"/>
    <mergeCell ref="B291:C291"/>
    <mergeCell ref="B194:C194"/>
    <mergeCell ref="B195:C195"/>
    <mergeCell ref="B258:C258"/>
    <mergeCell ref="B262:C262"/>
    <mergeCell ref="B221:C221"/>
    <mergeCell ref="B230:C230"/>
    <mergeCell ref="B237:C237"/>
    <mergeCell ref="B300:C300"/>
    <mergeCell ref="B305:C305"/>
    <mergeCell ref="B107:C107"/>
    <mergeCell ref="B108:C108"/>
    <mergeCell ref="B109:C109"/>
    <mergeCell ref="B110:C110"/>
    <mergeCell ref="B111:C111"/>
    <mergeCell ref="B112:C112"/>
    <mergeCell ref="B114:C114"/>
    <mergeCell ref="B138:C138"/>
    <mergeCell ref="B257:C257"/>
    <mergeCell ref="B241:C241"/>
    <mergeCell ref="B242:C242"/>
    <mergeCell ref="B247:C247"/>
    <mergeCell ref="B248:C248"/>
    <mergeCell ref="B253:C253"/>
    <mergeCell ref="L5:N5"/>
    <mergeCell ref="D5:F5"/>
    <mergeCell ref="G5:I5"/>
    <mergeCell ref="J5:K5"/>
    <mergeCell ref="B139:C139"/>
    <mergeCell ref="B158:C158"/>
    <mergeCell ref="B177:C177"/>
    <mergeCell ref="B144:C144"/>
    <mergeCell ref="B140:C140"/>
    <mergeCell ref="B147:C147"/>
    <mergeCell ref="B152:C152"/>
    <mergeCell ref="B159:C159"/>
    <mergeCell ref="B166:C166"/>
  </mergeCells>
  <printOptions/>
  <pageMargins left="0.75" right="0.75" top="1" bottom="1"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2:Q43"/>
  <sheetViews>
    <sheetView workbookViewId="0" topLeftCell="A1">
      <selection activeCell="A1" sqref="A1"/>
    </sheetView>
  </sheetViews>
  <sheetFormatPr defaultColWidth="9.00390625" defaultRowHeight="13.5"/>
  <cols>
    <col min="1" max="1" width="2.625" style="344" customWidth="1"/>
    <col min="2" max="6" width="9.00390625" style="344" customWidth="1"/>
    <col min="7" max="7" width="12.25390625" style="344" bestFit="1" customWidth="1"/>
    <col min="8" max="9" width="12.625" style="344" customWidth="1"/>
    <col min="10" max="10" width="11.625" style="344" customWidth="1"/>
    <col min="11" max="11" width="10.625" style="344" customWidth="1"/>
    <col min="12" max="12" width="9.00390625" style="344" customWidth="1"/>
    <col min="13" max="13" width="10.625" style="344" customWidth="1"/>
    <col min="14" max="16" width="11.625" style="344" customWidth="1"/>
    <col min="17" max="17" width="12.625" style="344" customWidth="1"/>
    <col min="18" max="16384" width="9.00390625" style="344" customWidth="1"/>
  </cols>
  <sheetData>
    <row r="2" ht="14.25">
      <c r="B2" s="345" t="s">
        <v>1207</v>
      </c>
    </row>
    <row r="3" ht="12.75" thickBot="1"/>
    <row r="4" spans="2:17" ht="13.5">
      <c r="B4" s="1151" t="s">
        <v>1181</v>
      </c>
      <c r="C4" s="1149" t="s">
        <v>1182</v>
      </c>
      <c r="D4" s="1149"/>
      <c r="E4" s="1149"/>
      <c r="F4" s="1149"/>
      <c r="G4" s="1156" t="s">
        <v>1183</v>
      </c>
      <c r="H4" s="1157"/>
      <c r="I4" s="1158"/>
      <c r="J4" s="1149" t="s">
        <v>1184</v>
      </c>
      <c r="K4" s="1150"/>
      <c r="L4" s="1150"/>
      <c r="M4" s="1150"/>
      <c r="N4" s="1150"/>
      <c r="O4" s="1150"/>
      <c r="P4" s="1150"/>
      <c r="Q4" s="1150"/>
    </row>
    <row r="5" spans="2:17" ht="13.5">
      <c r="B5" s="1152"/>
      <c r="C5" s="1154" t="s">
        <v>1185</v>
      </c>
      <c r="D5" s="1154" t="s">
        <v>1186</v>
      </c>
      <c r="E5" s="1154" t="s">
        <v>1187</v>
      </c>
      <c r="F5" s="1154" t="s">
        <v>1734</v>
      </c>
      <c r="G5" s="1154" t="s">
        <v>1185</v>
      </c>
      <c r="H5" s="1154" t="s">
        <v>1186</v>
      </c>
      <c r="I5" s="1154" t="s">
        <v>1734</v>
      </c>
      <c r="J5" s="1154" t="s">
        <v>1188</v>
      </c>
      <c r="K5" s="1155"/>
      <c r="L5" s="1155"/>
      <c r="M5" s="1155"/>
      <c r="N5" s="1155"/>
      <c r="O5" s="1154" t="s">
        <v>1189</v>
      </c>
      <c r="P5" s="1154"/>
      <c r="Q5" s="1154"/>
    </row>
    <row r="6" spans="2:17" ht="12" customHeight="1">
      <c r="B6" s="1153"/>
      <c r="C6" s="1155"/>
      <c r="D6" s="1155"/>
      <c r="E6" s="1155"/>
      <c r="F6" s="1155"/>
      <c r="G6" s="1155"/>
      <c r="H6" s="1155"/>
      <c r="I6" s="1155"/>
      <c r="J6" s="346" t="s">
        <v>1190</v>
      </c>
      <c r="K6" s="346" t="s">
        <v>1191</v>
      </c>
      <c r="L6" s="346" t="s">
        <v>1192</v>
      </c>
      <c r="M6" s="346" t="s">
        <v>1187</v>
      </c>
      <c r="N6" s="346" t="s">
        <v>1734</v>
      </c>
      <c r="O6" s="346" t="s">
        <v>1193</v>
      </c>
      <c r="P6" s="346" t="s">
        <v>1187</v>
      </c>
      <c r="Q6" s="346" t="s">
        <v>1734</v>
      </c>
    </row>
    <row r="7" spans="2:17" ht="12">
      <c r="B7" s="347"/>
      <c r="C7" s="348" t="s">
        <v>1194</v>
      </c>
      <c r="D7" s="349" t="s">
        <v>1194</v>
      </c>
      <c r="E7" s="349" t="s">
        <v>1194</v>
      </c>
      <c r="F7" s="349" t="s">
        <v>1194</v>
      </c>
      <c r="G7" s="349" t="s">
        <v>1194</v>
      </c>
      <c r="H7" s="349" t="s">
        <v>1194</v>
      </c>
      <c r="I7" s="349" t="s">
        <v>1194</v>
      </c>
      <c r="J7" s="349" t="s">
        <v>1195</v>
      </c>
      <c r="K7" s="349" t="s">
        <v>1195</v>
      </c>
      <c r="L7" s="349" t="s">
        <v>1195</v>
      </c>
      <c r="M7" s="349" t="s">
        <v>1195</v>
      </c>
      <c r="N7" s="349" t="s">
        <v>1195</v>
      </c>
      <c r="O7" s="349" t="s">
        <v>1195</v>
      </c>
      <c r="P7" s="349" t="s">
        <v>1195</v>
      </c>
      <c r="Q7" s="350" t="s">
        <v>1195</v>
      </c>
    </row>
    <row r="8" spans="2:17" ht="21" customHeight="1">
      <c r="B8" s="351"/>
      <c r="C8" s="1159" t="s">
        <v>1196</v>
      </c>
      <c r="D8" s="1160"/>
      <c r="E8" s="1160"/>
      <c r="F8" s="1160"/>
      <c r="G8" s="1160"/>
      <c r="H8" s="1160"/>
      <c r="I8" s="1160"/>
      <c r="J8" s="1160"/>
      <c r="K8" s="1160"/>
      <c r="L8" s="1160"/>
      <c r="M8" s="1160"/>
      <c r="N8" s="1160"/>
      <c r="O8" s="1160"/>
      <c r="P8" s="1160"/>
      <c r="Q8" s="1161"/>
    </row>
    <row r="9" spans="2:17" s="355" customFormat="1" ht="12" customHeight="1">
      <c r="B9" s="356" t="s">
        <v>1460</v>
      </c>
      <c r="C9" s="357">
        <f aca="true" t="shared" si="0" ref="C9:H9">SUM(C11:C18)</f>
        <v>100238</v>
      </c>
      <c r="D9" s="358">
        <f t="shared" si="0"/>
        <v>512294</v>
      </c>
      <c r="E9" s="358">
        <f t="shared" si="0"/>
        <v>45072</v>
      </c>
      <c r="F9" s="358">
        <f t="shared" si="0"/>
        <v>657604</v>
      </c>
      <c r="G9" s="358">
        <f t="shared" si="0"/>
        <v>28655718</v>
      </c>
      <c r="H9" s="358">
        <f t="shared" si="0"/>
        <v>127549180</v>
      </c>
      <c r="I9" s="358">
        <v>156204898</v>
      </c>
      <c r="J9" s="358">
        <f aca="true" t="shared" si="1" ref="J9:Q9">SUM(J11:J18)</f>
        <v>19425840</v>
      </c>
      <c r="K9" s="358">
        <f t="shared" si="1"/>
        <v>4679341</v>
      </c>
      <c r="L9" s="358">
        <f t="shared" si="1"/>
        <v>886164</v>
      </c>
      <c r="M9" s="358">
        <f t="shared" si="1"/>
        <v>3664373</v>
      </c>
      <c r="N9" s="358">
        <f t="shared" si="1"/>
        <v>28655718</v>
      </c>
      <c r="O9" s="358">
        <f t="shared" si="1"/>
        <v>74218854</v>
      </c>
      <c r="P9" s="358">
        <f t="shared" si="1"/>
        <v>53330326</v>
      </c>
      <c r="Q9" s="359">
        <f t="shared" si="1"/>
        <v>127549180</v>
      </c>
    </row>
    <row r="10" spans="2:17" ht="12" customHeight="1">
      <c r="B10" s="351"/>
      <c r="C10" s="352"/>
      <c r="D10" s="353"/>
      <c r="E10" s="353"/>
      <c r="F10" s="353"/>
      <c r="G10" s="353"/>
      <c r="H10" s="353"/>
      <c r="I10" s="353"/>
      <c r="J10" s="353"/>
      <c r="K10" s="353"/>
      <c r="L10" s="353"/>
      <c r="M10" s="353"/>
      <c r="N10" s="353"/>
      <c r="O10" s="353"/>
      <c r="P10" s="353"/>
      <c r="Q10" s="354"/>
    </row>
    <row r="11" spans="2:17" ht="12">
      <c r="B11" s="360" t="s">
        <v>1197</v>
      </c>
      <c r="C11" s="361">
        <f aca="true" t="shared" si="2" ref="C11:Q11">SUM(C22,C34)</f>
        <v>9636</v>
      </c>
      <c r="D11" s="362">
        <f t="shared" si="2"/>
        <v>35117</v>
      </c>
      <c r="E11" s="362">
        <f t="shared" si="2"/>
        <v>1486</v>
      </c>
      <c r="F11" s="362">
        <f t="shared" si="2"/>
        <v>46239</v>
      </c>
      <c r="G11" s="362">
        <f t="shared" si="2"/>
        <v>2582178</v>
      </c>
      <c r="H11" s="362">
        <f t="shared" si="2"/>
        <v>3622551</v>
      </c>
      <c r="I11" s="362">
        <f t="shared" si="2"/>
        <v>6204729</v>
      </c>
      <c r="J11" s="362">
        <f t="shared" si="2"/>
        <v>1515339</v>
      </c>
      <c r="K11" s="362">
        <f t="shared" si="2"/>
        <v>705126</v>
      </c>
      <c r="L11" s="362">
        <f t="shared" si="2"/>
        <v>179465</v>
      </c>
      <c r="M11" s="362">
        <f t="shared" si="2"/>
        <v>182248</v>
      </c>
      <c r="N11" s="362">
        <f t="shared" si="2"/>
        <v>2582178</v>
      </c>
      <c r="O11" s="362">
        <f t="shared" si="2"/>
        <v>702882</v>
      </c>
      <c r="P11" s="362">
        <f t="shared" si="2"/>
        <v>2919669</v>
      </c>
      <c r="Q11" s="363">
        <f t="shared" si="2"/>
        <v>3622551</v>
      </c>
    </row>
    <row r="12" spans="2:17" ht="12">
      <c r="B12" s="360" t="s">
        <v>1198</v>
      </c>
      <c r="C12" s="361">
        <f aca="true" t="shared" si="3" ref="C12:Q12">SUM(C23,C35)</f>
        <v>9372</v>
      </c>
      <c r="D12" s="362">
        <f t="shared" si="3"/>
        <v>62636</v>
      </c>
      <c r="E12" s="362">
        <f t="shared" si="3"/>
        <v>4139</v>
      </c>
      <c r="F12" s="362">
        <f t="shared" si="3"/>
        <v>76147</v>
      </c>
      <c r="G12" s="362">
        <f t="shared" si="3"/>
        <v>3487654</v>
      </c>
      <c r="H12" s="362">
        <f t="shared" si="3"/>
        <v>15938093</v>
      </c>
      <c r="I12" s="362">
        <f t="shared" si="3"/>
        <v>19425747</v>
      </c>
      <c r="J12" s="362">
        <f t="shared" si="3"/>
        <v>2243758</v>
      </c>
      <c r="K12" s="362">
        <f t="shared" si="3"/>
        <v>644742</v>
      </c>
      <c r="L12" s="362">
        <f t="shared" si="3"/>
        <v>112057</v>
      </c>
      <c r="M12" s="362">
        <f t="shared" si="3"/>
        <v>487097</v>
      </c>
      <c r="N12" s="362">
        <f t="shared" si="3"/>
        <v>3487654</v>
      </c>
      <c r="O12" s="362">
        <f t="shared" si="3"/>
        <v>9790299</v>
      </c>
      <c r="P12" s="362">
        <f t="shared" si="3"/>
        <v>6147794</v>
      </c>
      <c r="Q12" s="363">
        <f t="shared" si="3"/>
        <v>15938093</v>
      </c>
    </row>
    <row r="13" spans="2:17" ht="12">
      <c r="B13" s="360" t="s">
        <v>1199</v>
      </c>
      <c r="C13" s="361">
        <f aca="true" t="shared" si="4" ref="C13:G18">SUM(C24,C36)</f>
        <v>7169</v>
      </c>
      <c r="D13" s="362">
        <f t="shared" si="4"/>
        <v>43608</v>
      </c>
      <c r="E13" s="362">
        <f t="shared" si="4"/>
        <v>3071</v>
      </c>
      <c r="F13" s="362">
        <f t="shared" si="4"/>
        <v>53848</v>
      </c>
      <c r="G13" s="362">
        <f t="shared" si="4"/>
        <v>1582624</v>
      </c>
      <c r="H13" s="362">
        <v>7638774</v>
      </c>
      <c r="I13" s="362">
        <f aca="true" t="shared" si="5" ref="I13:Q13">SUM(I24,I36)</f>
        <v>9221398</v>
      </c>
      <c r="J13" s="362">
        <f t="shared" si="5"/>
        <v>1037631</v>
      </c>
      <c r="K13" s="362">
        <f t="shared" si="5"/>
        <v>330730</v>
      </c>
      <c r="L13" s="362">
        <f t="shared" si="5"/>
        <v>140192</v>
      </c>
      <c r="M13" s="362">
        <f t="shared" si="5"/>
        <v>74071</v>
      </c>
      <c r="N13" s="362">
        <f t="shared" si="5"/>
        <v>1582624</v>
      </c>
      <c r="O13" s="362">
        <f t="shared" si="5"/>
        <v>3122095</v>
      </c>
      <c r="P13" s="362">
        <f t="shared" si="5"/>
        <v>4516679</v>
      </c>
      <c r="Q13" s="363">
        <f t="shared" si="5"/>
        <v>7638774</v>
      </c>
    </row>
    <row r="14" spans="2:17" ht="12">
      <c r="B14" s="360" t="s">
        <v>1200</v>
      </c>
      <c r="C14" s="361">
        <f t="shared" si="4"/>
        <v>25242</v>
      </c>
      <c r="D14" s="362">
        <f t="shared" si="4"/>
        <v>95966</v>
      </c>
      <c r="E14" s="362">
        <f t="shared" si="4"/>
        <v>12068</v>
      </c>
      <c r="F14" s="362">
        <f t="shared" si="4"/>
        <v>133276</v>
      </c>
      <c r="G14" s="362">
        <f t="shared" si="4"/>
        <v>6563668</v>
      </c>
      <c r="H14" s="362">
        <f>SUM(H25,H37)</f>
        <v>29746660</v>
      </c>
      <c r="I14" s="362">
        <f aca="true" t="shared" si="6" ref="I14:Q14">SUM(I25,I37)</f>
        <v>36310328</v>
      </c>
      <c r="J14" s="362">
        <f t="shared" si="6"/>
        <v>5291016</v>
      </c>
      <c r="K14" s="362">
        <f t="shared" si="6"/>
        <v>394296</v>
      </c>
      <c r="L14" s="362">
        <f t="shared" si="6"/>
        <v>270983</v>
      </c>
      <c r="M14" s="362">
        <f t="shared" si="6"/>
        <v>607373</v>
      </c>
      <c r="N14" s="362">
        <f t="shared" si="6"/>
        <v>6563668</v>
      </c>
      <c r="O14" s="362">
        <f t="shared" si="6"/>
        <v>18990804</v>
      </c>
      <c r="P14" s="362">
        <f t="shared" si="6"/>
        <v>10755856</v>
      </c>
      <c r="Q14" s="363">
        <f t="shared" si="6"/>
        <v>29746660</v>
      </c>
    </row>
    <row r="15" spans="2:17" ht="12">
      <c r="B15" s="360" t="s">
        <v>1201</v>
      </c>
      <c r="C15" s="361">
        <f t="shared" si="4"/>
        <v>14055</v>
      </c>
      <c r="D15" s="362">
        <f t="shared" si="4"/>
        <v>71837</v>
      </c>
      <c r="E15" s="362">
        <f t="shared" si="4"/>
        <v>3838</v>
      </c>
      <c r="F15" s="362">
        <f t="shared" si="4"/>
        <v>89730</v>
      </c>
      <c r="G15" s="362">
        <f t="shared" si="4"/>
        <v>4276994</v>
      </c>
      <c r="H15" s="362">
        <f>SUM(H26,H38)</f>
        <v>16953471</v>
      </c>
      <c r="I15" s="362">
        <f aca="true" t="shared" si="7" ref="I15:Q15">SUM(I26,I38)</f>
        <v>21230465</v>
      </c>
      <c r="J15" s="362">
        <f t="shared" si="7"/>
        <v>1862322</v>
      </c>
      <c r="K15" s="362">
        <f t="shared" si="7"/>
        <v>1006937</v>
      </c>
      <c r="L15" s="362">
        <f t="shared" si="7"/>
        <v>19448</v>
      </c>
      <c r="M15" s="362">
        <f t="shared" si="7"/>
        <v>1388287</v>
      </c>
      <c r="N15" s="362">
        <f t="shared" si="7"/>
        <v>4276994</v>
      </c>
      <c r="O15" s="362">
        <f t="shared" si="7"/>
        <v>7951035</v>
      </c>
      <c r="P15" s="362">
        <f t="shared" si="7"/>
        <v>9002436</v>
      </c>
      <c r="Q15" s="363">
        <f t="shared" si="7"/>
        <v>16953471</v>
      </c>
    </row>
    <row r="16" spans="2:17" ht="12">
      <c r="B16" s="360" t="s">
        <v>1202</v>
      </c>
      <c r="C16" s="361">
        <f t="shared" si="4"/>
        <v>7845</v>
      </c>
      <c r="D16" s="362">
        <f t="shared" si="4"/>
        <v>89890</v>
      </c>
      <c r="E16" s="362">
        <f t="shared" si="4"/>
        <v>4941</v>
      </c>
      <c r="F16" s="362">
        <f t="shared" si="4"/>
        <v>102676</v>
      </c>
      <c r="G16" s="362">
        <f t="shared" si="4"/>
        <v>2313069</v>
      </c>
      <c r="H16" s="362">
        <f>SUM(H27,H39)</f>
        <v>20452798</v>
      </c>
      <c r="I16" s="362">
        <v>22765869</v>
      </c>
      <c r="J16" s="362">
        <f aca="true" t="shared" si="8" ref="J16:Q17">SUM(J27,J39)</f>
        <v>1216079</v>
      </c>
      <c r="K16" s="362">
        <f t="shared" si="8"/>
        <v>348675</v>
      </c>
      <c r="L16" s="362">
        <f t="shared" si="8"/>
        <v>24060</v>
      </c>
      <c r="M16" s="362">
        <f t="shared" si="8"/>
        <v>724255</v>
      </c>
      <c r="N16" s="362">
        <f t="shared" si="8"/>
        <v>2313069</v>
      </c>
      <c r="O16" s="362">
        <f t="shared" si="8"/>
        <v>12276911</v>
      </c>
      <c r="P16" s="362">
        <f t="shared" si="8"/>
        <v>8175887</v>
      </c>
      <c r="Q16" s="363">
        <f t="shared" si="8"/>
        <v>20452798</v>
      </c>
    </row>
    <row r="17" spans="2:17" ht="12">
      <c r="B17" s="360" t="s">
        <v>1494</v>
      </c>
      <c r="C17" s="361">
        <f t="shared" si="4"/>
        <v>16492</v>
      </c>
      <c r="D17" s="362">
        <f t="shared" si="4"/>
        <v>84128</v>
      </c>
      <c r="E17" s="362">
        <f t="shared" si="4"/>
        <v>8774</v>
      </c>
      <c r="F17" s="362">
        <f t="shared" si="4"/>
        <v>109394</v>
      </c>
      <c r="G17" s="362">
        <f t="shared" si="4"/>
        <v>5048553</v>
      </c>
      <c r="H17" s="362">
        <f>SUM(H28,H40)</f>
        <v>26875093</v>
      </c>
      <c r="I17" s="362">
        <f>SUM(I28,I40)</f>
        <v>31923646</v>
      </c>
      <c r="J17" s="362">
        <f t="shared" si="8"/>
        <v>4444442</v>
      </c>
      <c r="K17" s="362">
        <f t="shared" si="8"/>
        <v>397857</v>
      </c>
      <c r="L17" s="362">
        <f t="shared" si="8"/>
        <v>69119</v>
      </c>
      <c r="M17" s="362">
        <f t="shared" si="8"/>
        <v>137135</v>
      </c>
      <c r="N17" s="362">
        <f t="shared" si="8"/>
        <v>5048553</v>
      </c>
      <c r="O17" s="362">
        <f t="shared" si="8"/>
        <v>18305863</v>
      </c>
      <c r="P17" s="362">
        <f t="shared" si="8"/>
        <v>8569230</v>
      </c>
      <c r="Q17" s="363">
        <f t="shared" si="8"/>
        <v>26875093</v>
      </c>
    </row>
    <row r="18" spans="2:17" ht="12">
      <c r="B18" s="360" t="s">
        <v>1203</v>
      </c>
      <c r="C18" s="361">
        <f t="shared" si="4"/>
        <v>10427</v>
      </c>
      <c r="D18" s="362">
        <f t="shared" si="4"/>
        <v>29112</v>
      </c>
      <c r="E18" s="362">
        <f t="shared" si="4"/>
        <v>6755</v>
      </c>
      <c r="F18" s="362">
        <f t="shared" si="4"/>
        <v>46294</v>
      </c>
      <c r="G18" s="362">
        <f t="shared" si="4"/>
        <v>2800978</v>
      </c>
      <c r="H18" s="362">
        <f>SUM(H29,H41)</f>
        <v>6321740</v>
      </c>
      <c r="I18" s="362">
        <f>SUM(I29,I41)</f>
        <v>9122718</v>
      </c>
      <c r="J18" s="362">
        <f>SUM(J29,J41)</f>
        <v>1815253</v>
      </c>
      <c r="K18" s="362">
        <v>850978</v>
      </c>
      <c r="L18" s="362">
        <f>SUM(L29,L41)</f>
        <v>70840</v>
      </c>
      <c r="M18" s="362">
        <f>SUM(M29,M41)</f>
        <v>63907</v>
      </c>
      <c r="N18" s="362">
        <v>2800978</v>
      </c>
      <c r="O18" s="362">
        <f>SUM(O29,O41)</f>
        <v>3078965</v>
      </c>
      <c r="P18" s="362">
        <f>SUM(P29,P41)</f>
        <v>3242775</v>
      </c>
      <c r="Q18" s="363">
        <f>SUM(Q29,Q41)</f>
        <v>6321740</v>
      </c>
    </row>
    <row r="19" spans="2:17" ht="21" customHeight="1">
      <c r="B19" s="351"/>
      <c r="C19" s="1159" t="s">
        <v>1204</v>
      </c>
      <c r="D19" s="1160"/>
      <c r="E19" s="1160"/>
      <c r="F19" s="1160"/>
      <c r="G19" s="1160"/>
      <c r="H19" s="1160"/>
      <c r="I19" s="1160"/>
      <c r="J19" s="1160"/>
      <c r="K19" s="1160"/>
      <c r="L19" s="1160"/>
      <c r="M19" s="1160"/>
      <c r="N19" s="1160"/>
      <c r="O19" s="1160"/>
      <c r="P19" s="1160"/>
      <c r="Q19" s="1161"/>
    </row>
    <row r="20" spans="2:17" s="355" customFormat="1" ht="11.25">
      <c r="B20" s="356" t="s">
        <v>1460</v>
      </c>
      <c r="C20" s="364">
        <f aca="true" t="shared" si="9" ref="C20:Q20">SUM(C22:C29)</f>
        <v>32806</v>
      </c>
      <c r="D20" s="365">
        <f t="shared" si="9"/>
        <v>293997</v>
      </c>
      <c r="E20" s="365">
        <f t="shared" si="9"/>
        <v>18395</v>
      </c>
      <c r="F20" s="365">
        <f t="shared" si="9"/>
        <v>345198</v>
      </c>
      <c r="G20" s="365">
        <f t="shared" si="9"/>
        <v>7393789</v>
      </c>
      <c r="H20" s="365">
        <f t="shared" si="9"/>
        <v>94778817</v>
      </c>
      <c r="I20" s="365">
        <f t="shared" si="9"/>
        <v>102172606</v>
      </c>
      <c r="J20" s="365">
        <f t="shared" si="9"/>
        <v>3488328</v>
      </c>
      <c r="K20" s="365">
        <f t="shared" si="9"/>
        <v>1057057</v>
      </c>
      <c r="L20" s="365">
        <f t="shared" si="9"/>
        <v>770772</v>
      </c>
      <c r="M20" s="365">
        <f t="shared" si="9"/>
        <v>2077632</v>
      </c>
      <c r="N20" s="365">
        <f t="shared" si="9"/>
        <v>7393789</v>
      </c>
      <c r="O20" s="365">
        <f t="shared" si="9"/>
        <v>66017677</v>
      </c>
      <c r="P20" s="365">
        <f t="shared" si="9"/>
        <v>28761140</v>
      </c>
      <c r="Q20" s="366">
        <f t="shared" si="9"/>
        <v>94778817</v>
      </c>
    </row>
    <row r="21" spans="2:17" ht="12">
      <c r="B21" s="360"/>
      <c r="C21" s="361"/>
      <c r="D21" s="362"/>
      <c r="E21" s="362"/>
      <c r="F21" s="362"/>
      <c r="G21" s="362"/>
      <c r="H21" s="362"/>
      <c r="I21" s="362"/>
      <c r="J21" s="362"/>
      <c r="K21" s="362"/>
      <c r="L21" s="362"/>
      <c r="M21" s="362"/>
      <c r="N21" s="362"/>
      <c r="O21" s="362"/>
      <c r="P21" s="362"/>
      <c r="Q21" s="363"/>
    </row>
    <row r="22" spans="2:17" ht="12">
      <c r="B22" s="360" t="s">
        <v>1197</v>
      </c>
      <c r="C22" s="361">
        <v>2676</v>
      </c>
      <c r="D22" s="362">
        <v>11187</v>
      </c>
      <c r="E22" s="362">
        <v>628</v>
      </c>
      <c r="F22" s="362">
        <f aca="true" t="shared" si="10" ref="F22:F29">SUM(C22:E22)</f>
        <v>14491</v>
      </c>
      <c r="G22" s="362">
        <v>718556</v>
      </c>
      <c r="H22" s="362">
        <v>2179249</v>
      </c>
      <c r="I22" s="362">
        <f aca="true" t="shared" si="11" ref="I22:I29">SUM(G22:H22)</f>
        <v>2897805</v>
      </c>
      <c r="J22" s="362">
        <v>156650</v>
      </c>
      <c r="K22" s="362">
        <v>232535</v>
      </c>
      <c r="L22" s="362">
        <v>159239</v>
      </c>
      <c r="M22" s="362">
        <v>170132</v>
      </c>
      <c r="N22" s="362">
        <f aca="true" t="shared" si="12" ref="N22:N29">SUM(J22:M22)</f>
        <v>718556</v>
      </c>
      <c r="O22" s="362">
        <v>702738</v>
      </c>
      <c r="P22" s="362">
        <v>1476511</v>
      </c>
      <c r="Q22" s="363">
        <f aca="true" t="shared" si="13" ref="Q22:Q29">SUM(O22:P22)</f>
        <v>2179249</v>
      </c>
    </row>
    <row r="23" spans="2:17" ht="12">
      <c r="B23" s="360" t="s">
        <v>1198</v>
      </c>
      <c r="C23" s="361">
        <v>3116</v>
      </c>
      <c r="D23" s="362">
        <v>39714</v>
      </c>
      <c r="E23" s="362">
        <v>1252</v>
      </c>
      <c r="F23" s="362">
        <f t="shared" si="10"/>
        <v>44082</v>
      </c>
      <c r="G23" s="362">
        <v>703458</v>
      </c>
      <c r="H23" s="362">
        <v>13275472</v>
      </c>
      <c r="I23" s="362">
        <f t="shared" si="11"/>
        <v>13978930</v>
      </c>
      <c r="J23" s="362">
        <v>137000</v>
      </c>
      <c r="K23" s="362">
        <v>16888</v>
      </c>
      <c r="L23" s="362">
        <v>96196</v>
      </c>
      <c r="M23" s="362">
        <v>453374</v>
      </c>
      <c r="N23" s="362">
        <f t="shared" si="12"/>
        <v>703458</v>
      </c>
      <c r="O23" s="362">
        <v>9777715</v>
      </c>
      <c r="P23" s="362">
        <v>3497757</v>
      </c>
      <c r="Q23" s="363">
        <f t="shared" si="13"/>
        <v>13275472</v>
      </c>
    </row>
    <row r="24" spans="2:17" ht="12">
      <c r="B24" s="360" t="s">
        <v>1199</v>
      </c>
      <c r="C24" s="361">
        <v>2519</v>
      </c>
      <c r="D24" s="362">
        <v>23161</v>
      </c>
      <c r="E24" s="362">
        <v>1695</v>
      </c>
      <c r="F24" s="362">
        <f t="shared" si="10"/>
        <v>27375</v>
      </c>
      <c r="G24" s="362">
        <v>310086</v>
      </c>
      <c r="H24" s="362">
        <v>5681419</v>
      </c>
      <c r="I24" s="362">
        <f t="shared" si="11"/>
        <v>5991505</v>
      </c>
      <c r="J24" s="362">
        <v>85136</v>
      </c>
      <c r="K24" s="362">
        <v>41641</v>
      </c>
      <c r="L24" s="362">
        <v>124459</v>
      </c>
      <c r="M24" s="362">
        <v>58850</v>
      </c>
      <c r="N24" s="362">
        <f t="shared" si="12"/>
        <v>310086</v>
      </c>
      <c r="O24" s="362">
        <v>3101011</v>
      </c>
      <c r="P24" s="362">
        <v>2580408</v>
      </c>
      <c r="Q24" s="363">
        <f t="shared" si="13"/>
        <v>5681419</v>
      </c>
    </row>
    <row r="25" spans="2:17" ht="12">
      <c r="B25" s="360" t="s">
        <v>1200</v>
      </c>
      <c r="C25" s="361">
        <v>16113</v>
      </c>
      <c r="D25" s="362">
        <v>83867</v>
      </c>
      <c r="E25" s="362">
        <v>7540</v>
      </c>
      <c r="F25" s="362">
        <f t="shared" si="10"/>
        <v>107520</v>
      </c>
      <c r="G25" s="362">
        <v>3589888</v>
      </c>
      <c r="H25" s="362">
        <v>28703005</v>
      </c>
      <c r="I25" s="362">
        <f t="shared" si="11"/>
        <v>32292893</v>
      </c>
      <c r="J25" s="362">
        <v>2392319</v>
      </c>
      <c r="K25" s="362">
        <v>339059</v>
      </c>
      <c r="L25" s="362">
        <v>253940</v>
      </c>
      <c r="M25" s="362">
        <v>604570</v>
      </c>
      <c r="N25" s="362">
        <f t="shared" si="12"/>
        <v>3589888</v>
      </c>
      <c r="O25" s="362">
        <v>18982534</v>
      </c>
      <c r="P25" s="362">
        <v>9720471</v>
      </c>
      <c r="Q25" s="363">
        <f t="shared" si="13"/>
        <v>28703005</v>
      </c>
    </row>
    <row r="26" spans="2:17" ht="12">
      <c r="B26" s="360" t="s">
        <v>1201</v>
      </c>
      <c r="C26" s="361">
        <v>262</v>
      </c>
      <c r="D26" s="362">
        <v>6579</v>
      </c>
      <c r="E26" s="362">
        <v>81</v>
      </c>
      <c r="F26" s="362">
        <f t="shared" si="10"/>
        <v>6922</v>
      </c>
      <c r="G26" s="362">
        <v>59850</v>
      </c>
      <c r="H26" s="362">
        <v>3085690</v>
      </c>
      <c r="I26" s="362">
        <f t="shared" si="11"/>
        <v>3145540</v>
      </c>
      <c r="J26" s="362">
        <v>3535</v>
      </c>
      <c r="K26" s="362">
        <v>9446</v>
      </c>
      <c r="L26" s="362">
        <v>0</v>
      </c>
      <c r="M26" s="362">
        <v>46869</v>
      </c>
      <c r="N26" s="362">
        <f t="shared" si="12"/>
        <v>59850</v>
      </c>
      <c r="O26" s="362">
        <v>2580692</v>
      </c>
      <c r="P26" s="362">
        <v>504998</v>
      </c>
      <c r="Q26" s="363">
        <f t="shared" si="13"/>
        <v>3085690</v>
      </c>
    </row>
    <row r="27" spans="2:17" ht="12">
      <c r="B27" s="360" t="s">
        <v>1202</v>
      </c>
      <c r="C27" s="361">
        <v>1556</v>
      </c>
      <c r="D27" s="362">
        <v>47199</v>
      </c>
      <c r="E27" s="362">
        <v>895</v>
      </c>
      <c r="F27" s="362">
        <f t="shared" si="10"/>
        <v>49650</v>
      </c>
      <c r="G27" s="362">
        <v>707314</v>
      </c>
      <c r="H27" s="362">
        <v>12421368</v>
      </c>
      <c r="I27" s="362">
        <f t="shared" si="11"/>
        <v>13128682</v>
      </c>
      <c r="J27" s="362">
        <v>109796</v>
      </c>
      <c r="K27" s="362">
        <v>15923</v>
      </c>
      <c r="L27" s="362">
        <v>17626</v>
      </c>
      <c r="M27" s="362">
        <v>563969</v>
      </c>
      <c r="N27" s="362">
        <f t="shared" si="12"/>
        <v>707314</v>
      </c>
      <c r="O27" s="362">
        <v>9663752</v>
      </c>
      <c r="P27" s="362">
        <v>2757616</v>
      </c>
      <c r="Q27" s="363">
        <f t="shared" si="13"/>
        <v>12421368</v>
      </c>
    </row>
    <row r="28" spans="2:17" ht="12">
      <c r="B28" s="360" t="s">
        <v>1494</v>
      </c>
      <c r="C28" s="361">
        <v>3932</v>
      </c>
      <c r="D28" s="362">
        <v>58016</v>
      </c>
      <c r="E28" s="362">
        <v>2042</v>
      </c>
      <c r="F28" s="362">
        <f t="shared" si="10"/>
        <v>63990</v>
      </c>
      <c r="G28" s="362">
        <v>611572</v>
      </c>
      <c r="H28" s="362">
        <v>23486364</v>
      </c>
      <c r="I28" s="362">
        <f t="shared" si="11"/>
        <v>24097936</v>
      </c>
      <c r="J28" s="362">
        <v>283600</v>
      </c>
      <c r="K28" s="362">
        <v>156416</v>
      </c>
      <c r="L28" s="362">
        <v>54436</v>
      </c>
      <c r="M28" s="362">
        <v>117120</v>
      </c>
      <c r="N28" s="362">
        <f t="shared" si="12"/>
        <v>611572</v>
      </c>
      <c r="O28" s="362">
        <v>18130270</v>
      </c>
      <c r="P28" s="362">
        <v>5356094</v>
      </c>
      <c r="Q28" s="363">
        <f t="shared" si="13"/>
        <v>23486364</v>
      </c>
    </row>
    <row r="29" spans="2:17" ht="12">
      <c r="B29" s="360" t="s">
        <v>1203</v>
      </c>
      <c r="C29" s="361">
        <v>2632</v>
      </c>
      <c r="D29" s="362">
        <v>24274</v>
      </c>
      <c r="E29" s="362">
        <v>4262</v>
      </c>
      <c r="F29" s="362">
        <f t="shared" si="10"/>
        <v>31168</v>
      </c>
      <c r="G29" s="362">
        <v>693065</v>
      </c>
      <c r="H29" s="362">
        <v>5946250</v>
      </c>
      <c r="I29" s="362">
        <f t="shared" si="11"/>
        <v>6639315</v>
      </c>
      <c r="J29" s="362">
        <v>320292</v>
      </c>
      <c r="K29" s="362">
        <v>245149</v>
      </c>
      <c r="L29" s="362">
        <v>64876</v>
      </c>
      <c r="M29" s="362">
        <v>62748</v>
      </c>
      <c r="N29" s="362">
        <f t="shared" si="12"/>
        <v>693065</v>
      </c>
      <c r="O29" s="362">
        <v>3078965</v>
      </c>
      <c r="P29" s="362">
        <v>2867285</v>
      </c>
      <c r="Q29" s="363">
        <f t="shared" si="13"/>
        <v>5946250</v>
      </c>
    </row>
    <row r="30" spans="2:17" ht="12">
      <c r="B30" s="351"/>
      <c r="C30" s="367"/>
      <c r="D30" s="368"/>
      <c r="E30" s="368"/>
      <c r="F30" s="368"/>
      <c r="G30" s="368"/>
      <c r="H30" s="368"/>
      <c r="I30" s="368"/>
      <c r="J30" s="362"/>
      <c r="K30" s="362"/>
      <c r="L30" s="362"/>
      <c r="M30" s="362"/>
      <c r="N30" s="362"/>
      <c r="O30" s="362"/>
      <c r="P30" s="362"/>
      <c r="Q30" s="363"/>
    </row>
    <row r="31" spans="2:17" ht="21" customHeight="1">
      <c r="B31" s="360"/>
      <c r="C31" s="1159" t="s">
        <v>1205</v>
      </c>
      <c r="D31" s="1160"/>
      <c r="E31" s="1160"/>
      <c r="F31" s="1160"/>
      <c r="G31" s="1160"/>
      <c r="H31" s="1160"/>
      <c r="I31" s="1160"/>
      <c r="J31" s="1160"/>
      <c r="K31" s="1160"/>
      <c r="L31" s="1160"/>
      <c r="M31" s="1160"/>
      <c r="N31" s="1160"/>
      <c r="O31" s="1160"/>
      <c r="P31" s="1160"/>
      <c r="Q31" s="1161"/>
    </row>
    <row r="32" spans="2:17" s="355" customFormat="1" ht="12" customHeight="1">
      <c r="B32" s="356" t="s">
        <v>1460</v>
      </c>
      <c r="C32" s="364">
        <f>SUM(C34:C41)</f>
        <v>67432</v>
      </c>
      <c r="D32" s="365">
        <f>SUM(D34:D41)</f>
        <v>218297</v>
      </c>
      <c r="E32" s="365">
        <f>SUM(E34:E41)</f>
        <v>26677</v>
      </c>
      <c r="F32" s="365">
        <f>SUM(F34:F41)</f>
        <v>312406</v>
      </c>
      <c r="G32" s="365">
        <f>SUM(G34:G41)</f>
        <v>21261929</v>
      </c>
      <c r="H32" s="365">
        <v>32770363</v>
      </c>
      <c r="I32" s="365">
        <f>SUM(I34:I41)</f>
        <v>54032292</v>
      </c>
      <c r="J32" s="365">
        <f>SUM(J34:J41)</f>
        <v>15937512</v>
      </c>
      <c r="K32" s="365">
        <v>3622284</v>
      </c>
      <c r="L32" s="365">
        <f aca="true" t="shared" si="14" ref="L32:Q32">SUM(L34:L41)</f>
        <v>115392</v>
      </c>
      <c r="M32" s="365">
        <f t="shared" si="14"/>
        <v>1586741</v>
      </c>
      <c r="N32" s="365">
        <f t="shared" si="14"/>
        <v>21261929</v>
      </c>
      <c r="O32" s="365">
        <f t="shared" si="14"/>
        <v>8201177</v>
      </c>
      <c r="P32" s="365">
        <f t="shared" si="14"/>
        <v>24569186</v>
      </c>
      <c r="Q32" s="366">
        <f t="shared" si="14"/>
        <v>32770363</v>
      </c>
    </row>
    <row r="33" spans="2:17" ht="12">
      <c r="B33" s="360"/>
      <c r="C33" s="367"/>
      <c r="D33" s="368"/>
      <c r="E33" s="368"/>
      <c r="F33" s="368"/>
      <c r="G33" s="368"/>
      <c r="H33" s="368"/>
      <c r="I33" s="368"/>
      <c r="J33" s="362"/>
      <c r="K33" s="362"/>
      <c r="L33" s="362"/>
      <c r="M33" s="362"/>
      <c r="N33" s="362"/>
      <c r="O33" s="362"/>
      <c r="P33" s="362"/>
      <c r="Q33" s="363"/>
    </row>
    <row r="34" spans="2:17" ht="12">
      <c r="B34" s="360" t="s">
        <v>1197</v>
      </c>
      <c r="C34" s="361">
        <v>6960</v>
      </c>
      <c r="D34" s="362">
        <v>23930</v>
      </c>
      <c r="E34" s="362">
        <v>858</v>
      </c>
      <c r="F34" s="362">
        <f aca="true" t="shared" si="15" ref="F34:F41">SUM(C34:E34)</f>
        <v>31748</v>
      </c>
      <c r="G34" s="362">
        <v>1863622</v>
      </c>
      <c r="H34" s="362">
        <v>1443302</v>
      </c>
      <c r="I34" s="362">
        <f>SUM(G34:H34)</f>
        <v>3306924</v>
      </c>
      <c r="J34" s="362">
        <v>1358689</v>
      </c>
      <c r="K34" s="362">
        <v>472591</v>
      </c>
      <c r="L34" s="362">
        <v>20226</v>
      </c>
      <c r="M34" s="362">
        <v>12116</v>
      </c>
      <c r="N34" s="362">
        <f aca="true" t="shared" si="16" ref="N34:N40">SUM(J34:M34)</f>
        <v>1863622</v>
      </c>
      <c r="O34" s="362">
        <v>144</v>
      </c>
      <c r="P34" s="362">
        <v>1443158</v>
      </c>
      <c r="Q34" s="363">
        <f aca="true" t="shared" si="17" ref="Q34:Q41">SUM(O34:P34)</f>
        <v>1443302</v>
      </c>
    </row>
    <row r="35" spans="2:17" ht="12">
      <c r="B35" s="360" t="s">
        <v>1198</v>
      </c>
      <c r="C35" s="361">
        <v>6256</v>
      </c>
      <c r="D35" s="362">
        <v>22922</v>
      </c>
      <c r="E35" s="362">
        <v>2887</v>
      </c>
      <c r="F35" s="362">
        <f t="shared" si="15"/>
        <v>32065</v>
      </c>
      <c r="G35" s="362">
        <v>2784196</v>
      </c>
      <c r="H35" s="362">
        <v>2662621</v>
      </c>
      <c r="I35" s="362">
        <f>SUM(G35:H35)</f>
        <v>5446817</v>
      </c>
      <c r="J35" s="362">
        <v>2106758</v>
      </c>
      <c r="K35" s="362">
        <v>627854</v>
      </c>
      <c r="L35" s="362">
        <v>15861</v>
      </c>
      <c r="M35" s="362">
        <v>33723</v>
      </c>
      <c r="N35" s="362">
        <f t="shared" si="16"/>
        <v>2784196</v>
      </c>
      <c r="O35" s="362">
        <v>12584</v>
      </c>
      <c r="P35" s="362">
        <v>2650037</v>
      </c>
      <c r="Q35" s="363">
        <f t="shared" si="17"/>
        <v>2662621</v>
      </c>
    </row>
    <row r="36" spans="2:17" ht="12">
      <c r="B36" s="360" t="s">
        <v>1199</v>
      </c>
      <c r="C36" s="361">
        <v>4650</v>
      </c>
      <c r="D36" s="362">
        <v>20447</v>
      </c>
      <c r="E36" s="362">
        <v>1376</v>
      </c>
      <c r="F36" s="362">
        <f t="shared" si="15"/>
        <v>26473</v>
      </c>
      <c r="G36" s="362">
        <v>1272538</v>
      </c>
      <c r="H36" s="362">
        <v>1975355</v>
      </c>
      <c r="I36" s="362">
        <v>3229893</v>
      </c>
      <c r="J36" s="362">
        <v>952495</v>
      </c>
      <c r="K36" s="362">
        <v>289089</v>
      </c>
      <c r="L36" s="362">
        <v>15733</v>
      </c>
      <c r="M36" s="362">
        <v>15221</v>
      </c>
      <c r="N36" s="362">
        <f t="shared" si="16"/>
        <v>1272538</v>
      </c>
      <c r="O36" s="362">
        <v>21084</v>
      </c>
      <c r="P36" s="362">
        <v>1936271</v>
      </c>
      <c r="Q36" s="363">
        <f t="shared" si="17"/>
        <v>1957355</v>
      </c>
    </row>
    <row r="37" spans="2:17" ht="12">
      <c r="B37" s="360" t="s">
        <v>1200</v>
      </c>
      <c r="C37" s="361">
        <v>9129</v>
      </c>
      <c r="D37" s="362">
        <v>12099</v>
      </c>
      <c r="E37" s="362">
        <v>4528</v>
      </c>
      <c r="F37" s="362">
        <f t="shared" si="15"/>
        <v>25756</v>
      </c>
      <c r="G37" s="362">
        <v>2973780</v>
      </c>
      <c r="H37" s="362">
        <v>1043655</v>
      </c>
      <c r="I37" s="362">
        <f>SUM(G37:H37)</f>
        <v>4017435</v>
      </c>
      <c r="J37" s="362">
        <v>2898697</v>
      </c>
      <c r="K37" s="362">
        <v>55237</v>
      </c>
      <c r="L37" s="362">
        <v>17043</v>
      </c>
      <c r="M37" s="362">
        <v>2803</v>
      </c>
      <c r="N37" s="362">
        <f t="shared" si="16"/>
        <v>2973780</v>
      </c>
      <c r="O37" s="362">
        <v>8270</v>
      </c>
      <c r="P37" s="362">
        <v>1035385</v>
      </c>
      <c r="Q37" s="363">
        <f t="shared" si="17"/>
        <v>1043655</v>
      </c>
    </row>
    <row r="38" spans="2:17" ht="12">
      <c r="B38" s="360" t="s">
        <v>1201</v>
      </c>
      <c r="C38" s="361">
        <v>13793</v>
      </c>
      <c r="D38" s="362">
        <v>65258</v>
      </c>
      <c r="E38" s="362">
        <v>3757</v>
      </c>
      <c r="F38" s="362">
        <f t="shared" si="15"/>
        <v>82808</v>
      </c>
      <c r="G38" s="362">
        <v>4217144</v>
      </c>
      <c r="H38" s="362">
        <v>13867781</v>
      </c>
      <c r="I38" s="362">
        <f>SUM(G38:H38)</f>
        <v>18084925</v>
      </c>
      <c r="J38" s="362">
        <v>1858787</v>
      </c>
      <c r="K38" s="362">
        <v>997491</v>
      </c>
      <c r="L38" s="362">
        <v>19448</v>
      </c>
      <c r="M38" s="362">
        <v>1341418</v>
      </c>
      <c r="N38" s="362">
        <f t="shared" si="16"/>
        <v>4217144</v>
      </c>
      <c r="O38" s="362">
        <v>5370343</v>
      </c>
      <c r="P38" s="362">
        <v>8497438</v>
      </c>
      <c r="Q38" s="363">
        <f t="shared" si="17"/>
        <v>13867781</v>
      </c>
    </row>
    <row r="39" spans="2:17" ht="12">
      <c r="B39" s="360" t="s">
        <v>1202</v>
      </c>
      <c r="C39" s="361">
        <v>6289</v>
      </c>
      <c r="D39" s="362">
        <v>42691</v>
      </c>
      <c r="E39" s="362">
        <v>4046</v>
      </c>
      <c r="F39" s="362">
        <f t="shared" si="15"/>
        <v>53026</v>
      </c>
      <c r="G39" s="362">
        <v>1605755</v>
      </c>
      <c r="H39" s="362">
        <v>8031430</v>
      </c>
      <c r="I39" s="362">
        <f>SUM(G39:H39)</f>
        <v>9637185</v>
      </c>
      <c r="J39" s="362">
        <v>1106283</v>
      </c>
      <c r="K39" s="362">
        <v>332752</v>
      </c>
      <c r="L39" s="362">
        <v>6434</v>
      </c>
      <c r="M39" s="362">
        <v>160286</v>
      </c>
      <c r="N39" s="362">
        <f t="shared" si="16"/>
        <v>1605755</v>
      </c>
      <c r="O39" s="362">
        <v>2613159</v>
      </c>
      <c r="P39" s="362">
        <v>5418271</v>
      </c>
      <c r="Q39" s="363">
        <f t="shared" si="17"/>
        <v>8031430</v>
      </c>
    </row>
    <row r="40" spans="2:17" ht="12">
      <c r="B40" s="360" t="s">
        <v>1494</v>
      </c>
      <c r="C40" s="361">
        <v>12560</v>
      </c>
      <c r="D40" s="362">
        <v>26112</v>
      </c>
      <c r="E40" s="362">
        <v>6732</v>
      </c>
      <c r="F40" s="362">
        <f t="shared" si="15"/>
        <v>45404</v>
      </c>
      <c r="G40" s="362">
        <v>4436981</v>
      </c>
      <c r="H40" s="362">
        <v>3388729</v>
      </c>
      <c r="I40" s="362">
        <f>SUM(G40:H40)</f>
        <v>7825710</v>
      </c>
      <c r="J40" s="362">
        <v>4160842</v>
      </c>
      <c r="K40" s="362">
        <v>241441</v>
      </c>
      <c r="L40" s="362">
        <v>14683</v>
      </c>
      <c r="M40" s="362">
        <v>20015</v>
      </c>
      <c r="N40" s="362">
        <f t="shared" si="16"/>
        <v>4436981</v>
      </c>
      <c r="O40" s="362">
        <v>175593</v>
      </c>
      <c r="P40" s="362">
        <v>3213136</v>
      </c>
      <c r="Q40" s="363">
        <f t="shared" si="17"/>
        <v>3388729</v>
      </c>
    </row>
    <row r="41" spans="2:17" ht="12">
      <c r="B41" s="360" t="s">
        <v>1203</v>
      </c>
      <c r="C41" s="361">
        <v>7795</v>
      </c>
      <c r="D41" s="362">
        <v>4838</v>
      </c>
      <c r="E41" s="362">
        <v>2493</v>
      </c>
      <c r="F41" s="362">
        <f t="shared" si="15"/>
        <v>15126</v>
      </c>
      <c r="G41" s="362">
        <v>2107913</v>
      </c>
      <c r="H41" s="362">
        <v>375490</v>
      </c>
      <c r="I41" s="362">
        <f>SUM(G41:H41)</f>
        <v>2483403</v>
      </c>
      <c r="J41" s="362">
        <v>1494961</v>
      </c>
      <c r="K41" s="362">
        <v>606829</v>
      </c>
      <c r="L41" s="362">
        <v>5964</v>
      </c>
      <c r="M41" s="362">
        <v>1159</v>
      </c>
      <c r="N41" s="362">
        <v>2107913</v>
      </c>
      <c r="O41" s="362">
        <v>0</v>
      </c>
      <c r="P41" s="362">
        <v>375490</v>
      </c>
      <c r="Q41" s="363">
        <f t="shared" si="17"/>
        <v>375490</v>
      </c>
    </row>
    <row r="42" spans="2:17" ht="12.75" thickBot="1">
      <c r="B42" s="369"/>
      <c r="C42" s="370"/>
      <c r="D42" s="371"/>
      <c r="E42" s="371"/>
      <c r="F42" s="371"/>
      <c r="G42" s="371"/>
      <c r="H42" s="371"/>
      <c r="I42" s="371"/>
      <c r="J42" s="372"/>
      <c r="K42" s="372"/>
      <c r="L42" s="372"/>
      <c r="M42" s="372"/>
      <c r="N42" s="372"/>
      <c r="O42" s="372"/>
      <c r="P42" s="372"/>
      <c r="Q42" s="373"/>
    </row>
    <row r="43" ht="12">
      <c r="B43" s="344" t="s">
        <v>1206</v>
      </c>
    </row>
  </sheetData>
  <mergeCells count="16">
    <mergeCell ref="C8:Q8"/>
    <mergeCell ref="C19:Q19"/>
    <mergeCell ref="C31:Q31"/>
    <mergeCell ref="J5:N5"/>
    <mergeCell ref="O5:Q5"/>
    <mergeCell ref="I5:I6"/>
    <mergeCell ref="J4:Q4"/>
    <mergeCell ref="B4:B6"/>
    <mergeCell ref="C5:C6"/>
    <mergeCell ref="D5:D6"/>
    <mergeCell ref="E5:E6"/>
    <mergeCell ref="F5:F6"/>
    <mergeCell ref="G5:G6"/>
    <mergeCell ref="G4:I4"/>
    <mergeCell ref="C4:F4"/>
    <mergeCell ref="H5:H6"/>
  </mergeCells>
  <printOptions/>
  <pageMargins left="0.75" right="0.75" top="1" bottom="1" header="0.512" footer="0.512"/>
  <pageSetup orientation="portrait" paperSize="9"/>
</worksheet>
</file>

<file path=xl/worksheets/sheet12.xml><?xml version="1.0" encoding="utf-8"?>
<worksheet xmlns="http://schemas.openxmlformats.org/spreadsheetml/2006/main" xmlns:r="http://schemas.openxmlformats.org/officeDocument/2006/relationships">
  <dimension ref="B1:O78"/>
  <sheetViews>
    <sheetView workbookViewId="0" topLeftCell="A1">
      <selection activeCell="A1" sqref="A1"/>
    </sheetView>
  </sheetViews>
  <sheetFormatPr defaultColWidth="9.00390625" defaultRowHeight="13.5"/>
  <cols>
    <col min="1" max="2" width="3.625" style="374" customWidth="1"/>
    <col min="3" max="3" width="9.375" style="374" customWidth="1"/>
    <col min="4" max="7" width="9.00390625" style="374" customWidth="1"/>
    <col min="8" max="8" width="6.375" style="374" customWidth="1"/>
    <col min="9" max="10" width="7.00390625" style="374" customWidth="1"/>
    <col min="11" max="11" width="7.625" style="374" customWidth="1"/>
    <col min="12" max="12" width="9.00390625" style="374" customWidth="1"/>
    <col min="13" max="13" width="9.75390625" style="374" customWidth="1"/>
    <col min="14" max="14" width="4.75390625" style="374" customWidth="1"/>
    <col min="15" max="15" width="6.25390625" style="374" customWidth="1"/>
    <col min="16" max="16384" width="9.00390625" style="374" customWidth="1"/>
  </cols>
  <sheetData>
    <row r="1" spans="2:3" ht="14.25">
      <c r="B1" s="375" t="s">
        <v>1230</v>
      </c>
      <c r="C1" s="375"/>
    </row>
    <row r="3" spans="2:15" ht="12.75" thickBot="1">
      <c r="B3" s="374" t="s">
        <v>1208</v>
      </c>
      <c r="O3" s="376" t="s">
        <v>1209</v>
      </c>
    </row>
    <row r="4" spans="2:15" ht="13.5" customHeight="1">
      <c r="B4" s="1174" t="s">
        <v>1210</v>
      </c>
      <c r="C4" s="1175"/>
      <c r="D4" s="1162" t="s">
        <v>1460</v>
      </c>
      <c r="E4" s="1162" t="s">
        <v>1211</v>
      </c>
      <c r="F4" s="1168" t="s">
        <v>1212</v>
      </c>
      <c r="G4" s="1169"/>
      <c r="H4" s="1169"/>
      <c r="I4" s="1169"/>
      <c r="J4" s="1169"/>
      <c r="K4" s="1169"/>
      <c r="L4" s="1169"/>
      <c r="M4" s="1170"/>
      <c r="N4" s="1166" t="s">
        <v>1213</v>
      </c>
      <c r="O4" s="1162" t="s">
        <v>1214</v>
      </c>
    </row>
    <row r="5" spans="2:15" ht="13.5" customHeight="1">
      <c r="B5" s="1176"/>
      <c r="C5" s="1177"/>
      <c r="D5" s="1163"/>
      <c r="E5" s="1163"/>
      <c r="F5" s="377" t="s">
        <v>1215</v>
      </c>
      <c r="G5" s="377" t="s">
        <v>1216</v>
      </c>
      <c r="H5" s="377" t="s">
        <v>1217</v>
      </c>
      <c r="I5" s="377" t="s">
        <v>1218</v>
      </c>
      <c r="J5" s="377" t="s">
        <v>1219</v>
      </c>
      <c r="K5" s="377" t="s">
        <v>1220</v>
      </c>
      <c r="L5" s="377" t="s">
        <v>1221</v>
      </c>
      <c r="M5" s="377" t="s">
        <v>1222</v>
      </c>
      <c r="N5" s="1167"/>
      <c r="O5" s="1163"/>
    </row>
    <row r="6" spans="2:15" ht="12">
      <c r="B6" s="378"/>
      <c r="C6" s="379"/>
      <c r="D6" s="380"/>
      <c r="E6" s="380"/>
      <c r="F6" s="380"/>
      <c r="G6" s="381"/>
      <c r="H6" s="381"/>
      <c r="I6" s="381"/>
      <c r="J6" s="381"/>
      <c r="K6" s="381"/>
      <c r="L6" s="381"/>
      <c r="M6" s="381"/>
      <c r="N6" s="382"/>
      <c r="O6" s="379"/>
    </row>
    <row r="7" spans="2:15" ht="15" customHeight="1">
      <c r="B7" s="383"/>
      <c r="C7" s="384"/>
      <c r="D7" s="385"/>
      <c r="E7" s="385"/>
      <c r="F7" s="385"/>
      <c r="H7" s="1165" t="s">
        <v>1460</v>
      </c>
      <c r="I7" s="1165"/>
      <c r="J7" s="1165"/>
      <c r="K7" s="1165"/>
      <c r="L7" s="1165"/>
      <c r="M7" s="386"/>
      <c r="N7" s="385"/>
      <c r="O7" s="384"/>
    </row>
    <row r="8" spans="2:15" s="387" customFormat="1" ht="15" customHeight="1">
      <c r="B8" s="1173" t="s">
        <v>1460</v>
      </c>
      <c r="C8" s="1172"/>
      <c r="D8" s="388">
        <f aca="true" t="shared" si="0" ref="D8:O8">SUM(D9,D13,D17,D20)</f>
        <v>1014</v>
      </c>
      <c r="E8" s="388">
        <f t="shared" si="0"/>
        <v>573</v>
      </c>
      <c r="F8" s="388">
        <f t="shared" si="0"/>
        <v>14</v>
      </c>
      <c r="G8" s="388">
        <f t="shared" si="0"/>
        <v>192</v>
      </c>
      <c r="H8" s="388">
        <f t="shared" si="0"/>
        <v>31</v>
      </c>
      <c r="I8" s="388">
        <f t="shared" si="0"/>
        <v>47</v>
      </c>
      <c r="J8" s="388">
        <f t="shared" si="0"/>
        <v>38</v>
      </c>
      <c r="K8" s="388">
        <f t="shared" si="0"/>
        <v>13</v>
      </c>
      <c r="L8" s="388">
        <f t="shared" si="0"/>
        <v>13</v>
      </c>
      <c r="M8" s="388">
        <f t="shared" si="0"/>
        <v>1</v>
      </c>
      <c r="N8" s="388">
        <f t="shared" si="0"/>
        <v>61</v>
      </c>
      <c r="O8" s="389">
        <f t="shared" si="0"/>
        <v>28</v>
      </c>
    </row>
    <row r="9" spans="2:15" ht="15" customHeight="1">
      <c r="B9" s="1171" t="s">
        <v>1499</v>
      </c>
      <c r="C9" s="1172"/>
      <c r="D9" s="390">
        <f aca="true" t="shared" si="1" ref="D9:D16">SUM(E9:O9)</f>
        <v>450</v>
      </c>
      <c r="E9" s="390">
        <v>325</v>
      </c>
      <c r="F9" s="390">
        <v>4</v>
      </c>
      <c r="G9" s="390">
        <v>52</v>
      </c>
      <c r="H9" s="390">
        <v>11</v>
      </c>
      <c r="I9" s="390">
        <v>6</v>
      </c>
      <c r="J9" s="390">
        <v>15</v>
      </c>
      <c r="K9" s="390">
        <v>3</v>
      </c>
      <c r="L9" s="390">
        <v>3</v>
      </c>
      <c r="M9" s="390">
        <v>0</v>
      </c>
      <c r="N9" s="390">
        <v>12</v>
      </c>
      <c r="O9" s="391">
        <v>19</v>
      </c>
    </row>
    <row r="10" spans="2:15" ht="15" customHeight="1">
      <c r="B10" s="392"/>
      <c r="C10" s="393" t="s">
        <v>1223</v>
      </c>
      <c r="D10" s="390">
        <f t="shared" si="1"/>
        <v>248</v>
      </c>
      <c r="E10" s="390">
        <v>183</v>
      </c>
      <c r="F10" s="390">
        <v>3</v>
      </c>
      <c r="G10" s="390">
        <v>35</v>
      </c>
      <c r="H10" s="390">
        <v>0</v>
      </c>
      <c r="I10" s="390">
        <v>2</v>
      </c>
      <c r="J10" s="390">
        <v>12</v>
      </c>
      <c r="K10" s="390">
        <v>3</v>
      </c>
      <c r="L10" s="390">
        <v>3</v>
      </c>
      <c r="M10" s="390">
        <v>0</v>
      </c>
      <c r="N10" s="390">
        <v>5</v>
      </c>
      <c r="O10" s="391">
        <v>2</v>
      </c>
    </row>
    <row r="11" spans="2:15" ht="15" customHeight="1">
      <c r="B11" s="392"/>
      <c r="C11" s="393" t="s">
        <v>1510</v>
      </c>
      <c r="D11" s="390">
        <f t="shared" si="1"/>
        <v>193</v>
      </c>
      <c r="E11" s="390">
        <v>142</v>
      </c>
      <c r="F11" s="390">
        <v>1</v>
      </c>
      <c r="G11" s="390">
        <v>17</v>
      </c>
      <c r="H11" s="390">
        <v>11</v>
      </c>
      <c r="I11" s="390">
        <v>2</v>
      </c>
      <c r="J11" s="390">
        <v>0</v>
      </c>
      <c r="K11" s="390">
        <v>0</v>
      </c>
      <c r="L11" s="390">
        <v>0</v>
      </c>
      <c r="M11" s="390">
        <v>0</v>
      </c>
      <c r="N11" s="390">
        <v>6</v>
      </c>
      <c r="O11" s="391">
        <v>14</v>
      </c>
    </row>
    <row r="12" spans="2:15" ht="15" customHeight="1">
      <c r="B12" s="392"/>
      <c r="C12" s="393" t="s">
        <v>1501</v>
      </c>
      <c r="D12" s="390">
        <f t="shared" si="1"/>
        <v>9</v>
      </c>
      <c r="E12" s="390">
        <v>0</v>
      </c>
      <c r="F12" s="390">
        <v>0</v>
      </c>
      <c r="G12" s="390">
        <v>0</v>
      </c>
      <c r="H12" s="390">
        <v>0</v>
      </c>
      <c r="I12" s="390">
        <v>2</v>
      </c>
      <c r="J12" s="390">
        <v>3</v>
      </c>
      <c r="K12" s="390">
        <v>0</v>
      </c>
      <c r="L12" s="390">
        <v>0</v>
      </c>
      <c r="M12" s="390">
        <v>0</v>
      </c>
      <c r="N12" s="390">
        <v>1</v>
      </c>
      <c r="O12" s="391">
        <v>3</v>
      </c>
    </row>
    <row r="13" spans="2:15" ht="15" customHeight="1">
      <c r="B13" s="1171" t="s">
        <v>1488</v>
      </c>
      <c r="C13" s="1172"/>
      <c r="D13" s="390">
        <f t="shared" si="1"/>
        <v>264</v>
      </c>
      <c r="E13" s="390">
        <v>113</v>
      </c>
      <c r="F13" s="390">
        <v>9</v>
      </c>
      <c r="G13" s="390">
        <v>64</v>
      </c>
      <c r="H13" s="390">
        <v>16</v>
      </c>
      <c r="I13" s="390">
        <v>24</v>
      </c>
      <c r="J13" s="390">
        <v>11</v>
      </c>
      <c r="K13" s="390">
        <v>9</v>
      </c>
      <c r="L13" s="390">
        <v>10</v>
      </c>
      <c r="M13" s="390">
        <v>1</v>
      </c>
      <c r="N13" s="390">
        <v>5</v>
      </c>
      <c r="O13" s="391">
        <v>2</v>
      </c>
    </row>
    <row r="14" spans="2:15" ht="15" customHeight="1">
      <c r="B14" s="392"/>
      <c r="C14" s="393" t="s">
        <v>1489</v>
      </c>
      <c r="D14" s="390">
        <f t="shared" si="1"/>
        <v>1</v>
      </c>
      <c r="E14" s="390">
        <v>0</v>
      </c>
      <c r="F14" s="390">
        <v>0</v>
      </c>
      <c r="G14" s="390">
        <v>0</v>
      </c>
      <c r="H14" s="390">
        <v>0</v>
      </c>
      <c r="I14" s="390">
        <v>0</v>
      </c>
      <c r="J14" s="390">
        <v>0</v>
      </c>
      <c r="K14" s="390">
        <v>0</v>
      </c>
      <c r="L14" s="390">
        <v>1</v>
      </c>
      <c r="M14" s="390">
        <v>0</v>
      </c>
      <c r="N14" s="390">
        <v>0</v>
      </c>
      <c r="O14" s="391">
        <v>0</v>
      </c>
    </row>
    <row r="15" spans="2:15" ht="15" customHeight="1">
      <c r="B15" s="392"/>
      <c r="C15" s="393" t="s">
        <v>1497</v>
      </c>
      <c r="D15" s="390">
        <f t="shared" si="1"/>
        <v>142</v>
      </c>
      <c r="E15" s="390">
        <v>53</v>
      </c>
      <c r="F15" s="390">
        <v>7</v>
      </c>
      <c r="G15" s="390">
        <v>41</v>
      </c>
      <c r="H15" s="390">
        <v>8</v>
      </c>
      <c r="I15" s="390">
        <v>17</v>
      </c>
      <c r="J15" s="390">
        <v>10</v>
      </c>
      <c r="K15" s="390">
        <v>3</v>
      </c>
      <c r="L15" s="390">
        <v>0</v>
      </c>
      <c r="M15" s="390">
        <v>0</v>
      </c>
      <c r="N15" s="390">
        <v>3</v>
      </c>
      <c r="O15" s="391">
        <v>0</v>
      </c>
    </row>
    <row r="16" spans="2:15" ht="15" customHeight="1">
      <c r="B16" s="392"/>
      <c r="C16" s="393" t="s">
        <v>1498</v>
      </c>
      <c r="D16" s="390">
        <f t="shared" si="1"/>
        <v>121</v>
      </c>
      <c r="E16" s="390">
        <v>60</v>
      </c>
      <c r="F16" s="390">
        <v>2</v>
      </c>
      <c r="G16" s="390">
        <v>23</v>
      </c>
      <c r="H16" s="390">
        <v>8</v>
      </c>
      <c r="I16" s="390">
        <v>7</v>
      </c>
      <c r="J16" s="390">
        <v>1</v>
      </c>
      <c r="K16" s="390">
        <v>6</v>
      </c>
      <c r="L16" s="390">
        <v>9</v>
      </c>
      <c r="M16" s="390">
        <v>1</v>
      </c>
      <c r="N16" s="390">
        <v>2</v>
      </c>
      <c r="O16" s="391">
        <v>2</v>
      </c>
    </row>
    <row r="17" spans="2:15" ht="15" customHeight="1">
      <c r="B17" s="1171" t="s">
        <v>378</v>
      </c>
      <c r="C17" s="1172"/>
      <c r="D17" s="390">
        <v>226</v>
      </c>
      <c r="E17" s="390">
        <v>117</v>
      </c>
      <c r="F17" s="390">
        <v>1</v>
      </c>
      <c r="G17" s="390">
        <v>74</v>
      </c>
      <c r="H17" s="390">
        <v>3</v>
      </c>
      <c r="I17" s="390">
        <v>10</v>
      </c>
      <c r="J17" s="390">
        <v>10</v>
      </c>
      <c r="K17" s="390">
        <v>1</v>
      </c>
      <c r="L17" s="390">
        <v>0</v>
      </c>
      <c r="M17" s="390">
        <v>0</v>
      </c>
      <c r="N17" s="390">
        <v>7</v>
      </c>
      <c r="O17" s="391">
        <v>0</v>
      </c>
    </row>
    <row r="18" spans="2:15" ht="15" customHeight="1">
      <c r="B18" s="392"/>
      <c r="C18" s="393" t="s">
        <v>379</v>
      </c>
      <c r="D18" s="390">
        <f>SUM(E18:O18)</f>
        <v>93</v>
      </c>
      <c r="E18" s="390">
        <v>65</v>
      </c>
      <c r="F18" s="390">
        <v>0</v>
      </c>
      <c r="G18" s="390">
        <v>20</v>
      </c>
      <c r="H18" s="390">
        <v>0</v>
      </c>
      <c r="I18" s="390">
        <v>4</v>
      </c>
      <c r="J18" s="390">
        <v>0</v>
      </c>
      <c r="K18" s="390">
        <v>0</v>
      </c>
      <c r="L18" s="390">
        <v>0</v>
      </c>
      <c r="M18" s="390">
        <v>0</v>
      </c>
      <c r="N18" s="390">
        <v>4</v>
      </c>
      <c r="O18" s="391">
        <v>0</v>
      </c>
    </row>
    <row r="19" spans="2:15" ht="15" customHeight="1">
      <c r="B19" s="392"/>
      <c r="C19" s="393" t="s">
        <v>380</v>
      </c>
      <c r="D19" s="390">
        <v>133</v>
      </c>
      <c r="E19" s="390">
        <v>52</v>
      </c>
      <c r="F19" s="390">
        <v>1</v>
      </c>
      <c r="G19" s="390">
        <v>54</v>
      </c>
      <c r="H19" s="390">
        <v>1</v>
      </c>
      <c r="I19" s="390">
        <v>6</v>
      </c>
      <c r="J19" s="390">
        <v>10</v>
      </c>
      <c r="K19" s="390">
        <v>1</v>
      </c>
      <c r="L19" s="390">
        <v>0</v>
      </c>
      <c r="M19" s="390">
        <v>0</v>
      </c>
      <c r="N19" s="390">
        <v>3</v>
      </c>
      <c r="O19" s="391">
        <v>0</v>
      </c>
    </row>
    <row r="20" spans="2:15" ht="15" customHeight="1">
      <c r="B20" s="1171" t="s">
        <v>1224</v>
      </c>
      <c r="C20" s="1172"/>
      <c r="D20" s="390">
        <f>SUM(E20:O20)</f>
        <v>74</v>
      </c>
      <c r="E20" s="390">
        <v>18</v>
      </c>
      <c r="F20" s="390">
        <v>0</v>
      </c>
      <c r="G20" s="390">
        <v>2</v>
      </c>
      <c r="H20" s="390">
        <v>1</v>
      </c>
      <c r="I20" s="390">
        <v>7</v>
      </c>
      <c r="J20" s="390">
        <v>2</v>
      </c>
      <c r="K20" s="390">
        <v>0</v>
      </c>
      <c r="L20" s="390">
        <v>0</v>
      </c>
      <c r="M20" s="390">
        <v>0</v>
      </c>
      <c r="N20" s="390">
        <v>37</v>
      </c>
      <c r="O20" s="391">
        <v>7</v>
      </c>
    </row>
    <row r="21" spans="2:15" ht="15" customHeight="1">
      <c r="B21" s="383"/>
      <c r="C21" s="393" t="s">
        <v>1672</v>
      </c>
      <c r="D21" s="390">
        <f>SUM(E21:O21)</f>
        <v>18</v>
      </c>
      <c r="E21" s="390">
        <v>7</v>
      </c>
      <c r="F21" s="394">
        <v>0</v>
      </c>
      <c r="G21" s="390">
        <v>0</v>
      </c>
      <c r="H21" s="390">
        <v>0</v>
      </c>
      <c r="I21" s="390">
        <v>0</v>
      </c>
      <c r="J21" s="390">
        <v>0</v>
      </c>
      <c r="K21" s="390">
        <v>0</v>
      </c>
      <c r="L21" s="390">
        <v>0</v>
      </c>
      <c r="M21" s="390">
        <v>0</v>
      </c>
      <c r="N21" s="390">
        <v>4</v>
      </c>
      <c r="O21" s="391">
        <v>7</v>
      </c>
    </row>
    <row r="22" spans="2:15" ht="15" customHeight="1">
      <c r="B22" s="383"/>
      <c r="C22" s="393" t="s">
        <v>1674</v>
      </c>
      <c r="D22" s="390">
        <f>SUM(E22:O22)</f>
        <v>56</v>
      </c>
      <c r="E22" s="390">
        <v>11</v>
      </c>
      <c r="F22" s="394">
        <v>0</v>
      </c>
      <c r="G22" s="390">
        <v>2</v>
      </c>
      <c r="H22" s="390">
        <v>1</v>
      </c>
      <c r="I22" s="390">
        <v>7</v>
      </c>
      <c r="J22" s="390">
        <v>2</v>
      </c>
      <c r="K22" s="390">
        <v>0</v>
      </c>
      <c r="L22" s="390">
        <v>0</v>
      </c>
      <c r="M22" s="390">
        <v>0</v>
      </c>
      <c r="N22" s="390">
        <v>33</v>
      </c>
      <c r="O22" s="391">
        <v>0</v>
      </c>
    </row>
    <row r="23" spans="2:15" ht="15" customHeight="1">
      <c r="B23" s="383"/>
      <c r="C23" s="384"/>
      <c r="D23" s="390"/>
      <c r="E23" s="390"/>
      <c r="F23" s="390"/>
      <c r="G23" s="394"/>
      <c r="H23" s="1164" t="s">
        <v>1225</v>
      </c>
      <c r="I23" s="1164"/>
      <c r="J23" s="1164"/>
      <c r="K23" s="1164"/>
      <c r="L23" s="1164"/>
      <c r="M23" s="395"/>
      <c r="N23" s="390"/>
      <c r="O23" s="391"/>
    </row>
    <row r="24" spans="2:15" s="387" customFormat="1" ht="15" customHeight="1">
      <c r="B24" s="1173" t="s">
        <v>1460</v>
      </c>
      <c r="C24" s="1172"/>
      <c r="D24" s="396">
        <f aca="true" t="shared" si="2" ref="D24:O24">SUM(D25,D29,D33,D36)</f>
        <v>910</v>
      </c>
      <c r="E24" s="388">
        <f t="shared" si="2"/>
        <v>559</v>
      </c>
      <c r="F24" s="388">
        <f t="shared" si="2"/>
        <v>14</v>
      </c>
      <c r="G24" s="388">
        <f t="shared" si="2"/>
        <v>185</v>
      </c>
      <c r="H24" s="388">
        <f t="shared" si="2"/>
        <v>30</v>
      </c>
      <c r="I24" s="388">
        <f t="shared" si="2"/>
        <v>46</v>
      </c>
      <c r="J24" s="388">
        <f t="shared" si="2"/>
        <v>34</v>
      </c>
      <c r="K24" s="388">
        <f t="shared" si="2"/>
        <v>9</v>
      </c>
      <c r="L24" s="388">
        <f t="shared" si="2"/>
        <v>6</v>
      </c>
      <c r="M24" s="388">
        <f t="shared" si="2"/>
        <v>0</v>
      </c>
      <c r="N24" s="388">
        <f t="shared" si="2"/>
        <v>19</v>
      </c>
      <c r="O24" s="389">
        <f t="shared" si="2"/>
        <v>8</v>
      </c>
    </row>
    <row r="25" spans="2:15" ht="15" customHeight="1">
      <c r="B25" s="1171" t="s">
        <v>1499</v>
      </c>
      <c r="C25" s="1172"/>
      <c r="D25" s="390">
        <f aca="true" t="shared" si="3" ref="D25:D38">SUM(E25:O25)</f>
        <v>405</v>
      </c>
      <c r="E25" s="390">
        <v>312</v>
      </c>
      <c r="F25" s="390">
        <v>4</v>
      </c>
      <c r="G25" s="390">
        <v>46</v>
      </c>
      <c r="H25" s="390">
        <v>11</v>
      </c>
      <c r="I25" s="390">
        <v>6</v>
      </c>
      <c r="J25" s="390">
        <v>13</v>
      </c>
      <c r="K25" s="390">
        <v>2</v>
      </c>
      <c r="L25" s="390">
        <v>2</v>
      </c>
      <c r="M25" s="390">
        <v>0</v>
      </c>
      <c r="N25" s="390">
        <v>3</v>
      </c>
      <c r="O25" s="391">
        <v>6</v>
      </c>
    </row>
    <row r="26" spans="2:15" ht="15" customHeight="1">
      <c r="B26" s="392"/>
      <c r="C26" s="393" t="s">
        <v>1223</v>
      </c>
      <c r="D26" s="390">
        <f t="shared" si="3"/>
        <v>218</v>
      </c>
      <c r="E26" s="390">
        <v>170</v>
      </c>
      <c r="F26" s="390">
        <v>3</v>
      </c>
      <c r="G26" s="390">
        <v>29</v>
      </c>
      <c r="H26" s="390">
        <v>0</v>
      </c>
      <c r="I26" s="390">
        <v>2</v>
      </c>
      <c r="J26" s="390">
        <v>10</v>
      </c>
      <c r="K26" s="390">
        <v>2</v>
      </c>
      <c r="L26" s="390">
        <v>2</v>
      </c>
      <c r="M26" s="390">
        <v>0</v>
      </c>
      <c r="N26" s="390">
        <v>0</v>
      </c>
      <c r="O26" s="391">
        <v>0</v>
      </c>
    </row>
    <row r="27" spans="2:15" ht="15" customHeight="1">
      <c r="B27" s="392"/>
      <c r="C27" s="393" t="s">
        <v>1510</v>
      </c>
      <c r="D27" s="390">
        <f t="shared" si="3"/>
        <v>182</v>
      </c>
      <c r="E27" s="390">
        <v>142</v>
      </c>
      <c r="F27" s="390">
        <v>1</v>
      </c>
      <c r="G27" s="390">
        <v>17</v>
      </c>
      <c r="H27" s="390">
        <v>11</v>
      </c>
      <c r="I27" s="390">
        <v>2</v>
      </c>
      <c r="J27" s="390">
        <v>0</v>
      </c>
      <c r="K27" s="390">
        <v>0</v>
      </c>
      <c r="L27" s="390">
        <v>0</v>
      </c>
      <c r="M27" s="390">
        <v>0</v>
      </c>
      <c r="N27" s="390">
        <v>3</v>
      </c>
      <c r="O27" s="391">
        <v>6</v>
      </c>
    </row>
    <row r="28" spans="2:15" ht="15" customHeight="1">
      <c r="B28" s="392"/>
      <c r="C28" s="393" t="s">
        <v>1501</v>
      </c>
      <c r="D28" s="390">
        <f t="shared" si="3"/>
        <v>5</v>
      </c>
      <c r="E28" s="390">
        <v>0</v>
      </c>
      <c r="F28" s="390">
        <v>0</v>
      </c>
      <c r="G28" s="390">
        <v>0</v>
      </c>
      <c r="H28" s="390">
        <v>0</v>
      </c>
      <c r="I28" s="390">
        <v>2</v>
      </c>
      <c r="J28" s="390">
        <v>3</v>
      </c>
      <c r="K28" s="390">
        <v>0</v>
      </c>
      <c r="L28" s="390">
        <v>0</v>
      </c>
      <c r="M28" s="390">
        <v>0</v>
      </c>
      <c r="N28" s="390">
        <v>0</v>
      </c>
      <c r="O28" s="391">
        <v>0</v>
      </c>
    </row>
    <row r="29" spans="2:15" ht="15" customHeight="1">
      <c r="B29" s="1171" t="s">
        <v>1488</v>
      </c>
      <c r="C29" s="1172"/>
      <c r="D29" s="390">
        <f t="shared" si="3"/>
        <v>246</v>
      </c>
      <c r="E29" s="390">
        <v>112</v>
      </c>
      <c r="F29" s="390">
        <v>9</v>
      </c>
      <c r="G29" s="397">
        <v>64</v>
      </c>
      <c r="H29" s="390">
        <v>15</v>
      </c>
      <c r="I29" s="390">
        <v>24</v>
      </c>
      <c r="J29" s="390">
        <v>9</v>
      </c>
      <c r="K29" s="390">
        <v>6</v>
      </c>
      <c r="L29" s="390">
        <v>4</v>
      </c>
      <c r="M29" s="397">
        <v>0</v>
      </c>
      <c r="N29" s="390">
        <v>2</v>
      </c>
      <c r="O29" s="391">
        <v>1</v>
      </c>
    </row>
    <row r="30" spans="2:15" s="387" customFormat="1" ht="15" customHeight="1">
      <c r="B30" s="392"/>
      <c r="C30" s="393" t="s">
        <v>1489</v>
      </c>
      <c r="D30" s="390">
        <f t="shared" si="3"/>
        <v>0</v>
      </c>
      <c r="E30" s="388">
        <v>0</v>
      </c>
      <c r="F30" s="388">
        <v>0</v>
      </c>
      <c r="G30" s="388">
        <v>0</v>
      </c>
      <c r="H30" s="390">
        <v>0</v>
      </c>
      <c r="I30" s="390">
        <v>0</v>
      </c>
      <c r="J30" s="390">
        <v>0</v>
      </c>
      <c r="K30" s="390">
        <v>0</v>
      </c>
      <c r="L30" s="390">
        <v>0</v>
      </c>
      <c r="M30" s="388">
        <v>0</v>
      </c>
      <c r="N30" s="388">
        <v>0</v>
      </c>
      <c r="O30" s="389">
        <v>0</v>
      </c>
    </row>
    <row r="31" spans="2:15" ht="15" customHeight="1">
      <c r="B31" s="392"/>
      <c r="C31" s="393" t="s">
        <v>1497</v>
      </c>
      <c r="D31" s="390">
        <f t="shared" si="3"/>
        <v>138</v>
      </c>
      <c r="E31" s="390">
        <v>53</v>
      </c>
      <c r="F31" s="390">
        <v>7</v>
      </c>
      <c r="G31" s="390">
        <v>41</v>
      </c>
      <c r="H31" s="390">
        <v>8</v>
      </c>
      <c r="I31" s="390">
        <v>17</v>
      </c>
      <c r="J31" s="390">
        <v>8</v>
      </c>
      <c r="K31" s="390">
        <v>3</v>
      </c>
      <c r="L31" s="390">
        <v>0</v>
      </c>
      <c r="M31" s="390">
        <v>0</v>
      </c>
      <c r="N31" s="390">
        <v>1</v>
      </c>
      <c r="O31" s="391">
        <v>0</v>
      </c>
    </row>
    <row r="32" spans="2:15" ht="15" customHeight="1">
      <c r="B32" s="392"/>
      <c r="C32" s="393" t="s">
        <v>1498</v>
      </c>
      <c r="D32" s="390">
        <f t="shared" si="3"/>
        <v>108</v>
      </c>
      <c r="E32" s="390">
        <v>59</v>
      </c>
      <c r="F32" s="390">
        <v>2</v>
      </c>
      <c r="G32" s="390">
        <v>23</v>
      </c>
      <c r="H32" s="390">
        <v>7</v>
      </c>
      <c r="I32" s="390">
        <v>7</v>
      </c>
      <c r="J32" s="390">
        <v>1</v>
      </c>
      <c r="K32" s="390">
        <v>3</v>
      </c>
      <c r="L32" s="390">
        <v>4</v>
      </c>
      <c r="M32" s="390">
        <v>0</v>
      </c>
      <c r="N32" s="390">
        <v>1</v>
      </c>
      <c r="O32" s="391">
        <v>1</v>
      </c>
    </row>
    <row r="33" spans="2:15" ht="15" customHeight="1">
      <c r="B33" s="1171" t="s">
        <v>378</v>
      </c>
      <c r="C33" s="1172"/>
      <c r="D33" s="390">
        <f t="shared" si="3"/>
        <v>217</v>
      </c>
      <c r="E33" s="390">
        <v>117</v>
      </c>
      <c r="F33" s="390">
        <v>1</v>
      </c>
      <c r="G33" s="390">
        <v>73</v>
      </c>
      <c r="H33" s="390">
        <v>3</v>
      </c>
      <c r="I33" s="390">
        <v>9</v>
      </c>
      <c r="J33" s="390">
        <v>10</v>
      </c>
      <c r="K33" s="390">
        <v>1</v>
      </c>
      <c r="L33" s="390">
        <v>0</v>
      </c>
      <c r="M33" s="390">
        <v>0</v>
      </c>
      <c r="N33" s="390">
        <v>3</v>
      </c>
      <c r="O33" s="391">
        <v>0</v>
      </c>
    </row>
    <row r="34" spans="2:15" ht="15" customHeight="1">
      <c r="B34" s="392"/>
      <c r="C34" s="393" t="s">
        <v>379</v>
      </c>
      <c r="D34" s="390">
        <f t="shared" si="3"/>
        <v>87</v>
      </c>
      <c r="E34" s="390">
        <v>65</v>
      </c>
      <c r="F34" s="390">
        <v>0</v>
      </c>
      <c r="G34" s="390">
        <v>19</v>
      </c>
      <c r="H34" s="390">
        <v>0</v>
      </c>
      <c r="I34" s="390">
        <v>3</v>
      </c>
      <c r="J34" s="390">
        <v>0</v>
      </c>
      <c r="K34" s="390">
        <v>0</v>
      </c>
      <c r="L34" s="390">
        <v>0</v>
      </c>
      <c r="M34" s="390">
        <v>0</v>
      </c>
      <c r="N34" s="390">
        <v>0</v>
      </c>
      <c r="O34" s="391">
        <v>0</v>
      </c>
    </row>
    <row r="35" spans="2:15" ht="15" customHeight="1">
      <c r="B35" s="392"/>
      <c r="C35" s="393" t="s">
        <v>380</v>
      </c>
      <c r="D35" s="390">
        <f t="shared" si="3"/>
        <v>130</v>
      </c>
      <c r="E35" s="390">
        <v>52</v>
      </c>
      <c r="F35" s="390">
        <v>1</v>
      </c>
      <c r="G35" s="397">
        <v>54</v>
      </c>
      <c r="H35" s="390">
        <v>3</v>
      </c>
      <c r="I35" s="390">
        <v>6</v>
      </c>
      <c r="J35" s="390">
        <v>10</v>
      </c>
      <c r="K35" s="390">
        <v>1</v>
      </c>
      <c r="L35" s="390">
        <v>0</v>
      </c>
      <c r="M35" s="397">
        <v>0</v>
      </c>
      <c r="N35" s="390">
        <v>3</v>
      </c>
      <c r="O35" s="391">
        <v>0</v>
      </c>
    </row>
    <row r="36" spans="2:15" s="387" customFormat="1" ht="15" customHeight="1">
      <c r="B36" s="1171" t="s">
        <v>1224</v>
      </c>
      <c r="C36" s="1172"/>
      <c r="D36" s="390">
        <f t="shared" si="3"/>
        <v>42</v>
      </c>
      <c r="E36" s="390">
        <v>18</v>
      </c>
      <c r="F36" s="390">
        <v>0</v>
      </c>
      <c r="G36" s="390">
        <v>2</v>
      </c>
      <c r="H36" s="390">
        <v>1</v>
      </c>
      <c r="I36" s="390">
        <v>7</v>
      </c>
      <c r="J36" s="390">
        <v>2</v>
      </c>
      <c r="K36" s="390">
        <v>0</v>
      </c>
      <c r="L36" s="390">
        <v>0</v>
      </c>
      <c r="M36" s="390">
        <v>0</v>
      </c>
      <c r="N36" s="390">
        <v>11</v>
      </c>
      <c r="O36" s="391">
        <v>1</v>
      </c>
    </row>
    <row r="37" spans="2:15" ht="15" customHeight="1">
      <c r="B37" s="383"/>
      <c r="C37" s="393" t="s">
        <v>1672</v>
      </c>
      <c r="D37" s="390">
        <f t="shared" si="3"/>
        <v>8</v>
      </c>
      <c r="E37" s="390">
        <v>7</v>
      </c>
      <c r="F37" s="390">
        <v>0</v>
      </c>
      <c r="G37" s="390">
        <v>0</v>
      </c>
      <c r="H37" s="390">
        <v>0</v>
      </c>
      <c r="I37" s="390">
        <v>0</v>
      </c>
      <c r="J37" s="390">
        <v>0</v>
      </c>
      <c r="K37" s="390">
        <v>0</v>
      </c>
      <c r="L37" s="390">
        <v>0</v>
      </c>
      <c r="M37" s="390">
        <v>0</v>
      </c>
      <c r="N37" s="390">
        <v>0</v>
      </c>
      <c r="O37" s="391">
        <v>1</v>
      </c>
    </row>
    <row r="38" spans="2:15" ht="15" customHeight="1">
      <c r="B38" s="383"/>
      <c r="C38" s="393" t="s">
        <v>1674</v>
      </c>
      <c r="D38" s="390">
        <f t="shared" si="3"/>
        <v>34</v>
      </c>
      <c r="E38" s="390">
        <v>11</v>
      </c>
      <c r="F38" s="390">
        <v>0</v>
      </c>
      <c r="G38" s="390">
        <v>2</v>
      </c>
      <c r="H38" s="390">
        <v>1</v>
      </c>
      <c r="I38" s="390">
        <v>7</v>
      </c>
      <c r="J38" s="390">
        <v>2</v>
      </c>
      <c r="K38" s="390">
        <v>0</v>
      </c>
      <c r="L38" s="390">
        <v>0</v>
      </c>
      <c r="M38" s="390">
        <v>0</v>
      </c>
      <c r="N38" s="390">
        <v>11</v>
      </c>
      <c r="O38" s="391">
        <v>0</v>
      </c>
    </row>
    <row r="39" spans="2:15" ht="15" customHeight="1">
      <c r="B39" s="392"/>
      <c r="C39" s="398"/>
      <c r="D39" s="390"/>
      <c r="E39" s="390"/>
      <c r="F39" s="390"/>
      <c r="G39" s="390"/>
      <c r="H39" s="1164" t="s">
        <v>1226</v>
      </c>
      <c r="I39" s="1164"/>
      <c r="J39" s="1164"/>
      <c r="K39" s="1164"/>
      <c r="L39" s="1164"/>
      <c r="M39" s="390"/>
      <c r="N39" s="390"/>
      <c r="O39" s="391"/>
    </row>
    <row r="40" spans="2:15" ht="15" customHeight="1">
      <c r="B40" s="1173" t="s">
        <v>1460</v>
      </c>
      <c r="C40" s="1172"/>
      <c r="D40" s="396">
        <f aca="true" t="shared" si="4" ref="D40:O40">SUM(D41,D45,D49,D52)</f>
        <v>98</v>
      </c>
      <c r="E40" s="388">
        <f t="shared" si="4"/>
        <v>14</v>
      </c>
      <c r="F40" s="388">
        <f t="shared" si="4"/>
        <v>0</v>
      </c>
      <c r="G40" s="388">
        <f t="shared" si="4"/>
        <v>7</v>
      </c>
      <c r="H40" s="388">
        <f t="shared" si="4"/>
        <v>1</v>
      </c>
      <c r="I40" s="388">
        <f t="shared" si="4"/>
        <v>1</v>
      </c>
      <c r="J40" s="388">
        <f t="shared" si="4"/>
        <v>4</v>
      </c>
      <c r="K40" s="388">
        <f t="shared" si="4"/>
        <v>3</v>
      </c>
      <c r="L40" s="388">
        <f t="shared" si="4"/>
        <v>2</v>
      </c>
      <c r="M40" s="388">
        <f t="shared" si="4"/>
        <v>1</v>
      </c>
      <c r="N40" s="388">
        <f t="shared" si="4"/>
        <v>45</v>
      </c>
      <c r="O40" s="389">
        <f t="shared" si="4"/>
        <v>20</v>
      </c>
    </row>
    <row r="41" spans="2:15" ht="15" customHeight="1">
      <c r="B41" s="1171" t="s">
        <v>1499</v>
      </c>
      <c r="C41" s="1172"/>
      <c r="D41" s="390">
        <f>SUM(E41:O41)</f>
        <v>44</v>
      </c>
      <c r="E41" s="390">
        <v>13</v>
      </c>
      <c r="F41" s="390">
        <v>0</v>
      </c>
      <c r="G41" s="390">
        <v>6</v>
      </c>
      <c r="H41" s="390">
        <v>0</v>
      </c>
      <c r="I41" s="390">
        <v>0</v>
      </c>
      <c r="J41" s="390">
        <v>2</v>
      </c>
      <c r="K41" s="390">
        <v>1</v>
      </c>
      <c r="L41" s="390">
        <v>0</v>
      </c>
      <c r="M41" s="390">
        <v>0</v>
      </c>
      <c r="N41" s="390">
        <v>9</v>
      </c>
      <c r="O41" s="391">
        <v>13</v>
      </c>
    </row>
    <row r="42" spans="2:15" s="387" customFormat="1" ht="15" customHeight="1">
      <c r="B42" s="392"/>
      <c r="C42" s="393" t="s">
        <v>1223</v>
      </c>
      <c r="D42" s="390">
        <f>SUM(E42:O42)</f>
        <v>29</v>
      </c>
      <c r="E42" s="390">
        <v>13</v>
      </c>
      <c r="F42" s="390">
        <v>0</v>
      </c>
      <c r="G42" s="390">
        <v>6</v>
      </c>
      <c r="H42" s="390">
        <v>0</v>
      </c>
      <c r="I42" s="390">
        <v>0</v>
      </c>
      <c r="J42" s="390">
        <v>2</v>
      </c>
      <c r="K42" s="390">
        <v>1</v>
      </c>
      <c r="L42" s="390">
        <v>0</v>
      </c>
      <c r="M42" s="390">
        <v>0</v>
      </c>
      <c r="N42" s="390">
        <v>5</v>
      </c>
      <c r="O42" s="391">
        <v>2</v>
      </c>
    </row>
    <row r="43" spans="2:15" ht="15" customHeight="1">
      <c r="B43" s="392"/>
      <c r="C43" s="393" t="s">
        <v>1510</v>
      </c>
      <c r="D43" s="390">
        <f>SUM(E43:O43)</f>
        <v>11</v>
      </c>
      <c r="E43" s="390">
        <v>0</v>
      </c>
      <c r="F43" s="390">
        <v>0</v>
      </c>
      <c r="G43" s="390">
        <v>0</v>
      </c>
      <c r="H43" s="390">
        <v>0</v>
      </c>
      <c r="I43" s="390">
        <v>0</v>
      </c>
      <c r="J43" s="390">
        <v>0</v>
      </c>
      <c r="K43" s="390">
        <v>0</v>
      </c>
      <c r="L43" s="390">
        <v>0</v>
      </c>
      <c r="M43" s="390">
        <v>0</v>
      </c>
      <c r="N43" s="390">
        <v>3</v>
      </c>
      <c r="O43" s="391">
        <v>8</v>
      </c>
    </row>
    <row r="44" spans="2:15" ht="15" customHeight="1">
      <c r="B44" s="392"/>
      <c r="C44" s="393" t="s">
        <v>1501</v>
      </c>
      <c r="D44" s="390">
        <f>SUM(E44:O44)</f>
        <v>4</v>
      </c>
      <c r="E44" s="390">
        <v>0</v>
      </c>
      <c r="F44" s="390">
        <v>0</v>
      </c>
      <c r="G44" s="390">
        <v>0</v>
      </c>
      <c r="H44" s="390">
        <v>0</v>
      </c>
      <c r="I44" s="390">
        <v>0</v>
      </c>
      <c r="J44" s="390">
        <v>0</v>
      </c>
      <c r="K44" s="390">
        <v>0</v>
      </c>
      <c r="L44" s="390">
        <v>0</v>
      </c>
      <c r="M44" s="390">
        <v>0</v>
      </c>
      <c r="N44" s="390">
        <v>1</v>
      </c>
      <c r="O44" s="391">
        <v>3</v>
      </c>
    </row>
    <row r="45" spans="2:15" ht="15" customHeight="1">
      <c r="B45" s="1171" t="s">
        <v>1488</v>
      </c>
      <c r="C45" s="1172"/>
      <c r="D45" s="390">
        <v>13</v>
      </c>
      <c r="E45" s="390">
        <v>1</v>
      </c>
      <c r="F45" s="390">
        <v>0</v>
      </c>
      <c r="G45" s="390">
        <v>0</v>
      </c>
      <c r="H45" s="390">
        <v>1</v>
      </c>
      <c r="I45" s="390">
        <v>0</v>
      </c>
      <c r="J45" s="390">
        <v>0</v>
      </c>
      <c r="K45" s="390">
        <v>2</v>
      </c>
      <c r="L45" s="390">
        <v>2</v>
      </c>
      <c r="M45" s="390">
        <v>1</v>
      </c>
      <c r="N45" s="390">
        <v>3</v>
      </c>
      <c r="O45" s="391">
        <v>1</v>
      </c>
    </row>
    <row r="46" spans="2:15" ht="15" customHeight="1">
      <c r="B46" s="392"/>
      <c r="C46" s="393" t="s">
        <v>1489</v>
      </c>
      <c r="D46" s="390">
        <f>SUM(E46:O46)</f>
        <v>0</v>
      </c>
      <c r="E46" s="390">
        <v>0</v>
      </c>
      <c r="F46" s="390">
        <v>0</v>
      </c>
      <c r="G46" s="390">
        <v>0</v>
      </c>
      <c r="H46" s="390">
        <v>0</v>
      </c>
      <c r="I46" s="390">
        <v>0</v>
      </c>
      <c r="J46" s="390">
        <v>0</v>
      </c>
      <c r="K46" s="390">
        <v>0</v>
      </c>
      <c r="L46" s="390">
        <v>0</v>
      </c>
      <c r="M46" s="390">
        <v>0</v>
      </c>
      <c r="N46" s="390">
        <v>0</v>
      </c>
      <c r="O46" s="391">
        <v>0</v>
      </c>
    </row>
    <row r="47" spans="2:15" ht="15" customHeight="1">
      <c r="B47" s="392"/>
      <c r="C47" s="393" t="s">
        <v>1497</v>
      </c>
      <c r="D47" s="390">
        <v>4</v>
      </c>
      <c r="E47" s="390">
        <v>0</v>
      </c>
      <c r="F47" s="390">
        <v>0</v>
      </c>
      <c r="G47" s="390">
        <v>0</v>
      </c>
      <c r="H47" s="390">
        <v>0</v>
      </c>
      <c r="I47" s="390">
        <v>0</v>
      </c>
      <c r="J47" s="390">
        <v>0</v>
      </c>
      <c r="K47" s="390">
        <v>0</v>
      </c>
      <c r="L47" s="390">
        <v>0</v>
      </c>
      <c r="M47" s="390">
        <v>0</v>
      </c>
      <c r="N47" s="390">
        <v>2</v>
      </c>
      <c r="O47" s="391">
        <v>0</v>
      </c>
    </row>
    <row r="48" spans="2:15" ht="15" customHeight="1">
      <c r="B48" s="392"/>
      <c r="C48" s="393" t="s">
        <v>1498</v>
      </c>
      <c r="D48" s="390">
        <f>SUM(E48:O48)</f>
        <v>9</v>
      </c>
      <c r="E48" s="390">
        <v>1</v>
      </c>
      <c r="F48" s="390">
        <v>0</v>
      </c>
      <c r="G48" s="390">
        <v>0</v>
      </c>
      <c r="H48" s="390">
        <v>1</v>
      </c>
      <c r="I48" s="390">
        <v>0</v>
      </c>
      <c r="J48" s="390">
        <v>0</v>
      </c>
      <c r="K48" s="390">
        <v>2</v>
      </c>
      <c r="L48" s="390">
        <v>2</v>
      </c>
      <c r="M48" s="390">
        <v>1</v>
      </c>
      <c r="N48" s="390">
        <v>1</v>
      </c>
      <c r="O48" s="391">
        <v>1</v>
      </c>
    </row>
    <row r="49" spans="2:15" ht="15" customHeight="1">
      <c r="B49" s="1171" t="s">
        <v>378</v>
      </c>
      <c r="C49" s="1172"/>
      <c r="D49" s="390">
        <v>9</v>
      </c>
      <c r="E49" s="390">
        <v>0</v>
      </c>
      <c r="F49" s="390">
        <v>0</v>
      </c>
      <c r="G49" s="390">
        <v>1</v>
      </c>
      <c r="H49" s="390">
        <v>0</v>
      </c>
      <c r="I49" s="390">
        <v>1</v>
      </c>
      <c r="J49" s="390">
        <v>2</v>
      </c>
      <c r="K49" s="390">
        <v>0</v>
      </c>
      <c r="L49" s="390">
        <v>0</v>
      </c>
      <c r="M49" s="390">
        <v>0</v>
      </c>
      <c r="N49" s="390">
        <v>7</v>
      </c>
      <c r="O49" s="391">
        <v>0</v>
      </c>
    </row>
    <row r="50" spans="2:15" ht="15" customHeight="1">
      <c r="B50" s="392"/>
      <c r="C50" s="393" t="s">
        <v>379</v>
      </c>
      <c r="D50" s="390">
        <v>6</v>
      </c>
      <c r="E50" s="390">
        <v>0</v>
      </c>
      <c r="F50" s="390">
        <v>0</v>
      </c>
      <c r="G50" s="390">
        <v>1</v>
      </c>
      <c r="H50" s="390">
        <v>0</v>
      </c>
      <c r="I50" s="390">
        <v>1</v>
      </c>
      <c r="J50" s="390">
        <v>2</v>
      </c>
      <c r="K50" s="390">
        <v>0</v>
      </c>
      <c r="L50" s="390">
        <v>0</v>
      </c>
      <c r="M50" s="390">
        <v>0</v>
      </c>
      <c r="N50" s="390">
        <v>4</v>
      </c>
      <c r="O50" s="391">
        <v>0</v>
      </c>
    </row>
    <row r="51" spans="2:15" ht="15" customHeight="1">
      <c r="B51" s="392"/>
      <c r="C51" s="393" t="s">
        <v>380</v>
      </c>
      <c r="D51" s="390">
        <f>SUM(E51:O51)</f>
        <v>3</v>
      </c>
      <c r="E51" s="390">
        <v>0</v>
      </c>
      <c r="F51" s="390">
        <v>0</v>
      </c>
      <c r="G51" s="390">
        <v>0</v>
      </c>
      <c r="H51" s="390">
        <v>0</v>
      </c>
      <c r="I51" s="390">
        <v>0</v>
      </c>
      <c r="J51" s="390">
        <v>0</v>
      </c>
      <c r="K51" s="390">
        <v>0</v>
      </c>
      <c r="L51" s="390">
        <v>0</v>
      </c>
      <c r="M51" s="390">
        <v>0</v>
      </c>
      <c r="N51" s="390">
        <v>3</v>
      </c>
      <c r="O51" s="391">
        <v>0</v>
      </c>
    </row>
    <row r="52" spans="2:15" ht="15" customHeight="1">
      <c r="B52" s="1171" t="s">
        <v>1224</v>
      </c>
      <c r="C52" s="1172"/>
      <c r="D52" s="390">
        <f>SUM(E52:O52)</f>
        <v>32</v>
      </c>
      <c r="E52" s="390">
        <v>0</v>
      </c>
      <c r="F52" s="390">
        <v>0</v>
      </c>
      <c r="G52" s="390">
        <v>0</v>
      </c>
      <c r="H52" s="390">
        <v>0</v>
      </c>
      <c r="I52" s="390">
        <v>0</v>
      </c>
      <c r="J52" s="390">
        <v>0</v>
      </c>
      <c r="K52" s="390">
        <v>0</v>
      </c>
      <c r="L52" s="390">
        <v>0</v>
      </c>
      <c r="M52" s="390">
        <v>0</v>
      </c>
      <c r="N52" s="390">
        <v>26</v>
      </c>
      <c r="O52" s="391">
        <v>6</v>
      </c>
    </row>
    <row r="53" spans="2:15" ht="15" customHeight="1">
      <c r="B53" s="383"/>
      <c r="C53" s="393" t="s">
        <v>1672</v>
      </c>
      <c r="D53" s="390">
        <f>SUM(E53:O53)</f>
        <v>10</v>
      </c>
      <c r="E53" s="390">
        <v>0</v>
      </c>
      <c r="F53" s="390">
        <v>0</v>
      </c>
      <c r="G53" s="390">
        <v>0</v>
      </c>
      <c r="H53" s="390">
        <v>0</v>
      </c>
      <c r="I53" s="390">
        <v>0</v>
      </c>
      <c r="J53" s="390">
        <v>0</v>
      </c>
      <c r="K53" s="390">
        <v>0</v>
      </c>
      <c r="L53" s="390">
        <v>0</v>
      </c>
      <c r="M53" s="390">
        <v>0</v>
      </c>
      <c r="N53" s="390">
        <v>4</v>
      </c>
      <c r="O53" s="391">
        <v>6</v>
      </c>
    </row>
    <row r="54" spans="2:15" ht="15" customHeight="1">
      <c r="B54" s="383"/>
      <c r="C54" s="393" t="s">
        <v>1674</v>
      </c>
      <c r="D54" s="390">
        <f>SUM(E54:O54)</f>
        <v>22</v>
      </c>
      <c r="E54" s="390">
        <v>0</v>
      </c>
      <c r="F54" s="390">
        <v>0</v>
      </c>
      <c r="G54" s="390">
        <v>0</v>
      </c>
      <c r="H54" s="390">
        <v>0</v>
      </c>
      <c r="I54" s="390">
        <v>0</v>
      </c>
      <c r="J54" s="390">
        <v>0</v>
      </c>
      <c r="K54" s="390">
        <v>0</v>
      </c>
      <c r="L54" s="390">
        <v>0</v>
      </c>
      <c r="M54" s="390">
        <v>0</v>
      </c>
      <c r="N54" s="390">
        <v>22</v>
      </c>
      <c r="O54" s="391">
        <v>0</v>
      </c>
    </row>
    <row r="55" spans="2:15" ht="15" customHeight="1">
      <c r="B55" s="383"/>
      <c r="C55" s="384"/>
      <c r="D55" s="390"/>
      <c r="E55" s="390"/>
      <c r="F55" s="390"/>
      <c r="G55" s="390"/>
      <c r="H55" s="1164" t="s">
        <v>1227</v>
      </c>
      <c r="I55" s="1164"/>
      <c r="J55" s="1164"/>
      <c r="K55" s="1164"/>
      <c r="L55" s="1164"/>
      <c r="M55" s="390"/>
      <c r="N55" s="390"/>
      <c r="O55" s="391"/>
    </row>
    <row r="56" spans="2:15" ht="15" customHeight="1">
      <c r="B56" s="1173" t="s">
        <v>1460</v>
      </c>
      <c r="C56" s="1172"/>
      <c r="D56" s="396">
        <f aca="true" t="shared" si="5" ref="D56:O56">SUM(D57,D61,D65,D68)</f>
        <v>5</v>
      </c>
      <c r="E56" s="388">
        <f t="shared" si="5"/>
        <v>0</v>
      </c>
      <c r="F56" s="388">
        <f t="shared" si="5"/>
        <v>0</v>
      </c>
      <c r="G56" s="388">
        <f t="shared" si="5"/>
        <v>0</v>
      </c>
      <c r="H56" s="388">
        <f t="shared" si="5"/>
        <v>0</v>
      </c>
      <c r="I56" s="388">
        <f t="shared" si="5"/>
        <v>0</v>
      </c>
      <c r="J56" s="388">
        <f t="shared" si="5"/>
        <v>0</v>
      </c>
      <c r="K56" s="388">
        <f t="shared" si="5"/>
        <v>1</v>
      </c>
      <c r="L56" s="388">
        <f t="shared" si="5"/>
        <v>4</v>
      </c>
      <c r="M56" s="388">
        <f t="shared" si="5"/>
        <v>0</v>
      </c>
      <c r="N56" s="388">
        <f t="shared" si="5"/>
        <v>0</v>
      </c>
      <c r="O56" s="389">
        <f t="shared" si="5"/>
        <v>0</v>
      </c>
    </row>
    <row r="57" spans="2:15" ht="15" customHeight="1">
      <c r="B57" s="1171" t="s">
        <v>1499</v>
      </c>
      <c r="C57" s="1172"/>
      <c r="D57" s="390">
        <f aca="true" t="shared" si="6" ref="D57:D70">SUM(E57:O57)</f>
        <v>1</v>
      </c>
      <c r="E57" s="390">
        <v>0</v>
      </c>
      <c r="F57" s="390">
        <v>0</v>
      </c>
      <c r="G57" s="390">
        <v>0</v>
      </c>
      <c r="H57" s="390">
        <v>0</v>
      </c>
      <c r="I57" s="390">
        <v>0</v>
      </c>
      <c r="J57" s="390">
        <v>0</v>
      </c>
      <c r="K57" s="390">
        <v>0</v>
      </c>
      <c r="L57" s="390">
        <v>1</v>
      </c>
      <c r="M57" s="390">
        <v>0</v>
      </c>
      <c r="N57" s="390">
        <v>0</v>
      </c>
      <c r="O57" s="391">
        <v>0</v>
      </c>
    </row>
    <row r="58" spans="2:15" ht="15" customHeight="1">
      <c r="B58" s="392"/>
      <c r="C58" s="393" t="s">
        <v>1223</v>
      </c>
      <c r="D58" s="390">
        <f t="shared" si="6"/>
        <v>1</v>
      </c>
      <c r="E58" s="390">
        <v>0</v>
      </c>
      <c r="F58" s="390">
        <v>0</v>
      </c>
      <c r="G58" s="390">
        <v>0</v>
      </c>
      <c r="H58" s="390">
        <v>0</v>
      </c>
      <c r="I58" s="390">
        <v>0</v>
      </c>
      <c r="J58" s="390">
        <v>0</v>
      </c>
      <c r="K58" s="390">
        <v>0</v>
      </c>
      <c r="L58" s="390">
        <v>1</v>
      </c>
      <c r="M58" s="390">
        <v>0</v>
      </c>
      <c r="N58" s="390">
        <v>0</v>
      </c>
      <c r="O58" s="391">
        <v>0</v>
      </c>
    </row>
    <row r="59" spans="2:15" ht="15" customHeight="1">
      <c r="B59" s="392"/>
      <c r="C59" s="393" t="s">
        <v>1510</v>
      </c>
      <c r="D59" s="390">
        <f t="shared" si="6"/>
        <v>0</v>
      </c>
      <c r="E59" s="390">
        <v>0</v>
      </c>
      <c r="F59" s="390">
        <v>0</v>
      </c>
      <c r="G59" s="390">
        <v>0</v>
      </c>
      <c r="H59" s="390">
        <v>0</v>
      </c>
      <c r="I59" s="390">
        <v>0</v>
      </c>
      <c r="J59" s="390">
        <v>0</v>
      </c>
      <c r="K59" s="390">
        <v>0</v>
      </c>
      <c r="L59" s="390">
        <v>0</v>
      </c>
      <c r="M59" s="390">
        <v>0</v>
      </c>
      <c r="N59" s="390">
        <v>0</v>
      </c>
      <c r="O59" s="391">
        <v>0</v>
      </c>
    </row>
    <row r="60" spans="2:15" ht="15" customHeight="1">
      <c r="B60" s="392"/>
      <c r="C60" s="393" t="s">
        <v>1501</v>
      </c>
      <c r="D60" s="390">
        <f t="shared" si="6"/>
        <v>0</v>
      </c>
      <c r="E60" s="390">
        <v>0</v>
      </c>
      <c r="F60" s="390">
        <v>0</v>
      </c>
      <c r="G60" s="390">
        <v>0</v>
      </c>
      <c r="H60" s="390">
        <v>0</v>
      </c>
      <c r="I60" s="390">
        <v>0</v>
      </c>
      <c r="J60" s="390">
        <v>0</v>
      </c>
      <c r="K60" s="390">
        <v>0</v>
      </c>
      <c r="L60" s="390">
        <v>0</v>
      </c>
      <c r="M60" s="390">
        <v>0</v>
      </c>
      <c r="N60" s="390">
        <v>0</v>
      </c>
      <c r="O60" s="391">
        <v>0</v>
      </c>
    </row>
    <row r="61" spans="2:15" ht="15" customHeight="1">
      <c r="B61" s="1171" t="s">
        <v>1488</v>
      </c>
      <c r="C61" s="1172"/>
      <c r="D61" s="390">
        <f t="shared" si="6"/>
        <v>4</v>
      </c>
      <c r="E61" s="390">
        <v>0</v>
      </c>
      <c r="F61" s="390">
        <v>0</v>
      </c>
      <c r="G61" s="390">
        <v>0</v>
      </c>
      <c r="H61" s="390">
        <v>0</v>
      </c>
      <c r="I61" s="390">
        <v>0</v>
      </c>
      <c r="J61" s="390">
        <v>0</v>
      </c>
      <c r="K61" s="390">
        <v>1</v>
      </c>
      <c r="L61" s="390">
        <v>3</v>
      </c>
      <c r="M61" s="390">
        <v>0</v>
      </c>
      <c r="N61" s="390">
        <v>0</v>
      </c>
      <c r="O61" s="391">
        <v>0</v>
      </c>
    </row>
    <row r="62" spans="2:15" ht="15" customHeight="1">
      <c r="B62" s="392"/>
      <c r="C62" s="393" t="s">
        <v>1489</v>
      </c>
      <c r="D62" s="390">
        <f t="shared" si="6"/>
        <v>1</v>
      </c>
      <c r="E62" s="390">
        <v>0</v>
      </c>
      <c r="F62" s="390">
        <v>0</v>
      </c>
      <c r="G62" s="390">
        <v>0</v>
      </c>
      <c r="H62" s="390">
        <v>0</v>
      </c>
      <c r="I62" s="390">
        <v>0</v>
      </c>
      <c r="J62" s="390">
        <v>0</v>
      </c>
      <c r="K62" s="390">
        <v>0</v>
      </c>
      <c r="L62" s="390">
        <v>1</v>
      </c>
      <c r="M62" s="390">
        <v>0</v>
      </c>
      <c r="N62" s="390">
        <v>0</v>
      </c>
      <c r="O62" s="391">
        <v>0</v>
      </c>
    </row>
    <row r="63" spans="2:15" ht="15" customHeight="1">
      <c r="B63" s="392"/>
      <c r="C63" s="393" t="s">
        <v>1497</v>
      </c>
      <c r="D63" s="390">
        <f t="shared" si="6"/>
        <v>0</v>
      </c>
      <c r="E63" s="390">
        <v>0</v>
      </c>
      <c r="F63" s="390">
        <v>0</v>
      </c>
      <c r="G63" s="390">
        <v>0</v>
      </c>
      <c r="H63" s="390">
        <v>0</v>
      </c>
      <c r="I63" s="390">
        <v>0</v>
      </c>
      <c r="J63" s="390">
        <v>0</v>
      </c>
      <c r="K63" s="390">
        <v>0</v>
      </c>
      <c r="L63" s="390">
        <v>0</v>
      </c>
      <c r="M63" s="390">
        <v>0</v>
      </c>
      <c r="N63" s="390">
        <v>0</v>
      </c>
      <c r="O63" s="391">
        <v>0</v>
      </c>
    </row>
    <row r="64" spans="2:15" ht="15" customHeight="1">
      <c r="B64" s="392"/>
      <c r="C64" s="393" t="s">
        <v>1498</v>
      </c>
      <c r="D64" s="390">
        <f t="shared" si="6"/>
        <v>3</v>
      </c>
      <c r="E64" s="390">
        <v>0</v>
      </c>
      <c r="F64" s="390">
        <v>0</v>
      </c>
      <c r="G64" s="390">
        <v>0</v>
      </c>
      <c r="H64" s="390">
        <v>0</v>
      </c>
      <c r="I64" s="390">
        <v>0</v>
      </c>
      <c r="J64" s="390">
        <v>0</v>
      </c>
      <c r="K64" s="390">
        <v>1</v>
      </c>
      <c r="L64" s="390">
        <v>2</v>
      </c>
      <c r="M64" s="390">
        <v>0</v>
      </c>
      <c r="N64" s="390">
        <v>0</v>
      </c>
      <c r="O64" s="391">
        <v>0</v>
      </c>
    </row>
    <row r="65" spans="2:15" ht="15" customHeight="1">
      <c r="B65" s="1171" t="s">
        <v>378</v>
      </c>
      <c r="C65" s="1172"/>
      <c r="D65" s="390">
        <f t="shared" si="6"/>
        <v>0</v>
      </c>
      <c r="E65" s="390">
        <v>0</v>
      </c>
      <c r="F65" s="390">
        <v>0</v>
      </c>
      <c r="G65" s="390">
        <v>0</v>
      </c>
      <c r="H65" s="390">
        <v>0</v>
      </c>
      <c r="I65" s="390">
        <v>0</v>
      </c>
      <c r="J65" s="390">
        <v>0</v>
      </c>
      <c r="K65" s="390">
        <v>0</v>
      </c>
      <c r="L65" s="390">
        <v>0</v>
      </c>
      <c r="M65" s="390">
        <v>0</v>
      </c>
      <c r="N65" s="390">
        <v>0</v>
      </c>
      <c r="O65" s="391">
        <v>0</v>
      </c>
    </row>
    <row r="66" spans="2:15" ht="15" customHeight="1">
      <c r="B66" s="392"/>
      <c r="C66" s="393" t="s">
        <v>379</v>
      </c>
      <c r="D66" s="390">
        <f t="shared" si="6"/>
        <v>0</v>
      </c>
      <c r="E66" s="390">
        <v>0</v>
      </c>
      <c r="F66" s="390">
        <v>0</v>
      </c>
      <c r="G66" s="390">
        <v>0</v>
      </c>
      <c r="H66" s="390">
        <v>0</v>
      </c>
      <c r="I66" s="390">
        <v>0</v>
      </c>
      <c r="J66" s="390">
        <v>0</v>
      </c>
      <c r="K66" s="390">
        <v>0</v>
      </c>
      <c r="L66" s="390">
        <v>0</v>
      </c>
      <c r="M66" s="390">
        <v>0</v>
      </c>
      <c r="N66" s="390">
        <v>0</v>
      </c>
      <c r="O66" s="391">
        <v>0</v>
      </c>
    </row>
    <row r="67" spans="2:15" ht="15" customHeight="1">
      <c r="B67" s="392"/>
      <c r="C67" s="393" t="s">
        <v>380</v>
      </c>
      <c r="D67" s="390">
        <f t="shared" si="6"/>
        <v>0</v>
      </c>
      <c r="E67" s="390">
        <v>0</v>
      </c>
      <c r="F67" s="390">
        <v>0</v>
      </c>
      <c r="G67" s="390">
        <v>0</v>
      </c>
      <c r="H67" s="390">
        <v>0</v>
      </c>
      <c r="I67" s="390">
        <v>0</v>
      </c>
      <c r="J67" s="390">
        <v>0</v>
      </c>
      <c r="K67" s="390">
        <v>0</v>
      </c>
      <c r="L67" s="390">
        <v>0</v>
      </c>
      <c r="M67" s="390">
        <v>0</v>
      </c>
      <c r="N67" s="390">
        <v>0</v>
      </c>
      <c r="O67" s="391">
        <v>0</v>
      </c>
    </row>
    <row r="68" spans="2:15" ht="15" customHeight="1">
      <c r="B68" s="1171" t="s">
        <v>1224</v>
      </c>
      <c r="C68" s="1172"/>
      <c r="D68" s="390">
        <f t="shared" si="6"/>
        <v>0</v>
      </c>
      <c r="E68" s="390">
        <v>0</v>
      </c>
      <c r="F68" s="390">
        <v>0</v>
      </c>
      <c r="G68" s="390">
        <v>0</v>
      </c>
      <c r="H68" s="390">
        <v>0</v>
      </c>
      <c r="I68" s="390">
        <v>0</v>
      </c>
      <c r="J68" s="390">
        <v>0</v>
      </c>
      <c r="K68" s="390">
        <v>0</v>
      </c>
      <c r="L68" s="390">
        <v>0</v>
      </c>
      <c r="M68" s="390">
        <v>0</v>
      </c>
      <c r="N68" s="390">
        <v>0</v>
      </c>
      <c r="O68" s="391">
        <v>0</v>
      </c>
    </row>
    <row r="69" spans="2:15" ht="15" customHeight="1">
      <c r="B69" s="383"/>
      <c r="C69" s="393" t="s">
        <v>1672</v>
      </c>
      <c r="D69" s="390">
        <f t="shared" si="6"/>
        <v>0</v>
      </c>
      <c r="E69" s="390">
        <v>0</v>
      </c>
      <c r="F69" s="390">
        <v>0</v>
      </c>
      <c r="G69" s="390">
        <v>0</v>
      </c>
      <c r="H69" s="390">
        <v>0</v>
      </c>
      <c r="I69" s="390">
        <v>0</v>
      </c>
      <c r="J69" s="390">
        <v>0</v>
      </c>
      <c r="K69" s="390">
        <v>0</v>
      </c>
      <c r="L69" s="390">
        <v>0</v>
      </c>
      <c r="M69" s="390">
        <v>0</v>
      </c>
      <c r="N69" s="390">
        <v>0</v>
      </c>
      <c r="O69" s="391">
        <v>0</v>
      </c>
    </row>
    <row r="70" spans="2:15" ht="15" customHeight="1">
      <c r="B70" s="383"/>
      <c r="C70" s="393" t="s">
        <v>1674</v>
      </c>
      <c r="D70" s="390">
        <f t="shared" si="6"/>
        <v>0</v>
      </c>
      <c r="E70" s="390">
        <v>0</v>
      </c>
      <c r="F70" s="390">
        <v>0</v>
      </c>
      <c r="G70" s="390">
        <v>0</v>
      </c>
      <c r="H70" s="390">
        <v>0</v>
      </c>
      <c r="I70" s="390">
        <v>0</v>
      </c>
      <c r="J70" s="390">
        <v>0</v>
      </c>
      <c r="K70" s="390">
        <v>0</v>
      </c>
      <c r="L70" s="390">
        <v>0</v>
      </c>
      <c r="M70" s="390">
        <v>0</v>
      </c>
      <c r="N70" s="390">
        <v>0</v>
      </c>
      <c r="O70" s="391">
        <v>0</v>
      </c>
    </row>
    <row r="71" spans="2:15" ht="15" customHeight="1">
      <c r="B71" s="383"/>
      <c r="C71" s="384"/>
      <c r="D71" s="390"/>
      <c r="E71" s="390"/>
      <c r="F71" s="390"/>
      <c r="G71" s="390"/>
      <c r="H71" s="1164" t="s">
        <v>1228</v>
      </c>
      <c r="I71" s="1164"/>
      <c r="J71" s="1164"/>
      <c r="K71" s="1164"/>
      <c r="L71" s="1164"/>
      <c r="M71" s="390"/>
      <c r="N71" s="390"/>
      <c r="O71" s="391"/>
    </row>
    <row r="72" spans="2:15" ht="15" customHeight="1">
      <c r="B72" s="1173" t="s">
        <v>1460</v>
      </c>
      <c r="C72" s="1172"/>
      <c r="D72" s="399">
        <f aca="true" t="shared" si="7" ref="D72:O72">SUM(D73)</f>
        <v>1</v>
      </c>
      <c r="E72" s="390">
        <f t="shared" si="7"/>
        <v>0</v>
      </c>
      <c r="F72" s="390">
        <f t="shared" si="7"/>
        <v>0</v>
      </c>
      <c r="G72" s="390">
        <f t="shared" si="7"/>
        <v>0</v>
      </c>
      <c r="H72" s="390">
        <f t="shared" si="7"/>
        <v>0</v>
      </c>
      <c r="I72" s="390">
        <f t="shared" si="7"/>
        <v>0</v>
      </c>
      <c r="J72" s="390">
        <f t="shared" si="7"/>
        <v>0</v>
      </c>
      <c r="K72" s="390">
        <f t="shared" si="7"/>
        <v>0</v>
      </c>
      <c r="L72" s="390">
        <f t="shared" si="7"/>
        <v>1</v>
      </c>
      <c r="M72" s="390">
        <f t="shared" si="7"/>
        <v>0</v>
      </c>
      <c r="N72" s="390">
        <f t="shared" si="7"/>
        <v>0</v>
      </c>
      <c r="O72" s="391">
        <f t="shared" si="7"/>
        <v>0</v>
      </c>
    </row>
    <row r="73" spans="2:15" ht="15" customHeight="1">
      <c r="B73" s="1171" t="s">
        <v>1488</v>
      </c>
      <c r="C73" s="1172"/>
      <c r="D73" s="390">
        <f>SUM(E73:O73)</f>
        <v>1</v>
      </c>
      <c r="E73" s="390">
        <v>0</v>
      </c>
      <c r="F73" s="390">
        <v>0</v>
      </c>
      <c r="G73" s="390">
        <v>0</v>
      </c>
      <c r="H73" s="390">
        <v>0</v>
      </c>
      <c r="I73" s="390">
        <v>0</v>
      </c>
      <c r="J73" s="390">
        <v>0</v>
      </c>
      <c r="K73" s="390">
        <v>0</v>
      </c>
      <c r="L73" s="390">
        <v>1</v>
      </c>
      <c r="M73" s="390">
        <v>0</v>
      </c>
      <c r="N73" s="390">
        <v>0</v>
      </c>
      <c r="O73" s="391">
        <v>0</v>
      </c>
    </row>
    <row r="74" spans="2:15" ht="15" customHeight="1">
      <c r="B74" s="392"/>
      <c r="C74" s="393" t="s">
        <v>1489</v>
      </c>
      <c r="D74" s="390">
        <f>SUM(E74:O74)</f>
        <v>0</v>
      </c>
      <c r="E74" s="390">
        <v>0</v>
      </c>
      <c r="F74" s="390">
        <v>0</v>
      </c>
      <c r="G74" s="390">
        <v>0</v>
      </c>
      <c r="H74" s="390">
        <v>0</v>
      </c>
      <c r="I74" s="390">
        <v>0</v>
      </c>
      <c r="J74" s="390">
        <v>0</v>
      </c>
      <c r="K74" s="390">
        <v>0</v>
      </c>
      <c r="L74" s="390">
        <v>0</v>
      </c>
      <c r="M74" s="390">
        <v>0</v>
      </c>
      <c r="N74" s="390">
        <v>0</v>
      </c>
      <c r="O74" s="391">
        <v>0</v>
      </c>
    </row>
    <row r="75" spans="2:15" ht="15" customHeight="1">
      <c r="B75" s="392"/>
      <c r="C75" s="393" t="s">
        <v>1497</v>
      </c>
      <c r="D75" s="390">
        <f>SUM(E75:O75)</f>
        <v>0</v>
      </c>
      <c r="E75" s="390">
        <v>0</v>
      </c>
      <c r="F75" s="390">
        <v>0</v>
      </c>
      <c r="G75" s="390">
        <v>0</v>
      </c>
      <c r="H75" s="390">
        <v>0</v>
      </c>
      <c r="I75" s="390">
        <v>0</v>
      </c>
      <c r="J75" s="390">
        <v>0</v>
      </c>
      <c r="K75" s="390">
        <v>0</v>
      </c>
      <c r="L75" s="390">
        <v>0</v>
      </c>
      <c r="M75" s="390">
        <v>0</v>
      </c>
      <c r="N75" s="390">
        <v>0</v>
      </c>
      <c r="O75" s="391">
        <v>0</v>
      </c>
    </row>
    <row r="76" spans="2:15" ht="15" customHeight="1">
      <c r="B76" s="392"/>
      <c r="C76" s="393" t="s">
        <v>1498</v>
      </c>
      <c r="D76" s="390">
        <f>SUM(E76:O76)</f>
        <v>1</v>
      </c>
      <c r="E76" s="390">
        <v>0</v>
      </c>
      <c r="F76" s="390">
        <v>0</v>
      </c>
      <c r="G76" s="390">
        <v>0</v>
      </c>
      <c r="H76" s="390">
        <v>0</v>
      </c>
      <c r="I76" s="390">
        <v>0</v>
      </c>
      <c r="J76" s="390">
        <v>0</v>
      </c>
      <c r="K76" s="390">
        <v>0</v>
      </c>
      <c r="L76" s="390">
        <v>1</v>
      </c>
      <c r="M76" s="390">
        <v>0</v>
      </c>
      <c r="N76" s="390">
        <v>0</v>
      </c>
      <c r="O76" s="391">
        <v>0</v>
      </c>
    </row>
    <row r="77" spans="2:15" ht="7.5" customHeight="1" thickBot="1">
      <c r="B77" s="400"/>
      <c r="C77" s="401"/>
      <c r="D77" s="402"/>
      <c r="E77" s="402"/>
      <c r="F77" s="402"/>
      <c r="G77" s="402"/>
      <c r="H77" s="402"/>
      <c r="I77" s="402"/>
      <c r="J77" s="402"/>
      <c r="K77" s="402"/>
      <c r="L77" s="402"/>
      <c r="M77" s="402"/>
      <c r="N77" s="402"/>
      <c r="O77" s="401"/>
    </row>
    <row r="78" ht="15" customHeight="1">
      <c r="B78" s="374" t="s">
        <v>1229</v>
      </c>
    </row>
  </sheetData>
  <mergeCells count="33">
    <mergeCell ref="B4:C5"/>
    <mergeCell ref="E4:E5"/>
    <mergeCell ref="B65:C65"/>
    <mergeCell ref="B68:C68"/>
    <mergeCell ref="B40:C40"/>
    <mergeCell ref="B41:C41"/>
    <mergeCell ref="B20:C20"/>
    <mergeCell ref="B24:C24"/>
    <mergeCell ref="B33:C33"/>
    <mergeCell ref="B36:C36"/>
    <mergeCell ref="B72:C72"/>
    <mergeCell ref="B73:C73"/>
    <mergeCell ref="B57:C57"/>
    <mergeCell ref="B61:C61"/>
    <mergeCell ref="B45:C45"/>
    <mergeCell ref="B49:C49"/>
    <mergeCell ref="B52:C52"/>
    <mergeCell ref="B56:C56"/>
    <mergeCell ref="B25:C25"/>
    <mergeCell ref="B29:C29"/>
    <mergeCell ref="B8:C8"/>
    <mergeCell ref="B9:C9"/>
    <mergeCell ref="B13:C13"/>
    <mergeCell ref="B17:C17"/>
    <mergeCell ref="D4:D5"/>
    <mergeCell ref="H55:L55"/>
    <mergeCell ref="H71:L71"/>
    <mergeCell ref="O4:O5"/>
    <mergeCell ref="H7:L7"/>
    <mergeCell ref="N4:N5"/>
    <mergeCell ref="H23:L23"/>
    <mergeCell ref="H39:L39"/>
    <mergeCell ref="F4:M4"/>
  </mergeCells>
  <printOptions/>
  <pageMargins left="0.75" right="0.75" top="1" bottom="1" header="0.512" footer="0.512"/>
  <pageSetup orientation="portrait" paperSize="9"/>
</worksheet>
</file>

<file path=xl/worksheets/sheet13.xml><?xml version="1.0" encoding="utf-8"?>
<worksheet xmlns="http://schemas.openxmlformats.org/spreadsheetml/2006/main" xmlns:r="http://schemas.openxmlformats.org/officeDocument/2006/relationships">
  <dimension ref="B2:R55"/>
  <sheetViews>
    <sheetView workbookViewId="0" topLeftCell="A1">
      <selection activeCell="A1" sqref="A1"/>
    </sheetView>
  </sheetViews>
  <sheetFormatPr defaultColWidth="9.00390625" defaultRowHeight="13.5"/>
  <cols>
    <col min="1" max="2" width="2.625" style="403" customWidth="1"/>
    <col min="3" max="3" width="4.625" style="403" customWidth="1"/>
    <col min="4" max="4" width="18.50390625" style="403" customWidth="1"/>
    <col min="5" max="5" width="10.875" style="403" customWidth="1"/>
    <col min="6" max="6" width="8.875" style="403" customWidth="1"/>
    <col min="7" max="7" width="10.25390625" style="403" customWidth="1"/>
    <col min="8" max="8" width="10.125" style="403" customWidth="1"/>
    <col min="9" max="9" width="9.375" style="403" customWidth="1"/>
    <col min="10" max="10" width="9.50390625" style="403" customWidth="1"/>
    <col min="11" max="12" width="10.75390625" style="403" customWidth="1"/>
    <col min="13" max="18" width="9.25390625" style="403" customWidth="1"/>
    <col min="19" max="16384" width="9.00390625" style="403" customWidth="1"/>
  </cols>
  <sheetData>
    <row r="2" ht="14.25">
      <c r="B2" s="404" t="s">
        <v>1281</v>
      </c>
    </row>
    <row r="3" spans="2:18" ht="12.75" thickBot="1">
      <c r="B3" s="403" t="s">
        <v>1232</v>
      </c>
      <c r="D3" s="405"/>
      <c r="E3" s="405"/>
      <c r="F3" s="405"/>
      <c r="G3" s="405"/>
      <c r="H3" s="405"/>
      <c r="I3" s="405"/>
      <c r="J3" s="406"/>
      <c r="R3" s="407"/>
    </row>
    <row r="4" spans="2:18" ht="27" customHeight="1">
      <c r="B4" s="1178" t="s">
        <v>1233</v>
      </c>
      <c r="C4" s="1179"/>
      <c r="D4" s="1180"/>
      <c r="E4" s="408" t="s">
        <v>1460</v>
      </c>
      <c r="F4" s="408" t="s">
        <v>1234</v>
      </c>
      <c r="G4" s="408" t="s">
        <v>1231</v>
      </c>
      <c r="H4" s="408" t="s">
        <v>1235</v>
      </c>
      <c r="I4" s="408" t="s">
        <v>1236</v>
      </c>
      <c r="J4" s="409" t="s">
        <v>1237</v>
      </c>
      <c r="K4" s="409" t="s">
        <v>1238</v>
      </c>
      <c r="L4" s="408" t="s">
        <v>1239</v>
      </c>
      <c r="M4" s="408" t="s">
        <v>1240</v>
      </c>
      <c r="N4" s="408" t="s">
        <v>1241</v>
      </c>
      <c r="O4" s="408" t="s">
        <v>1242</v>
      </c>
      <c r="P4" s="408" t="s">
        <v>1243</v>
      </c>
      <c r="Q4" s="408" t="s">
        <v>1244</v>
      </c>
      <c r="R4" s="408" t="s">
        <v>1245</v>
      </c>
    </row>
    <row r="5" spans="2:18" ht="12" customHeight="1">
      <c r="B5" s="410"/>
      <c r="C5" s="405"/>
      <c r="D5" s="411"/>
      <c r="E5" s="412"/>
      <c r="F5" s="412"/>
      <c r="G5" s="412"/>
      <c r="H5" s="412"/>
      <c r="I5" s="412"/>
      <c r="J5" s="413"/>
      <c r="K5" s="413"/>
      <c r="L5" s="413"/>
      <c r="M5" s="413"/>
      <c r="N5" s="413"/>
      <c r="O5" s="413"/>
      <c r="P5" s="413"/>
      <c r="Q5" s="413"/>
      <c r="R5" s="414"/>
    </row>
    <row r="6" spans="2:18" s="415" customFormat="1" ht="15" customHeight="1">
      <c r="B6" s="1181" t="s">
        <v>1460</v>
      </c>
      <c r="C6" s="1182"/>
      <c r="D6" s="1183"/>
      <c r="E6" s="416">
        <f>SUM(E27,E32,E41,E48)</f>
        <v>2372654</v>
      </c>
      <c r="F6" s="417">
        <v>71</v>
      </c>
      <c r="G6" s="417">
        <f aca="true" t="shared" si="0" ref="G6:R6">SUM(G27,G32,G41,G48)</f>
        <v>81384</v>
      </c>
      <c r="H6" s="417">
        <f t="shared" si="0"/>
        <v>104791</v>
      </c>
      <c r="I6" s="417">
        <f t="shared" si="0"/>
        <v>155189</v>
      </c>
      <c r="J6" s="417">
        <f t="shared" si="0"/>
        <v>224630</v>
      </c>
      <c r="K6" s="417">
        <f t="shared" si="0"/>
        <v>1221277</v>
      </c>
      <c r="L6" s="417">
        <f t="shared" si="0"/>
        <v>68472</v>
      </c>
      <c r="M6" s="417">
        <f t="shared" si="0"/>
        <v>74713</v>
      </c>
      <c r="N6" s="417">
        <f t="shared" si="0"/>
        <v>97047</v>
      </c>
      <c r="O6" s="417">
        <f t="shared" si="0"/>
        <v>104207</v>
      </c>
      <c r="P6" s="417">
        <f t="shared" si="0"/>
        <v>71242</v>
      </c>
      <c r="Q6" s="417">
        <f t="shared" si="0"/>
        <v>99492</v>
      </c>
      <c r="R6" s="418">
        <f t="shared" si="0"/>
        <v>70210</v>
      </c>
    </row>
    <row r="7" spans="2:18" s="419" customFormat="1" ht="15" customHeight="1">
      <c r="B7" s="420"/>
      <c r="C7" s="421"/>
      <c r="D7" s="422"/>
      <c r="E7" s="423"/>
      <c r="F7" s="423"/>
      <c r="G7" s="424"/>
      <c r="H7" s="424"/>
      <c r="I7" s="424"/>
      <c r="J7" s="424"/>
      <c r="K7" s="425"/>
      <c r="L7" s="425"/>
      <c r="M7" s="425"/>
      <c r="N7" s="425"/>
      <c r="O7" s="425"/>
      <c r="P7" s="425"/>
      <c r="Q7" s="425"/>
      <c r="R7" s="426"/>
    </row>
    <row r="8" spans="2:18" s="419" customFormat="1" ht="15" customHeight="1">
      <c r="B8" s="420"/>
      <c r="C8" s="421"/>
      <c r="D8" s="427" t="s">
        <v>1246</v>
      </c>
      <c r="E8" s="428">
        <f>SUM(G8:R8)</f>
        <v>1282983</v>
      </c>
      <c r="F8" s="428">
        <v>73</v>
      </c>
      <c r="G8" s="425">
        <v>0</v>
      </c>
      <c r="H8" s="425">
        <v>0</v>
      </c>
      <c r="I8" s="425">
        <v>0</v>
      </c>
      <c r="J8" s="425">
        <v>72236</v>
      </c>
      <c r="K8" s="425">
        <v>1189819</v>
      </c>
      <c r="L8" s="425">
        <v>20715</v>
      </c>
      <c r="M8" s="425">
        <v>0</v>
      </c>
      <c r="N8" s="425">
        <v>0</v>
      </c>
      <c r="O8" s="425">
        <v>19</v>
      </c>
      <c r="P8" s="425">
        <v>194</v>
      </c>
      <c r="Q8" s="425">
        <v>0</v>
      </c>
      <c r="R8" s="426">
        <v>0</v>
      </c>
    </row>
    <row r="9" spans="2:18" s="419" customFormat="1" ht="15" customHeight="1">
      <c r="B9" s="420"/>
      <c r="C9" s="421"/>
      <c r="D9" s="427" t="s">
        <v>1247</v>
      </c>
      <c r="E9" s="428">
        <v>2627</v>
      </c>
      <c r="F9" s="428">
        <v>98</v>
      </c>
      <c r="G9" s="425">
        <v>0</v>
      </c>
      <c r="H9" s="425">
        <v>0</v>
      </c>
      <c r="I9" s="425">
        <v>0</v>
      </c>
      <c r="J9" s="425">
        <v>0</v>
      </c>
      <c r="K9" s="425">
        <v>1363</v>
      </c>
      <c r="L9" s="425">
        <v>36</v>
      </c>
      <c r="M9" s="425">
        <v>99</v>
      </c>
      <c r="N9" s="425">
        <v>0</v>
      </c>
      <c r="O9" s="425">
        <v>54</v>
      </c>
      <c r="P9" s="425">
        <v>417</v>
      </c>
      <c r="Q9" s="425">
        <v>652</v>
      </c>
      <c r="R9" s="426">
        <v>0</v>
      </c>
    </row>
    <row r="10" spans="2:18" s="419" customFormat="1" ht="15" customHeight="1">
      <c r="B10" s="420"/>
      <c r="C10" s="421"/>
      <c r="D10" s="427" t="s">
        <v>1248</v>
      </c>
      <c r="E10" s="428">
        <f aca="true" t="shared" si="1" ref="E10:E27">SUM(G10:R10)</f>
        <v>4316</v>
      </c>
      <c r="F10" s="428">
        <v>84</v>
      </c>
      <c r="G10" s="425">
        <v>0</v>
      </c>
      <c r="H10" s="425">
        <v>0</v>
      </c>
      <c r="I10" s="425">
        <v>0</v>
      </c>
      <c r="J10" s="425">
        <v>0</v>
      </c>
      <c r="K10" s="425">
        <v>0</v>
      </c>
      <c r="L10" s="425">
        <v>0</v>
      </c>
      <c r="M10" s="425">
        <v>0</v>
      </c>
      <c r="N10" s="425">
        <v>0</v>
      </c>
      <c r="O10" s="425">
        <v>3091</v>
      </c>
      <c r="P10" s="425">
        <v>1062</v>
      </c>
      <c r="Q10" s="425">
        <v>163</v>
      </c>
      <c r="R10" s="426">
        <v>0</v>
      </c>
    </row>
    <row r="11" spans="2:18" s="419" customFormat="1" ht="15" customHeight="1">
      <c r="B11" s="420"/>
      <c r="C11" s="421"/>
      <c r="D11" s="427" t="s">
        <v>1249</v>
      </c>
      <c r="E11" s="428">
        <f t="shared" si="1"/>
        <v>662</v>
      </c>
      <c r="F11" s="428">
        <v>27</v>
      </c>
      <c r="G11" s="425">
        <v>0</v>
      </c>
      <c r="H11" s="425">
        <v>0</v>
      </c>
      <c r="I11" s="425">
        <v>0</v>
      </c>
      <c r="J11" s="425">
        <v>0</v>
      </c>
      <c r="K11" s="425">
        <v>0</v>
      </c>
      <c r="L11" s="425">
        <v>25</v>
      </c>
      <c r="M11" s="425">
        <v>28</v>
      </c>
      <c r="N11" s="425">
        <v>0</v>
      </c>
      <c r="O11" s="425">
        <v>524</v>
      </c>
      <c r="P11" s="425">
        <v>83</v>
      </c>
      <c r="Q11" s="425">
        <v>1</v>
      </c>
      <c r="R11" s="426">
        <v>1</v>
      </c>
    </row>
    <row r="12" spans="2:18" s="419" customFormat="1" ht="15" customHeight="1">
      <c r="B12" s="420"/>
      <c r="C12" s="421"/>
      <c r="D12" s="427" t="s">
        <v>1250</v>
      </c>
      <c r="E12" s="428">
        <f t="shared" si="1"/>
        <v>5027</v>
      </c>
      <c r="F12" s="428">
        <v>31</v>
      </c>
      <c r="G12" s="425">
        <v>0</v>
      </c>
      <c r="H12" s="425">
        <v>0</v>
      </c>
      <c r="I12" s="425">
        <v>0</v>
      </c>
      <c r="J12" s="425">
        <v>0</v>
      </c>
      <c r="K12" s="425">
        <v>1</v>
      </c>
      <c r="L12" s="425">
        <v>1582</v>
      </c>
      <c r="M12" s="425">
        <v>3221</v>
      </c>
      <c r="N12" s="425">
        <v>18</v>
      </c>
      <c r="O12" s="425">
        <v>144</v>
      </c>
      <c r="P12" s="425">
        <v>60</v>
      </c>
      <c r="Q12" s="425">
        <v>0</v>
      </c>
      <c r="R12" s="426">
        <v>1</v>
      </c>
    </row>
    <row r="13" spans="2:18" s="419" customFormat="1" ht="15" customHeight="1">
      <c r="B13" s="420"/>
      <c r="C13" s="421"/>
      <c r="D13" s="427" t="s">
        <v>1251</v>
      </c>
      <c r="E13" s="428">
        <f t="shared" si="1"/>
        <v>7316</v>
      </c>
      <c r="F13" s="428">
        <v>107</v>
      </c>
      <c r="G13" s="425">
        <v>0</v>
      </c>
      <c r="H13" s="425">
        <v>1</v>
      </c>
      <c r="I13" s="425">
        <v>0</v>
      </c>
      <c r="J13" s="425">
        <v>0</v>
      </c>
      <c r="K13" s="425">
        <v>19</v>
      </c>
      <c r="L13" s="425">
        <v>88</v>
      </c>
      <c r="M13" s="425">
        <v>641</v>
      </c>
      <c r="N13" s="425">
        <v>997</v>
      </c>
      <c r="O13" s="425">
        <v>1927</v>
      </c>
      <c r="P13" s="425">
        <v>2360</v>
      </c>
      <c r="Q13" s="425">
        <v>1137</v>
      </c>
      <c r="R13" s="426">
        <v>146</v>
      </c>
    </row>
    <row r="14" spans="2:18" s="419" customFormat="1" ht="15" customHeight="1">
      <c r="B14" s="420"/>
      <c r="C14" s="421"/>
      <c r="D14" s="427" t="s">
        <v>1252</v>
      </c>
      <c r="E14" s="428">
        <f t="shared" si="1"/>
        <v>57305</v>
      </c>
      <c r="F14" s="428">
        <v>63</v>
      </c>
      <c r="G14" s="425">
        <v>29963</v>
      </c>
      <c r="H14" s="425">
        <v>22281</v>
      </c>
      <c r="I14" s="425">
        <v>2307</v>
      </c>
      <c r="J14" s="425">
        <v>515</v>
      </c>
      <c r="K14" s="425">
        <v>9</v>
      </c>
      <c r="L14" s="425">
        <v>50</v>
      </c>
      <c r="M14" s="425">
        <v>277</v>
      </c>
      <c r="N14" s="425">
        <v>746</v>
      </c>
      <c r="O14" s="425">
        <v>9</v>
      </c>
      <c r="P14" s="425">
        <v>1</v>
      </c>
      <c r="Q14" s="425">
        <v>247</v>
      </c>
      <c r="R14" s="426">
        <v>900</v>
      </c>
    </row>
    <row r="15" spans="2:18" s="419" customFormat="1" ht="15" customHeight="1">
      <c r="B15" s="410" t="s">
        <v>1253</v>
      </c>
      <c r="C15" s="421"/>
      <c r="D15" s="427" t="s">
        <v>1254</v>
      </c>
      <c r="E15" s="428">
        <f t="shared" si="1"/>
        <v>43872</v>
      </c>
      <c r="F15" s="428">
        <v>86</v>
      </c>
      <c r="G15" s="425">
        <v>3047</v>
      </c>
      <c r="H15" s="425">
        <v>5363</v>
      </c>
      <c r="I15" s="425">
        <v>7654</v>
      </c>
      <c r="J15" s="425">
        <v>11860</v>
      </c>
      <c r="K15" s="425">
        <v>415</v>
      </c>
      <c r="L15" s="425">
        <v>324</v>
      </c>
      <c r="M15" s="425">
        <v>29</v>
      </c>
      <c r="N15" s="425">
        <v>3484</v>
      </c>
      <c r="O15" s="425">
        <v>1506</v>
      </c>
      <c r="P15" s="425">
        <v>1667</v>
      </c>
      <c r="Q15" s="425">
        <v>2733</v>
      </c>
      <c r="R15" s="426">
        <v>5790</v>
      </c>
    </row>
    <row r="16" spans="2:18" s="419" customFormat="1" ht="15" customHeight="1">
      <c r="B16" s="410"/>
      <c r="C16" s="421"/>
      <c r="D16" s="427" t="s">
        <v>1255</v>
      </c>
      <c r="E16" s="428">
        <f t="shared" si="1"/>
        <v>216344</v>
      </c>
      <c r="F16" s="428">
        <v>65</v>
      </c>
      <c r="G16" s="425">
        <v>16513</v>
      </c>
      <c r="H16" s="425">
        <v>21236</v>
      </c>
      <c r="I16" s="425">
        <v>79730</v>
      </c>
      <c r="J16" s="425">
        <v>95959</v>
      </c>
      <c r="K16" s="425">
        <v>600</v>
      </c>
      <c r="L16" s="425">
        <v>104</v>
      </c>
      <c r="M16" s="425">
        <v>6</v>
      </c>
      <c r="N16" s="425">
        <v>22</v>
      </c>
      <c r="O16" s="425">
        <v>84</v>
      </c>
      <c r="P16" s="425">
        <v>322</v>
      </c>
      <c r="Q16" s="425">
        <v>186</v>
      </c>
      <c r="R16" s="426">
        <v>1582</v>
      </c>
    </row>
    <row r="17" spans="2:18" s="419" customFormat="1" ht="15" customHeight="1">
      <c r="B17" s="410"/>
      <c r="C17" s="421"/>
      <c r="D17" s="427" t="s">
        <v>1256</v>
      </c>
      <c r="E17" s="428">
        <f t="shared" si="1"/>
        <v>80994</v>
      </c>
      <c r="F17" s="428">
        <v>99</v>
      </c>
      <c r="G17" s="425">
        <v>3731</v>
      </c>
      <c r="H17" s="425">
        <v>1075</v>
      </c>
      <c r="I17" s="425">
        <v>1654</v>
      </c>
      <c r="J17" s="425">
        <v>885</v>
      </c>
      <c r="K17" s="425">
        <v>1670</v>
      </c>
      <c r="L17" s="425">
        <v>7652</v>
      </c>
      <c r="M17" s="425">
        <v>11174</v>
      </c>
      <c r="N17" s="425">
        <v>8461</v>
      </c>
      <c r="O17" s="425">
        <v>13567</v>
      </c>
      <c r="P17" s="425">
        <v>11909</v>
      </c>
      <c r="Q17" s="425">
        <v>13050</v>
      </c>
      <c r="R17" s="426">
        <v>6166</v>
      </c>
    </row>
    <row r="18" spans="2:18" s="419" customFormat="1" ht="15" customHeight="1">
      <c r="B18" s="410"/>
      <c r="C18" s="421"/>
      <c r="D18" s="427" t="s">
        <v>1257</v>
      </c>
      <c r="E18" s="428">
        <f t="shared" si="1"/>
        <v>101910</v>
      </c>
      <c r="F18" s="428">
        <v>138</v>
      </c>
      <c r="G18" s="425">
        <v>3155</v>
      </c>
      <c r="H18" s="425">
        <v>6586</v>
      </c>
      <c r="I18" s="425">
        <v>12503</v>
      </c>
      <c r="J18" s="425">
        <v>10847</v>
      </c>
      <c r="K18" s="425">
        <v>5752</v>
      </c>
      <c r="L18" s="425">
        <v>7444</v>
      </c>
      <c r="M18" s="425">
        <v>1695</v>
      </c>
      <c r="N18" s="425">
        <v>18550</v>
      </c>
      <c r="O18" s="425">
        <v>12981</v>
      </c>
      <c r="P18" s="425">
        <v>6444</v>
      </c>
      <c r="Q18" s="425">
        <v>9761</v>
      </c>
      <c r="R18" s="426">
        <v>6192</v>
      </c>
    </row>
    <row r="19" spans="2:18" s="419" customFormat="1" ht="15" customHeight="1">
      <c r="B19" s="410"/>
      <c r="C19" s="421"/>
      <c r="D19" s="427" t="s">
        <v>1258</v>
      </c>
      <c r="E19" s="428">
        <f t="shared" si="1"/>
        <v>32582</v>
      </c>
      <c r="F19" s="428">
        <v>94</v>
      </c>
      <c r="G19" s="425">
        <v>855</v>
      </c>
      <c r="H19" s="425">
        <v>1353</v>
      </c>
      <c r="I19" s="425">
        <v>2782</v>
      </c>
      <c r="J19" s="425">
        <v>1598</v>
      </c>
      <c r="K19" s="425">
        <v>29</v>
      </c>
      <c r="L19" s="425">
        <v>1101</v>
      </c>
      <c r="M19" s="425">
        <v>156</v>
      </c>
      <c r="N19" s="425">
        <v>14</v>
      </c>
      <c r="O19" s="425">
        <v>7</v>
      </c>
      <c r="P19" s="425">
        <v>163</v>
      </c>
      <c r="Q19" s="425">
        <v>6979</v>
      </c>
      <c r="R19" s="426">
        <v>17545</v>
      </c>
    </row>
    <row r="20" spans="2:18" s="419" customFormat="1" ht="15" customHeight="1">
      <c r="B20" s="410"/>
      <c r="C20" s="421"/>
      <c r="D20" s="427" t="s">
        <v>1259</v>
      </c>
      <c r="E20" s="428">
        <f t="shared" si="1"/>
        <v>9709</v>
      </c>
      <c r="F20" s="428">
        <v>73</v>
      </c>
      <c r="G20" s="425">
        <v>359</v>
      </c>
      <c r="H20" s="425">
        <v>970</v>
      </c>
      <c r="I20" s="425">
        <v>33</v>
      </c>
      <c r="J20" s="425">
        <v>44</v>
      </c>
      <c r="K20" s="425">
        <v>7</v>
      </c>
      <c r="L20" s="425">
        <v>18</v>
      </c>
      <c r="M20" s="425">
        <v>187</v>
      </c>
      <c r="N20" s="425">
        <v>42</v>
      </c>
      <c r="O20" s="425">
        <v>2914</v>
      </c>
      <c r="P20" s="425">
        <v>2205</v>
      </c>
      <c r="Q20" s="425">
        <v>2738</v>
      </c>
      <c r="R20" s="426">
        <v>192</v>
      </c>
    </row>
    <row r="21" spans="2:18" s="419" customFormat="1" ht="15" customHeight="1">
      <c r="B21" s="410" t="s">
        <v>1260</v>
      </c>
      <c r="C21" s="421"/>
      <c r="D21" s="427" t="s">
        <v>1261</v>
      </c>
      <c r="E21" s="428">
        <f t="shared" si="1"/>
        <v>69326</v>
      </c>
      <c r="F21" s="428">
        <v>294</v>
      </c>
      <c r="G21" s="425">
        <v>1374</v>
      </c>
      <c r="H21" s="425">
        <v>2500</v>
      </c>
      <c r="I21" s="425">
        <v>3708</v>
      </c>
      <c r="J21" s="425">
        <v>3384</v>
      </c>
      <c r="K21" s="425">
        <v>338</v>
      </c>
      <c r="L21" s="425">
        <v>456</v>
      </c>
      <c r="M21" s="425">
        <v>1</v>
      </c>
      <c r="N21" s="425">
        <v>1990</v>
      </c>
      <c r="O21" s="425">
        <v>4961</v>
      </c>
      <c r="P21" s="425">
        <v>17294</v>
      </c>
      <c r="Q21" s="425">
        <v>29737</v>
      </c>
      <c r="R21" s="426">
        <v>3583</v>
      </c>
    </row>
    <row r="22" spans="2:18" ht="15" customHeight="1">
      <c r="B22" s="410"/>
      <c r="C22" s="405"/>
      <c r="D22" s="429" t="s">
        <v>1262</v>
      </c>
      <c r="E22" s="428">
        <f t="shared" si="1"/>
        <v>18526</v>
      </c>
      <c r="F22" s="1185">
        <v>109</v>
      </c>
      <c r="G22" s="425">
        <v>0</v>
      </c>
      <c r="H22" s="431">
        <v>0</v>
      </c>
      <c r="I22" s="425">
        <v>0</v>
      </c>
      <c r="J22" s="425">
        <v>0</v>
      </c>
      <c r="K22" s="425">
        <v>0</v>
      </c>
      <c r="L22" s="425">
        <v>0</v>
      </c>
      <c r="M22" s="425">
        <v>0</v>
      </c>
      <c r="N22" s="425">
        <v>0</v>
      </c>
      <c r="O22" s="425">
        <v>15</v>
      </c>
      <c r="P22" s="425">
        <v>713</v>
      </c>
      <c r="Q22" s="425">
        <v>7709</v>
      </c>
      <c r="R22" s="426">
        <v>10089</v>
      </c>
    </row>
    <row r="23" spans="2:18" ht="15" customHeight="1">
      <c r="B23" s="410"/>
      <c r="C23" s="405"/>
      <c r="D23" s="429" t="s">
        <v>1263</v>
      </c>
      <c r="E23" s="428">
        <f t="shared" si="1"/>
        <v>9003</v>
      </c>
      <c r="F23" s="1185"/>
      <c r="G23" s="425">
        <v>0</v>
      </c>
      <c r="H23" s="425">
        <v>6</v>
      </c>
      <c r="I23" s="425">
        <v>4625</v>
      </c>
      <c r="J23" s="425">
        <v>3429</v>
      </c>
      <c r="K23" s="425">
        <v>737</v>
      </c>
      <c r="L23" s="425">
        <v>50</v>
      </c>
      <c r="M23" s="425">
        <v>156</v>
      </c>
      <c r="N23" s="425">
        <v>0</v>
      </c>
      <c r="O23" s="425">
        <v>0</v>
      </c>
      <c r="P23" s="425">
        <v>0</v>
      </c>
      <c r="Q23" s="425">
        <v>0</v>
      </c>
      <c r="R23" s="426">
        <v>0</v>
      </c>
    </row>
    <row r="24" spans="2:18" ht="15" customHeight="1">
      <c r="B24" s="410"/>
      <c r="C24" s="405"/>
      <c r="D24" s="429" t="s">
        <v>1264</v>
      </c>
      <c r="E24" s="428">
        <f t="shared" si="1"/>
        <v>12753</v>
      </c>
      <c r="F24" s="1185">
        <v>47</v>
      </c>
      <c r="G24" s="425">
        <v>515</v>
      </c>
      <c r="H24" s="425">
        <v>335</v>
      </c>
      <c r="I24" s="425">
        <v>805</v>
      </c>
      <c r="J24" s="425">
        <v>1152</v>
      </c>
      <c r="K24" s="425">
        <v>1221</v>
      </c>
      <c r="L24" s="425">
        <v>1337</v>
      </c>
      <c r="M24" s="425">
        <v>96</v>
      </c>
      <c r="N24" s="425">
        <v>1417</v>
      </c>
      <c r="O24" s="425">
        <v>3271</v>
      </c>
      <c r="P24" s="425">
        <v>1501</v>
      </c>
      <c r="Q24" s="425">
        <v>579</v>
      </c>
      <c r="R24" s="426">
        <v>524</v>
      </c>
    </row>
    <row r="25" spans="2:18" ht="15" customHeight="1">
      <c r="B25" s="410"/>
      <c r="C25" s="405"/>
      <c r="D25" s="429" t="s">
        <v>1265</v>
      </c>
      <c r="E25" s="428">
        <f t="shared" si="1"/>
        <v>29191</v>
      </c>
      <c r="F25" s="1185"/>
      <c r="G25" s="425">
        <v>0</v>
      </c>
      <c r="H25" s="425">
        <v>0</v>
      </c>
      <c r="I25" s="425">
        <v>0</v>
      </c>
      <c r="J25" s="425">
        <v>0</v>
      </c>
      <c r="K25" s="425">
        <v>0</v>
      </c>
      <c r="L25" s="425">
        <v>1625</v>
      </c>
      <c r="M25" s="425">
        <v>27566</v>
      </c>
      <c r="N25" s="425">
        <v>0</v>
      </c>
      <c r="O25" s="425">
        <v>0</v>
      </c>
      <c r="P25" s="425">
        <v>0</v>
      </c>
      <c r="Q25" s="425">
        <v>0</v>
      </c>
      <c r="R25" s="426">
        <v>0</v>
      </c>
    </row>
    <row r="26" spans="2:18" ht="15" customHeight="1">
      <c r="B26" s="410"/>
      <c r="C26" s="405"/>
      <c r="D26" s="429" t="s">
        <v>1187</v>
      </c>
      <c r="E26" s="428">
        <f t="shared" si="1"/>
        <v>151106</v>
      </c>
      <c r="F26" s="1185"/>
      <c r="G26" s="425">
        <v>4887</v>
      </c>
      <c r="H26" s="425">
        <v>7699</v>
      </c>
      <c r="I26" s="425">
        <v>19537</v>
      </c>
      <c r="J26" s="425">
        <v>9581</v>
      </c>
      <c r="K26" s="425">
        <v>7855</v>
      </c>
      <c r="L26" s="425">
        <v>9092</v>
      </c>
      <c r="M26" s="425">
        <v>9183</v>
      </c>
      <c r="N26" s="425">
        <v>23271</v>
      </c>
      <c r="O26" s="425">
        <v>19609</v>
      </c>
      <c r="P26" s="425">
        <v>16909</v>
      </c>
      <c r="Q26" s="425">
        <v>14702</v>
      </c>
      <c r="R26" s="426">
        <v>8781</v>
      </c>
    </row>
    <row r="27" spans="2:18" ht="15" customHeight="1">
      <c r="B27" s="410"/>
      <c r="C27" s="405"/>
      <c r="D27" s="429" t="s">
        <v>1734</v>
      </c>
      <c r="E27" s="428">
        <f t="shared" si="1"/>
        <v>2135552</v>
      </c>
      <c r="F27" s="432">
        <v>80</v>
      </c>
      <c r="G27" s="432">
        <f>SUM(G8:G26)</f>
        <v>64399</v>
      </c>
      <c r="H27" s="432">
        <f>SUM(H8:H26)</f>
        <v>69405</v>
      </c>
      <c r="I27" s="432">
        <f>SUM(I8:I26)</f>
        <v>135338</v>
      </c>
      <c r="J27" s="432">
        <f>SUM(J8:J26)</f>
        <v>211490</v>
      </c>
      <c r="K27" s="432">
        <v>1209841</v>
      </c>
      <c r="L27" s="432">
        <f aca="true" t="shared" si="2" ref="L27:R27">SUM(L8:L26)</f>
        <v>51699</v>
      </c>
      <c r="M27" s="432">
        <f t="shared" si="2"/>
        <v>54515</v>
      </c>
      <c r="N27" s="432">
        <f t="shared" si="2"/>
        <v>59012</v>
      </c>
      <c r="O27" s="432">
        <f t="shared" si="2"/>
        <v>64683</v>
      </c>
      <c r="P27" s="432">
        <f t="shared" si="2"/>
        <v>63304</v>
      </c>
      <c r="Q27" s="432">
        <f t="shared" si="2"/>
        <v>90374</v>
      </c>
      <c r="R27" s="433">
        <f t="shared" si="2"/>
        <v>61492</v>
      </c>
    </row>
    <row r="28" spans="2:18" ht="15" customHeight="1">
      <c r="B28" s="410"/>
      <c r="C28" s="405"/>
      <c r="D28" s="429"/>
      <c r="E28" s="434"/>
      <c r="F28" s="432"/>
      <c r="G28" s="425"/>
      <c r="H28" s="425"/>
      <c r="I28" s="425"/>
      <c r="J28" s="425"/>
      <c r="K28" s="425"/>
      <c r="L28" s="425"/>
      <c r="M28" s="425"/>
      <c r="N28" s="425"/>
      <c r="O28" s="425"/>
      <c r="P28" s="425"/>
      <c r="Q28" s="425"/>
      <c r="R28" s="426"/>
    </row>
    <row r="29" spans="2:18" ht="15" customHeight="1">
      <c r="B29" s="1184" t="s">
        <v>1266</v>
      </c>
      <c r="C29" s="405"/>
      <c r="D29" s="429" t="s">
        <v>1267</v>
      </c>
      <c r="E29" s="428">
        <f>SUM(G29:R29)</f>
        <v>9682</v>
      </c>
      <c r="F29" s="428">
        <v>347</v>
      </c>
      <c r="G29" s="425">
        <v>473</v>
      </c>
      <c r="H29" s="425">
        <v>608</v>
      </c>
      <c r="I29" s="425">
        <v>149</v>
      </c>
      <c r="J29" s="425">
        <v>5</v>
      </c>
      <c r="K29" s="425">
        <v>1087</v>
      </c>
      <c r="L29" s="425">
        <v>2053</v>
      </c>
      <c r="M29" s="425">
        <v>2834</v>
      </c>
      <c r="N29" s="425">
        <v>2159</v>
      </c>
      <c r="O29" s="425">
        <v>209</v>
      </c>
      <c r="P29" s="425">
        <v>0</v>
      </c>
      <c r="Q29" s="425">
        <v>0</v>
      </c>
      <c r="R29" s="426">
        <v>105</v>
      </c>
    </row>
    <row r="30" spans="2:18" ht="15" customHeight="1">
      <c r="B30" s="1184"/>
      <c r="C30" s="405"/>
      <c r="D30" s="429" t="s">
        <v>1268</v>
      </c>
      <c r="E30" s="428">
        <f>SUM(G30:R30)</f>
        <v>31504</v>
      </c>
      <c r="F30" s="428">
        <v>72</v>
      </c>
      <c r="G30" s="425">
        <v>0</v>
      </c>
      <c r="H30" s="425">
        <v>117</v>
      </c>
      <c r="I30" s="425">
        <v>16</v>
      </c>
      <c r="J30" s="425">
        <v>10</v>
      </c>
      <c r="K30" s="425">
        <v>33</v>
      </c>
      <c r="L30" s="425">
        <v>765</v>
      </c>
      <c r="M30" s="425">
        <v>2051</v>
      </c>
      <c r="N30" s="425">
        <v>3863</v>
      </c>
      <c r="O30" s="425">
        <v>23529</v>
      </c>
      <c r="P30" s="425">
        <v>768</v>
      </c>
      <c r="Q30" s="425">
        <v>352</v>
      </c>
      <c r="R30" s="426">
        <v>0</v>
      </c>
    </row>
    <row r="31" spans="2:18" ht="15" customHeight="1">
      <c r="B31" s="1184"/>
      <c r="C31" s="405"/>
      <c r="D31" s="429" t="s">
        <v>1187</v>
      </c>
      <c r="E31" s="428">
        <f>SUM(G31:R31)</f>
        <v>6061</v>
      </c>
      <c r="F31" s="428">
        <v>137</v>
      </c>
      <c r="G31" s="425">
        <v>0</v>
      </c>
      <c r="H31" s="425">
        <v>2</v>
      </c>
      <c r="I31" s="425">
        <v>0</v>
      </c>
      <c r="J31" s="425">
        <v>12</v>
      </c>
      <c r="K31" s="425">
        <v>225</v>
      </c>
      <c r="L31" s="425">
        <v>865</v>
      </c>
      <c r="M31" s="425">
        <v>762</v>
      </c>
      <c r="N31" s="425">
        <v>4103</v>
      </c>
      <c r="O31" s="425">
        <v>85</v>
      </c>
      <c r="P31" s="425">
        <v>7</v>
      </c>
      <c r="Q31" s="425">
        <v>0</v>
      </c>
      <c r="R31" s="426">
        <v>0</v>
      </c>
    </row>
    <row r="32" spans="2:18" ht="15" customHeight="1">
      <c r="B32" s="1184"/>
      <c r="C32" s="405"/>
      <c r="D32" s="429" t="s">
        <v>1734</v>
      </c>
      <c r="E32" s="428">
        <f>SUM(G32:R32)</f>
        <v>47247</v>
      </c>
      <c r="F32" s="432">
        <v>93</v>
      </c>
      <c r="G32" s="432">
        <f aca="true" t="shared" si="3" ref="G32:R32">SUM(G29:G31)</f>
        <v>473</v>
      </c>
      <c r="H32" s="432">
        <f t="shared" si="3"/>
        <v>727</v>
      </c>
      <c r="I32" s="432">
        <f t="shared" si="3"/>
        <v>165</v>
      </c>
      <c r="J32" s="432">
        <f t="shared" si="3"/>
        <v>27</v>
      </c>
      <c r="K32" s="432">
        <f t="shared" si="3"/>
        <v>1345</v>
      </c>
      <c r="L32" s="432">
        <f t="shared" si="3"/>
        <v>3683</v>
      </c>
      <c r="M32" s="432">
        <f t="shared" si="3"/>
        <v>5647</v>
      </c>
      <c r="N32" s="432">
        <f t="shared" si="3"/>
        <v>10125</v>
      </c>
      <c r="O32" s="432">
        <f t="shared" si="3"/>
        <v>23823</v>
      </c>
      <c r="P32" s="432">
        <f t="shared" si="3"/>
        <v>775</v>
      </c>
      <c r="Q32" s="432">
        <f t="shared" si="3"/>
        <v>352</v>
      </c>
      <c r="R32" s="433">
        <f t="shared" si="3"/>
        <v>105</v>
      </c>
    </row>
    <row r="33" spans="2:18" ht="15" customHeight="1">
      <c r="B33" s="410"/>
      <c r="C33" s="405"/>
      <c r="D33" s="429"/>
      <c r="E33" s="434"/>
      <c r="F33" s="432"/>
      <c r="G33" s="425"/>
      <c r="H33" s="425"/>
      <c r="I33" s="425"/>
      <c r="J33" s="425"/>
      <c r="K33" s="425"/>
      <c r="L33" s="425"/>
      <c r="M33" s="425"/>
      <c r="N33" s="425"/>
      <c r="O33" s="425"/>
      <c r="P33" s="425"/>
      <c r="Q33" s="425"/>
      <c r="R33" s="426"/>
    </row>
    <row r="34" spans="2:18" ht="15" customHeight="1">
      <c r="B34" s="1184" t="s">
        <v>1269</v>
      </c>
      <c r="C34" s="405"/>
      <c r="D34" s="429" t="s">
        <v>1270</v>
      </c>
      <c r="E34" s="428">
        <f>SUM(G34:R34)</f>
        <v>6962</v>
      </c>
      <c r="F34" s="432">
        <v>13</v>
      </c>
      <c r="G34" s="425">
        <v>0</v>
      </c>
      <c r="H34" s="425">
        <v>0</v>
      </c>
      <c r="I34" s="425">
        <v>266</v>
      </c>
      <c r="J34" s="425">
        <v>0</v>
      </c>
      <c r="K34" s="425">
        <v>0</v>
      </c>
      <c r="L34" s="425">
        <v>5935</v>
      </c>
      <c r="M34" s="425">
        <v>761</v>
      </c>
      <c r="N34" s="425">
        <v>0</v>
      </c>
      <c r="O34" s="425">
        <v>0</v>
      </c>
      <c r="P34" s="425">
        <v>0</v>
      </c>
      <c r="Q34" s="425">
        <v>0</v>
      </c>
      <c r="R34" s="426">
        <v>0</v>
      </c>
    </row>
    <row r="35" spans="2:18" ht="15" customHeight="1">
      <c r="B35" s="1184"/>
      <c r="C35" s="405"/>
      <c r="D35" s="429" t="s">
        <v>1271</v>
      </c>
      <c r="E35" s="428">
        <f>SUM(G35:R35)</f>
        <v>42084</v>
      </c>
      <c r="F35" s="428">
        <v>87</v>
      </c>
      <c r="G35" s="425">
        <v>4758</v>
      </c>
      <c r="H35" s="425">
        <v>20270</v>
      </c>
      <c r="I35" s="425">
        <v>8101</v>
      </c>
      <c r="J35" s="425">
        <v>1330</v>
      </c>
      <c r="K35" s="425">
        <v>133</v>
      </c>
      <c r="L35" s="425">
        <v>648</v>
      </c>
      <c r="M35" s="425">
        <v>47</v>
      </c>
      <c r="N35" s="425">
        <v>529</v>
      </c>
      <c r="O35" s="425">
        <v>1901</v>
      </c>
      <c r="P35" s="425">
        <v>1464</v>
      </c>
      <c r="Q35" s="425">
        <v>1675</v>
      </c>
      <c r="R35" s="426">
        <v>1228</v>
      </c>
    </row>
    <row r="36" spans="2:18" ht="15" customHeight="1">
      <c r="B36" s="1184"/>
      <c r="C36" s="405"/>
      <c r="D36" s="429" t="s">
        <v>1272</v>
      </c>
      <c r="E36" s="428">
        <f>SUM(G36:R36)</f>
        <v>18281</v>
      </c>
      <c r="F36" s="428">
        <v>142</v>
      </c>
      <c r="G36" s="425">
        <v>647</v>
      </c>
      <c r="H36" s="425">
        <v>2207</v>
      </c>
      <c r="I36" s="425">
        <v>2031</v>
      </c>
      <c r="J36" s="425">
        <v>1721</v>
      </c>
      <c r="K36" s="425">
        <v>431</v>
      </c>
      <c r="L36" s="425">
        <v>667</v>
      </c>
      <c r="M36" s="425">
        <v>123</v>
      </c>
      <c r="N36" s="425">
        <v>2057</v>
      </c>
      <c r="O36" s="425">
        <v>1515</v>
      </c>
      <c r="P36" s="425">
        <v>2728</v>
      </c>
      <c r="Q36" s="425">
        <v>2998</v>
      </c>
      <c r="R36" s="426">
        <v>1156</v>
      </c>
    </row>
    <row r="37" spans="2:18" ht="15" customHeight="1">
      <c r="B37" s="1184"/>
      <c r="C37" s="405"/>
      <c r="D37" s="429" t="s">
        <v>1273</v>
      </c>
      <c r="E37" s="428">
        <v>23936</v>
      </c>
      <c r="F37" s="428">
        <v>120</v>
      </c>
      <c r="G37" s="425">
        <v>5741</v>
      </c>
      <c r="H37" s="425">
        <v>6502</v>
      </c>
      <c r="I37" s="425">
        <v>3980</v>
      </c>
      <c r="J37" s="425">
        <v>736</v>
      </c>
      <c r="K37" s="425">
        <v>0</v>
      </c>
      <c r="L37" s="425">
        <v>21</v>
      </c>
      <c r="M37" s="425">
        <v>13</v>
      </c>
      <c r="N37" s="425">
        <v>456</v>
      </c>
      <c r="O37" s="425">
        <v>562</v>
      </c>
      <c r="P37" s="425">
        <v>1138</v>
      </c>
      <c r="Q37" s="425">
        <v>1563</v>
      </c>
      <c r="R37" s="426">
        <v>3134</v>
      </c>
    </row>
    <row r="38" spans="2:18" ht="15" customHeight="1">
      <c r="B38" s="1184"/>
      <c r="C38" s="405"/>
      <c r="D38" s="429" t="s">
        <v>1274</v>
      </c>
      <c r="E38" s="428">
        <f>SUM(G38:R38)</f>
        <v>23705</v>
      </c>
      <c r="F38" s="428">
        <v>88</v>
      </c>
      <c r="G38" s="425">
        <v>5366</v>
      </c>
      <c r="H38" s="425">
        <v>5552</v>
      </c>
      <c r="I38" s="425">
        <v>3832</v>
      </c>
      <c r="J38" s="425">
        <v>1225</v>
      </c>
      <c r="K38" s="425">
        <v>73</v>
      </c>
      <c r="L38" s="425">
        <v>164</v>
      </c>
      <c r="M38" s="425">
        <v>54</v>
      </c>
      <c r="N38" s="425">
        <v>104</v>
      </c>
      <c r="O38" s="425">
        <v>958</v>
      </c>
      <c r="P38" s="425">
        <v>1274</v>
      </c>
      <c r="Q38" s="425">
        <v>2376</v>
      </c>
      <c r="R38" s="426">
        <v>2727</v>
      </c>
    </row>
    <row r="39" spans="2:18" ht="15" customHeight="1">
      <c r="B39" s="1184"/>
      <c r="C39" s="405"/>
      <c r="D39" s="429" t="s">
        <v>1275</v>
      </c>
      <c r="E39" s="428">
        <f>SUM(G39:R39)</f>
        <v>0</v>
      </c>
      <c r="F39" s="428">
        <v>0</v>
      </c>
      <c r="G39" s="425">
        <v>0</v>
      </c>
      <c r="H39" s="425">
        <v>0</v>
      </c>
      <c r="I39" s="425">
        <v>0</v>
      </c>
      <c r="J39" s="425">
        <v>0</v>
      </c>
      <c r="K39" s="425">
        <v>0</v>
      </c>
      <c r="L39" s="425">
        <v>0</v>
      </c>
      <c r="M39" s="425">
        <v>0</v>
      </c>
      <c r="N39" s="425">
        <v>0</v>
      </c>
      <c r="O39" s="425">
        <v>0</v>
      </c>
      <c r="P39" s="425">
        <v>0</v>
      </c>
      <c r="Q39" s="425">
        <v>0</v>
      </c>
      <c r="R39" s="426">
        <v>0</v>
      </c>
    </row>
    <row r="40" spans="2:18" ht="15" customHeight="1">
      <c r="B40" s="1184"/>
      <c r="C40" s="405"/>
      <c r="D40" s="429" t="s">
        <v>1187</v>
      </c>
      <c r="E40" s="428">
        <f>SUM(G40:R40)</f>
        <v>1963</v>
      </c>
      <c r="F40" s="428">
        <v>70</v>
      </c>
      <c r="G40" s="425">
        <v>0</v>
      </c>
      <c r="H40" s="425">
        <v>92</v>
      </c>
      <c r="I40" s="425">
        <v>1302</v>
      </c>
      <c r="J40" s="425">
        <v>10</v>
      </c>
      <c r="K40" s="425">
        <v>0</v>
      </c>
      <c r="L40" s="425">
        <v>0</v>
      </c>
      <c r="M40" s="425">
        <v>0</v>
      </c>
      <c r="N40" s="425">
        <v>0</v>
      </c>
      <c r="O40" s="425">
        <v>0</v>
      </c>
      <c r="P40" s="425">
        <v>559</v>
      </c>
      <c r="Q40" s="425">
        <v>0</v>
      </c>
      <c r="R40" s="426">
        <v>0</v>
      </c>
    </row>
    <row r="41" spans="2:18" ht="15" customHeight="1">
      <c r="B41" s="1184"/>
      <c r="C41" s="405"/>
      <c r="D41" s="429" t="s">
        <v>1734</v>
      </c>
      <c r="E41" s="428">
        <f>SUM(G41:R41)</f>
        <v>116931</v>
      </c>
      <c r="F41" s="428">
        <v>70</v>
      </c>
      <c r="G41" s="432">
        <f aca="true" t="shared" si="4" ref="G41:N41">SUM(G34:G40)</f>
        <v>16512</v>
      </c>
      <c r="H41" s="432">
        <f t="shared" si="4"/>
        <v>34623</v>
      </c>
      <c r="I41" s="432">
        <f t="shared" si="4"/>
        <v>19512</v>
      </c>
      <c r="J41" s="432">
        <f t="shared" si="4"/>
        <v>5022</v>
      </c>
      <c r="K41" s="432">
        <f t="shared" si="4"/>
        <v>637</v>
      </c>
      <c r="L41" s="432">
        <f t="shared" si="4"/>
        <v>7435</v>
      </c>
      <c r="M41" s="432">
        <f t="shared" si="4"/>
        <v>998</v>
      </c>
      <c r="N41" s="432">
        <f t="shared" si="4"/>
        <v>3146</v>
      </c>
      <c r="O41" s="432">
        <v>5026</v>
      </c>
      <c r="P41" s="432">
        <f>SUM(P34:P40)</f>
        <v>7163</v>
      </c>
      <c r="Q41" s="432">
        <f>SUM(Q34:Q40)</f>
        <v>8612</v>
      </c>
      <c r="R41" s="433">
        <f>SUM(R34:R40)</f>
        <v>8245</v>
      </c>
    </row>
    <row r="42" spans="2:18" ht="15" customHeight="1">
      <c r="B42" s="410"/>
      <c r="C42" s="405"/>
      <c r="D42" s="429"/>
      <c r="E42" s="434"/>
      <c r="F42" s="432"/>
      <c r="G42" s="425"/>
      <c r="H42" s="425"/>
      <c r="I42" s="425"/>
      <c r="J42" s="425"/>
      <c r="K42" s="425"/>
      <c r="L42" s="425"/>
      <c r="M42" s="425"/>
      <c r="N42" s="425"/>
      <c r="O42" s="425"/>
      <c r="P42" s="425"/>
      <c r="Q42" s="425"/>
      <c r="R42" s="426"/>
    </row>
    <row r="43" spans="2:18" ht="15" customHeight="1">
      <c r="B43" s="1184" t="s">
        <v>1276</v>
      </c>
      <c r="C43" s="405"/>
      <c r="D43" s="429" t="s">
        <v>1277</v>
      </c>
      <c r="E43" s="428">
        <f aca="true" t="shared" si="5" ref="E43:E48">SUM(G43:R43)</f>
        <v>17964</v>
      </c>
      <c r="F43" s="430">
        <v>11</v>
      </c>
      <c r="G43" s="425">
        <v>0</v>
      </c>
      <c r="H43" s="425">
        <v>0</v>
      </c>
      <c r="I43" s="425">
        <v>0</v>
      </c>
      <c r="J43" s="425">
        <v>7038</v>
      </c>
      <c r="K43" s="425">
        <v>6412</v>
      </c>
      <c r="L43" s="425">
        <v>4485</v>
      </c>
      <c r="M43" s="425">
        <v>29</v>
      </c>
      <c r="N43" s="425">
        <v>0</v>
      </c>
      <c r="O43" s="425">
        <v>0</v>
      </c>
      <c r="P43" s="425">
        <v>0</v>
      </c>
      <c r="Q43" s="425">
        <v>0</v>
      </c>
      <c r="R43" s="426">
        <v>0</v>
      </c>
    </row>
    <row r="44" spans="2:18" ht="15" customHeight="1">
      <c r="B44" s="1184"/>
      <c r="C44" s="405"/>
      <c r="D44" s="429" t="s">
        <v>1278</v>
      </c>
      <c r="E44" s="428">
        <f t="shared" si="5"/>
        <v>5265</v>
      </c>
      <c r="F44" s="1186">
        <v>97</v>
      </c>
      <c r="G44" s="425">
        <v>0</v>
      </c>
      <c r="H44" s="425">
        <v>0</v>
      </c>
      <c r="I44" s="425">
        <v>0</v>
      </c>
      <c r="J44" s="425">
        <v>1053</v>
      </c>
      <c r="K44" s="425">
        <v>3042</v>
      </c>
      <c r="L44" s="425">
        <v>1170</v>
      </c>
      <c r="M44" s="425">
        <v>0</v>
      </c>
      <c r="N44" s="425">
        <v>0</v>
      </c>
      <c r="O44" s="425">
        <v>0</v>
      </c>
      <c r="P44" s="425">
        <v>0</v>
      </c>
      <c r="Q44" s="425">
        <v>0</v>
      </c>
      <c r="R44" s="426">
        <v>0</v>
      </c>
    </row>
    <row r="45" spans="2:18" ht="15" customHeight="1">
      <c r="B45" s="1184"/>
      <c r="C45" s="405"/>
      <c r="D45" s="429" t="s">
        <v>1279</v>
      </c>
      <c r="E45" s="428">
        <f t="shared" si="5"/>
        <v>502</v>
      </c>
      <c r="F45" s="1187"/>
      <c r="G45" s="425">
        <v>0</v>
      </c>
      <c r="H45" s="425">
        <v>0</v>
      </c>
      <c r="I45" s="425">
        <v>0</v>
      </c>
      <c r="J45" s="425">
        <v>0</v>
      </c>
      <c r="K45" s="425">
        <v>0</v>
      </c>
      <c r="L45" s="425">
        <v>0</v>
      </c>
      <c r="M45" s="425">
        <v>0</v>
      </c>
      <c r="N45" s="425">
        <v>0</v>
      </c>
      <c r="O45" s="425">
        <v>0</v>
      </c>
      <c r="P45" s="425">
        <v>0</v>
      </c>
      <c r="Q45" s="425">
        <v>140</v>
      </c>
      <c r="R45" s="426">
        <v>362</v>
      </c>
    </row>
    <row r="46" spans="2:18" ht="15" customHeight="1">
      <c r="B46" s="1184"/>
      <c r="C46" s="405"/>
      <c r="D46" s="429" t="s">
        <v>1280</v>
      </c>
      <c r="E46" s="428">
        <f t="shared" si="5"/>
        <v>10095</v>
      </c>
      <c r="F46" s="1187"/>
      <c r="G46" s="425">
        <v>0</v>
      </c>
      <c r="H46" s="425">
        <v>0</v>
      </c>
      <c r="I46" s="425">
        <v>0</v>
      </c>
      <c r="J46" s="425">
        <v>0</v>
      </c>
      <c r="K46" s="425">
        <v>0</v>
      </c>
      <c r="L46" s="425">
        <v>0</v>
      </c>
      <c r="M46" s="425">
        <v>1822</v>
      </c>
      <c r="N46" s="425">
        <v>5108</v>
      </c>
      <c r="O46" s="425">
        <v>3159</v>
      </c>
      <c r="P46" s="425">
        <v>0</v>
      </c>
      <c r="Q46" s="425">
        <v>0</v>
      </c>
      <c r="R46" s="426">
        <v>6</v>
      </c>
    </row>
    <row r="47" spans="2:18" ht="15" customHeight="1">
      <c r="B47" s="1184"/>
      <c r="C47" s="405"/>
      <c r="D47" s="429" t="s">
        <v>1187</v>
      </c>
      <c r="E47" s="428">
        <f t="shared" si="5"/>
        <v>39098</v>
      </c>
      <c r="F47" s="1187"/>
      <c r="G47" s="425">
        <v>0</v>
      </c>
      <c r="H47" s="425">
        <v>36</v>
      </c>
      <c r="I47" s="425">
        <v>174</v>
      </c>
      <c r="J47" s="425">
        <v>0</v>
      </c>
      <c r="K47" s="425">
        <v>0</v>
      </c>
      <c r="L47" s="425">
        <v>0</v>
      </c>
      <c r="M47" s="425">
        <v>11702</v>
      </c>
      <c r="N47" s="425">
        <v>19656</v>
      </c>
      <c r="O47" s="425">
        <v>7516</v>
      </c>
      <c r="P47" s="425">
        <v>0</v>
      </c>
      <c r="Q47" s="425">
        <v>14</v>
      </c>
      <c r="R47" s="426">
        <v>0</v>
      </c>
    </row>
    <row r="48" spans="2:18" ht="15" customHeight="1">
      <c r="B48" s="1184"/>
      <c r="C48" s="405"/>
      <c r="D48" s="429" t="s">
        <v>1734</v>
      </c>
      <c r="E48" s="428">
        <f t="shared" si="5"/>
        <v>72924</v>
      </c>
      <c r="F48" s="432">
        <v>34</v>
      </c>
      <c r="G48" s="432">
        <f aca="true" t="shared" si="6" ref="G48:R48">SUM(G43:G47)</f>
        <v>0</v>
      </c>
      <c r="H48" s="432">
        <f t="shared" si="6"/>
        <v>36</v>
      </c>
      <c r="I48" s="432">
        <f t="shared" si="6"/>
        <v>174</v>
      </c>
      <c r="J48" s="432">
        <f t="shared" si="6"/>
        <v>8091</v>
      </c>
      <c r="K48" s="432">
        <f t="shared" si="6"/>
        <v>9454</v>
      </c>
      <c r="L48" s="432">
        <f t="shared" si="6"/>
        <v>5655</v>
      </c>
      <c r="M48" s="432">
        <f t="shared" si="6"/>
        <v>13553</v>
      </c>
      <c r="N48" s="432">
        <f t="shared" si="6"/>
        <v>24764</v>
      </c>
      <c r="O48" s="432">
        <f t="shared" si="6"/>
        <v>10675</v>
      </c>
      <c r="P48" s="432">
        <f t="shared" si="6"/>
        <v>0</v>
      </c>
      <c r="Q48" s="432">
        <f t="shared" si="6"/>
        <v>154</v>
      </c>
      <c r="R48" s="433">
        <f t="shared" si="6"/>
        <v>368</v>
      </c>
    </row>
    <row r="49" spans="2:18" ht="15" customHeight="1" thickBot="1">
      <c r="B49" s="435"/>
      <c r="C49" s="436"/>
      <c r="D49" s="437"/>
      <c r="E49" s="438"/>
      <c r="F49" s="439"/>
      <c r="G49" s="440"/>
      <c r="H49" s="440"/>
      <c r="I49" s="440"/>
      <c r="J49" s="440"/>
      <c r="K49" s="440"/>
      <c r="L49" s="440"/>
      <c r="M49" s="440"/>
      <c r="N49" s="440"/>
      <c r="O49" s="440"/>
      <c r="P49" s="440"/>
      <c r="Q49" s="440"/>
      <c r="R49" s="441"/>
    </row>
    <row r="50" spans="4:11" ht="15" customHeight="1">
      <c r="D50" s="405"/>
      <c r="E50" s="442"/>
      <c r="F50" s="442"/>
      <c r="G50" s="442"/>
      <c r="H50" s="432"/>
      <c r="I50" s="432"/>
      <c r="J50" s="432"/>
      <c r="K50" s="406"/>
    </row>
    <row r="51" spans="5:11" ht="15" customHeight="1">
      <c r="E51" s="443"/>
      <c r="F51" s="443"/>
      <c r="G51" s="432"/>
      <c r="H51" s="432"/>
      <c r="I51" s="432"/>
      <c r="J51" s="432"/>
      <c r="K51" s="406"/>
    </row>
    <row r="52" spans="4:11" ht="6" customHeight="1">
      <c r="D52" s="444"/>
      <c r="E52" s="443"/>
      <c r="F52" s="443"/>
      <c r="G52" s="432"/>
      <c r="H52" s="432"/>
      <c r="I52" s="432"/>
      <c r="J52" s="432"/>
      <c r="K52" s="405"/>
    </row>
    <row r="53" spans="4:11" ht="15" customHeight="1">
      <c r="D53" s="444"/>
      <c r="E53" s="445"/>
      <c r="F53" s="445"/>
      <c r="G53" s="446"/>
      <c r="H53" s="446"/>
      <c r="I53" s="446"/>
      <c r="J53" s="446"/>
      <c r="K53" s="405"/>
    </row>
    <row r="54" spans="4:11" ht="15" customHeight="1">
      <c r="D54" s="444"/>
      <c r="E54" s="447"/>
      <c r="F54" s="447"/>
      <c r="G54" s="432"/>
      <c r="H54" s="432"/>
      <c r="I54" s="432"/>
      <c r="J54" s="432"/>
      <c r="K54" s="405"/>
    </row>
    <row r="55" spans="4:11" ht="15" customHeight="1">
      <c r="D55" s="444"/>
      <c r="E55" s="447"/>
      <c r="F55" s="447"/>
      <c r="G55" s="432"/>
      <c r="H55" s="432"/>
      <c r="I55" s="432"/>
      <c r="J55" s="432"/>
      <c r="K55" s="405"/>
    </row>
  </sheetData>
  <mergeCells count="8">
    <mergeCell ref="F22:F23"/>
    <mergeCell ref="F24:F26"/>
    <mergeCell ref="B43:B48"/>
    <mergeCell ref="F44:F47"/>
    <mergeCell ref="B4:D4"/>
    <mergeCell ref="B6:D6"/>
    <mergeCell ref="B29:B32"/>
    <mergeCell ref="B34:B41"/>
  </mergeCells>
  <printOptions/>
  <pageMargins left="0.75" right="0.75" top="1" bottom="1" header="0.512" footer="0.51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H159"/>
  <sheetViews>
    <sheetView workbookViewId="0" topLeftCell="A1">
      <selection activeCell="A1" sqref="A1"/>
    </sheetView>
  </sheetViews>
  <sheetFormatPr defaultColWidth="9.00390625" defaultRowHeight="13.5"/>
  <cols>
    <col min="1" max="1" width="3.625" style="448" customWidth="1"/>
    <col min="2" max="2" width="1.37890625" style="448" customWidth="1"/>
    <col min="3" max="3" width="11.50390625" style="448" customWidth="1"/>
    <col min="4" max="4" width="2.125" style="448" customWidth="1"/>
    <col min="5" max="5" width="15.625" style="450" customWidth="1"/>
    <col min="6" max="6" width="13.75390625" style="450" customWidth="1"/>
    <col min="7" max="7" width="12.75390625" style="450" customWidth="1"/>
    <col min="8" max="8" width="23.00390625" style="450" customWidth="1"/>
    <col min="9" max="16384" width="9.00390625" style="450" customWidth="1"/>
  </cols>
  <sheetData>
    <row r="1" spans="2:8" ht="14.25">
      <c r="B1" s="449" t="s">
        <v>1326</v>
      </c>
      <c r="D1" s="449"/>
      <c r="H1" s="451"/>
    </row>
    <row r="2" spans="3:4" ht="18" customHeight="1">
      <c r="C2" s="450"/>
      <c r="D2" s="450"/>
    </row>
    <row r="3" spans="3:7" ht="18" customHeight="1" thickBot="1">
      <c r="C3" s="452"/>
      <c r="D3" s="452"/>
      <c r="F3" s="453"/>
      <c r="G3" s="454" t="s">
        <v>1282</v>
      </c>
    </row>
    <row r="4" spans="2:7" ht="24" customHeight="1" thickTop="1">
      <c r="B4" s="1191" t="s">
        <v>1283</v>
      </c>
      <c r="C4" s="1191"/>
      <c r="D4" s="1189" t="s">
        <v>1284</v>
      </c>
      <c r="E4" s="1190"/>
      <c r="F4" s="456" t="s">
        <v>1285</v>
      </c>
      <c r="G4" s="455" t="s">
        <v>1286</v>
      </c>
    </row>
    <row r="5" spans="1:7" s="463" customFormat="1" ht="12">
      <c r="A5" s="457"/>
      <c r="B5" s="458"/>
      <c r="C5" s="459"/>
      <c r="D5" s="460"/>
      <c r="E5" s="461"/>
      <c r="F5" s="461"/>
      <c r="G5" s="462" t="s">
        <v>1287</v>
      </c>
    </row>
    <row r="6" spans="1:7" s="468" customFormat="1" ht="15" customHeight="1">
      <c r="A6" s="464"/>
      <c r="B6" s="1192" t="s">
        <v>1460</v>
      </c>
      <c r="C6" s="1188"/>
      <c r="D6" s="466"/>
      <c r="E6" s="66">
        <f>SUM(E8,E19)</f>
        <v>4897</v>
      </c>
      <c r="F6" s="66">
        <f>SUM(F8,F19)</f>
        <v>48410</v>
      </c>
      <c r="G6" s="467">
        <f>SUM(G8,G19)</f>
        <v>34365882</v>
      </c>
    </row>
    <row r="7" spans="1:7" s="468" customFormat="1" ht="15" customHeight="1">
      <c r="A7" s="464"/>
      <c r="B7" s="469"/>
      <c r="C7" s="470"/>
      <c r="D7" s="471"/>
      <c r="E7" s="66"/>
      <c r="F7" s="66"/>
      <c r="G7" s="472"/>
    </row>
    <row r="8" spans="1:7" s="468" customFormat="1" ht="12" customHeight="1">
      <c r="A8" s="464"/>
      <c r="B8" s="1083" t="s">
        <v>1288</v>
      </c>
      <c r="C8" s="1188"/>
      <c r="D8" s="466"/>
      <c r="E8" s="473">
        <f>SUM(E9:E17)</f>
        <v>3365</v>
      </c>
      <c r="F8" s="473">
        <f>SUM(F9:F17)</f>
        <v>35760</v>
      </c>
      <c r="G8" s="474">
        <f>SUM(G9:G17)</f>
        <v>24995416</v>
      </c>
    </row>
    <row r="9" spans="2:7" ht="12" customHeight="1">
      <c r="B9" s="475"/>
      <c r="C9" s="35" t="s">
        <v>1461</v>
      </c>
      <c r="D9" s="43"/>
      <c r="E9" s="476">
        <v>1189</v>
      </c>
      <c r="F9" s="476">
        <v>10304</v>
      </c>
      <c r="G9" s="477">
        <v>6174847</v>
      </c>
    </row>
    <row r="10" spans="2:7" ht="12" customHeight="1">
      <c r="B10" s="475"/>
      <c r="C10" s="35" t="s">
        <v>1476</v>
      </c>
      <c r="D10" s="43"/>
      <c r="E10" s="476">
        <v>875</v>
      </c>
      <c r="F10" s="476">
        <v>9776</v>
      </c>
      <c r="G10" s="477">
        <v>5241190</v>
      </c>
    </row>
    <row r="11" spans="2:7" ht="12" customHeight="1">
      <c r="B11" s="475"/>
      <c r="C11" s="35" t="s">
        <v>1488</v>
      </c>
      <c r="D11" s="43"/>
      <c r="E11" s="476">
        <v>395</v>
      </c>
      <c r="F11" s="476">
        <v>4288</v>
      </c>
      <c r="G11" s="478">
        <v>2703437</v>
      </c>
    </row>
    <row r="12" spans="2:7" ht="12" customHeight="1">
      <c r="B12" s="475"/>
      <c r="C12" s="35" t="s">
        <v>1499</v>
      </c>
      <c r="D12" s="43"/>
      <c r="E12" s="476">
        <v>298</v>
      </c>
      <c r="F12" s="476">
        <v>4699</v>
      </c>
      <c r="G12" s="478">
        <v>5970335</v>
      </c>
    </row>
    <row r="13" spans="2:7" ht="12" customHeight="1">
      <c r="B13" s="475"/>
      <c r="C13" s="35" t="s">
        <v>1514</v>
      </c>
      <c r="D13" s="43"/>
      <c r="E13" s="476">
        <v>109</v>
      </c>
      <c r="F13" s="476">
        <v>1022</v>
      </c>
      <c r="G13" s="477">
        <v>687758</v>
      </c>
    </row>
    <row r="14" spans="2:7" ht="12" customHeight="1">
      <c r="B14" s="475"/>
      <c r="C14" s="35" t="s">
        <v>1518</v>
      </c>
      <c r="D14" s="43"/>
      <c r="E14" s="476">
        <v>162</v>
      </c>
      <c r="F14" s="476">
        <v>1577</v>
      </c>
      <c r="G14" s="477">
        <v>1257278</v>
      </c>
    </row>
    <row r="15" spans="2:7" ht="12" customHeight="1">
      <c r="B15" s="475"/>
      <c r="C15" s="479" t="s">
        <v>1289</v>
      </c>
      <c r="D15" s="480"/>
      <c r="E15" s="476">
        <v>98</v>
      </c>
      <c r="F15" s="476">
        <v>1664</v>
      </c>
      <c r="G15" s="477">
        <v>1625844</v>
      </c>
    </row>
    <row r="16" spans="2:7" ht="12" customHeight="1">
      <c r="B16" s="475"/>
      <c r="C16" s="35" t="s">
        <v>1533</v>
      </c>
      <c r="D16" s="43"/>
      <c r="E16" s="476">
        <v>101</v>
      </c>
      <c r="F16" s="476">
        <v>790</v>
      </c>
      <c r="G16" s="477">
        <v>492983</v>
      </c>
    </row>
    <row r="17" spans="2:7" ht="12" customHeight="1">
      <c r="B17" s="475"/>
      <c r="C17" s="35" t="s">
        <v>1542</v>
      </c>
      <c r="D17" s="43"/>
      <c r="E17" s="476">
        <v>138</v>
      </c>
      <c r="F17" s="476">
        <v>1640</v>
      </c>
      <c r="G17" s="477">
        <v>841744</v>
      </c>
    </row>
    <row r="18" spans="1:7" s="468" customFormat="1" ht="12" customHeight="1">
      <c r="A18" s="464"/>
      <c r="B18" s="38"/>
      <c r="C18" s="465"/>
      <c r="D18" s="466"/>
      <c r="E18" s="473"/>
      <c r="F18" s="473"/>
      <c r="G18" s="474"/>
    </row>
    <row r="19" spans="1:7" s="468" customFormat="1" ht="12" customHeight="1">
      <c r="A19" s="464"/>
      <c r="B19" s="1083" t="s">
        <v>1290</v>
      </c>
      <c r="C19" s="1188"/>
      <c r="D19" s="466"/>
      <c r="E19" s="473">
        <f>SUM(E89,E85,E76,E70,E63,E60,E48,E43,E36,E28,E21)</f>
        <v>1532</v>
      </c>
      <c r="F19" s="473">
        <v>12650</v>
      </c>
      <c r="G19" s="474">
        <v>9370466</v>
      </c>
    </row>
    <row r="20" spans="1:7" s="468" customFormat="1" ht="12" customHeight="1">
      <c r="A20" s="464"/>
      <c r="B20" s="38"/>
      <c r="C20" s="465"/>
      <c r="D20" s="466"/>
      <c r="E20" s="473"/>
      <c r="F20" s="473"/>
      <c r="G20" s="474"/>
    </row>
    <row r="21" spans="1:7" s="468" customFormat="1" ht="12" customHeight="1">
      <c r="A21" s="464"/>
      <c r="B21" s="1083" t="s">
        <v>1291</v>
      </c>
      <c r="C21" s="1188"/>
      <c r="D21" s="466"/>
      <c r="E21" s="473">
        <f>SUM(E22:E26)</f>
        <v>28</v>
      </c>
      <c r="F21" s="473" t="s">
        <v>1292</v>
      </c>
      <c r="G21" s="474" t="s">
        <v>1292</v>
      </c>
    </row>
    <row r="22" spans="1:7" s="468" customFormat="1" ht="12" customHeight="1">
      <c r="A22" s="464"/>
      <c r="B22" s="38"/>
      <c r="C22" s="35" t="s">
        <v>1549</v>
      </c>
      <c r="D22" s="466"/>
      <c r="E22" s="476">
        <v>8</v>
      </c>
      <c r="F22" s="476">
        <v>46</v>
      </c>
      <c r="G22" s="477">
        <v>31088</v>
      </c>
    </row>
    <row r="23" spans="1:7" s="468" customFormat="1" ht="12" customHeight="1">
      <c r="A23" s="464"/>
      <c r="B23" s="38"/>
      <c r="C23" s="35" t="s">
        <v>1550</v>
      </c>
      <c r="D23" s="466"/>
      <c r="E23" s="476">
        <v>3</v>
      </c>
      <c r="F23" s="476">
        <v>28</v>
      </c>
      <c r="G23" s="477">
        <v>5128</v>
      </c>
    </row>
    <row r="24" spans="1:7" s="468" customFormat="1" ht="12" customHeight="1">
      <c r="A24" s="464"/>
      <c r="B24" s="38"/>
      <c r="C24" s="35" t="s">
        <v>1551</v>
      </c>
      <c r="D24" s="466"/>
      <c r="E24" s="476">
        <v>12</v>
      </c>
      <c r="F24" s="476">
        <v>50</v>
      </c>
      <c r="G24" s="477">
        <v>24149</v>
      </c>
    </row>
    <row r="25" spans="1:7" s="468" customFormat="1" ht="12" customHeight="1">
      <c r="A25" s="464"/>
      <c r="B25" s="38"/>
      <c r="C25" s="35" t="s">
        <v>1552</v>
      </c>
      <c r="D25" s="466"/>
      <c r="E25" s="476">
        <v>4</v>
      </c>
      <c r="F25" s="476">
        <v>13</v>
      </c>
      <c r="G25" s="477">
        <v>10443</v>
      </c>
    </row>
    <row r="26" spans="1:7" s="468" customFormat="1" ht="15" customHeight="1">
      <c r="A26" s="464"/>
      <c r="B26" s="469"/>
      <c r="C26" s="35" t="s">
        <v>1746</v>
      </c>
      <c r="D26" s="43"/>
      <c r="E26" s="476">
        <v>1</v>
      </c>
      <c r="F26" s="476" t="s">
        <v>1293</v>
      </c>
      <c r="G26" s="477" t="s">
        <v>1293</v>
      </c>
    </row>
    <row r="27" spans="1:7" s="468" customFormat="1" ht="12" customHeight="1">
      <c r="A27" s="464"/>
      <c r="B27" s="38"/>
      <c r="C27" s="465"/>
      <c r="D27" s="466"/>
      <c r="E27" s="473"/>
      <c r="F27" s="473"/>
      <c r="G27" s="474"/>
    </row>
    <row r="28" spans="1:7" s="468" customFormat="1" ht="12" customHeight="1">
      <c r="A28" s="464"/>
      <c r="B28" s="1083" t="s">
        <v>1747</v>
      </c>
      <c r="C28" s="1188"/>
      <c r="D28" s="466"/>
      <c r="E28" s="473">
        <f>SUM(E29:E34)</f>
        <v>291</v>
      </c>
      <c r="F28" s="473">
        <f>SUM(F29:F34)</f>
        <v>2065</v>
      </c>
      <c r="G28" s="474">
        <f>SUM(G29:G34)</f>
        <v>1330064</v>
      </c>
    </row>
    <row r="29" spans="1:7" s="468" customFormat="1" ht="15" customHeight="1">
      <c r="A29" s="464"/>
      <c r="B29" s="469"/>
      <c r="C29" s="35" t="s">
        <v>1555</v>
      </c>
      <c r="D29" s="43"/>
      <c r="E29" s="476">
        <v>127</v>
      </c>
      <c r="F29" s="476">
        <v>870</v>
      </c>
      <c r="G29" s="477">
        <v>836905</v>
      </c>
    </row>
    <row r="30" spans="2:7" ht="12" customHeight="1">
      <c r="B30" s="475"/>
      <c r="C30" s="35" t="s">
        <v>1294</v>
      </c>
      <c r="D30" s="43"/>
      <c r="E30" s="476">
        <v>15</v>
      </c>
      <c r="F30" s="476">
        <v>89</v>
      </c>
      <c r="G30" s="477">
        <v>61344</v>
      </c>
    </row>
    <row r="31" spans="2:7" ht="12" customHeight="1">
      <c r="B31" s="475"/>
      <c r="C31" s="35" t="s">
        <v>1566</v>
      </c>
      <c r="D31" s="43"/>
      <c r="E31" s="476">
        <v>9</v>
      </c>
      <c r="F31" s="476">
        <v>26</v>
      </c>
      <c r="G31" s="477">
        <v>16910</v>
      </c>
    </row>
    <row r="32" spans="2:7" ht="12" customHeight="1">
      <c r="B32" s="475"/>
      <c r="C32" s="35" t="s">
        <v>1295</v>
      </c>
      <c r="D32" s="43"/>
      <c r="E32" s="476">
        <v>42</v>
      </c>
      <c r="F32" s="476">
        <v>210</v>
      </c>
      <c r="G32" s="477">
        <v>54923</v>
      </c>
    </row>
    <row r="33" spans="2:7" ht="12" customHeight="1">
      <c r="B33" s="475"/>
      <c r="C33" s="35" t="s">
        <v>1296</v>
      </c>
      <c r="D33" s="43"/>
      <c r="E33" s="476">
        <v>95</v>
      </c>
      <c r="F33" s="476">
        <v>854</v>
      </c>
      <c r="G33" s="477">
        <v>352138</v>
      </c>
    </row>
    <row r="34" spans="2:7" ht="12" customHeight="1">
      <c r="B34" s="475"/>
      <c r="C34" s="35" t="s">
        <v>1297</v>
      </c>
      <c r="D34" s="43"/>
      <c r="E34" s="476">
        <v>3</v>
      </c>
      <c r="F34" s="476">
        <v>16</v>
      </c>
      <c r="G34" s="477">
        <v>7844</v>
      </c>
    </row>
    <row r="35" spans="2:7" ht="12" customHeight="1">
      <c r="B35" s="475"/>
      <c r="C35" s="35"/>
      <c r="D35" s="43"/>
      <c r="E35" s="476"/>
      <c r="F35" s="476"/>
      <c r="G35" s="477"/>
    </row>
    <row r="36" spans="1:7" s="468" customFormat="1" ht="12" customHeight="1">
      <c r="A36" s="464"/>
      <c r="B36" s="1083" t="s">
        <v>1768</v>
      </c>
      <c r="C36" s="1188"/>
      <c r="D36" s="466"/>
      <c r="E36" s="473">
        <f>SUM(E37:E41)</f>
        <v>310</v>
      </c>
      <c r="F36" s="473">
        <f>SUM(F37:F41)</f>
        <v>1483</v>
      </c>
      <c r="G36" s="474">
        <f>SUM(G37:G41)</f>
        <v>744256</v>
      </c>
    </row>
    <row r="37" spans="2:7" ht="12" customHeight="1">
      <c r="B37" s="475"/>
      <c r="C37" s="35" t="s">
        <v>1577</v>
      </c>
      <c r="D37" s="43"/>
      <c r="E37" s="476">
        <v>62</v>
      </c>
      <c r="F37" s="476">
        <v>356</v>
      </c>
      <c r="G37" s="477">
        <v>158362</v>
      </c>
    </row>
    <row r="38" spans="2:7" ht="12" customHeight="1">
      <c r="B38" s="475"/>
      <c r="C38" s="35" t="s">
        <v>1578</v>
      </c>
      <c r="D38" s="43"/>
      <c r="E38" s="476">
        <v>26</v>
      </c>
      <c r="F38" s="476">
        <v>132</v>
      </c>
      <c r="G38" s="477">
        <v>68643</v>
      </c>
    </row>
    <row r="39" spans="2:7" ht="12" customHeight="1">
      <c r="B39" s="475"/>
      <c r="C39" s="35" t="s">
        <v>1582</v>
      </c>
      <c r="D39" s="43"/>
      <c r="E39" s="476">
        <v>11</v>
      </c>
      <c r="F39" s="476">
        <v>46</v>
      </c>
      <c r="G39" s="477">
        <v>23076</v>
      </c>
    </row>
    <row r="40" spans="2:7" ht="12" customHeight="1">
      <c r="B40" s="475"/>
      <c r="C40" s="35" t="s">
        <v>1298</v>
      </c>
      <c r="D40" s="43"/>
      <c r="E40" s="476">
        <v>36</v>
      </c>
      <c r="F40" s="476">
        <v>210</v>
      </c>
      <c r="G40" s="477">
        <v>165135</v>
      </c>
    </row>
    <row r="41" spans="2:7" ht="12" customHeight="1">
      <c r="B41" s="475"/>
      <c r="C41" s="35" t="s">
        <v>1590</v>
      </c>
      <c r="D41" s="43"/>
      <c r="E41" s="476">
        <v>175</v>
      </c>
      <c r="F41" s="476">
        <v>739</v>
      </c>
      <c r="G41" s="477">
        <v>329040</v>
      </c>
    </row>
    <row r="42" spans="2:7" ht="12" customHeight="1">
      <c r="B42" s="475"/>
      <c r="C42" s="35"/>
      <c r="D42" s="43"/>
      <c r="E42" s="476"/>
      <c r="F42" s="476"/>
      <c r="G42" s="477"/>
    </row>
    <row r="43" spans="1:7" s="482" customFormat="1" ht="12" customHeight="1">
      <c r="A43" s="481"/>
      <c r="B43" s="1083" t="s">
        <v>1299</v>
      </c>
      <c r="C43" s="1188"/>
      <c r="D43" s="466"/>
      <c r="E43" s="473">
        <f>SUM(E44:E46)</f>
        <v>121</v>
      </c>
      <c r="F43" s="473">
        <f>SUM(F44:F46)</f>
        <v>571</v>
      </c>
      <c r="G43" s="474">
        <f>SUM(G44:G46)</f>
        <v>400223</v>
      </c>
    </row>
    <row r="44" spans="1:7" s="482" customFormat="1" ht="12" customHeight="1">
      <c r="A44" s="481"/>
      <c r="B44" s="38"/>
      <c r="C44" s="35" t="s">
        <v>1300</v>
      </c>
      <c r="D44" s="43"/>
      <c r="E44" s="476">
        <v>74</v>
      </c>
      <c r="F44" s="476">
        <v>395</v>
      </c>
      <c r="G44" s="477">
        <v>320377</v>
      </c>
    </row>
    <row r="45" spans="2:7" ht="12" customHeight="1">
      <c r="B45" s="475"/>
      <c r="C45" s="35" t="s">
        <v>1301</v>
      </c>
      <c r="D45" s="43"/>
      <c r="E45" s="476">
        <v>18</v>
      </c>
      <c r="F45" s="476">
        <v>69</v>
      </c>
      <c r="G45" s="477">
        <v>36339</v>
      </c>
    </row>
    <row r="46" spans="2:7" ht="12" customHeight="1">
      <c r="B46" s="475"/>
      <c r="C46" s="35" t="s">
        <v>1302</v>
      </c>
      <c r="D46" s="43"/>
      <c r="E46" s="476">
        <v>29</v>
      </c>
      <c r="F46" s="476">
        <v>107</v>
      </c>
      <c r="G46" s="477">
        <v>43507</v>
      </c>
    </row>
    <row r="47" spans="2:7" ht="12" customHeight="1">
      <c r="B47" s="475"/>
      <c r="C47" s="35"/>
      <c r="D47" s="43"/>
      <c r="E47" s="476"/>
      <c r="F47" s="476"/>
      <c r="G47" s="477"/>
    </row>
    <row r="48" spans="1:7" s="482" customFormat="1" ht="12" customHeight="1">
      <c r="A48" s="481"/>
      <c r="B48" s="1083" t="s">
        <v>1613</v>
      </c>
      <c r="C48" s="1188"/>
      <c r="D48" s="466"/>
      <c r="E48" s="473">
        <f>SUM(E49:E58)</f>
        <v>98</v>
      </c>
      <c r="F48" s="473">
        <f>SUM(F49:F58)</f>
        <v>692</v>
      </c>
      <c r="G48" s="474">
        <f>SUM(G49:G58)</f>
        <v>507882</v>
      </c>
    </row>
    <row r="49" spans="2:7" ht="12" customHeight="1">
      <c r="B49" s="475"/>
      <c r="C49" s="35" t="s">
        <v>1303</v>
      </c>
      <c r="D49" s="43"/>
      <c r="E49" s="476">
        <v>17</v>
      </c>
      <c r="F49" s="476">
        <v>52</v>
      </c>
      <c r="G49" s="477">
        <v>14221</v>
      </c>
    </row>
    <row r="50" spans="2:7" ht="12" customHeight="1">
      <c r="B50" s="475"/>
      <c r="C50" s="35" t="s">
        <v>1617</v>
      </c>
      <c r="D50" s="43"/>
      <c r="E50" s="476">
        <v>4</v>
      </c>
      <c r="F50" s="476">
        <v>27</v>
      </c>
      <c r="G50" s="477">
        <v>31792</v>
      </c>
    </row>
    <row r="51" spans="2:7" ht="12" customHeight="1">
      <c r="B51" s="475"/>
      <c r="C51" s="35" t="s">
        <v>1304</v>
      </c>
      <c r="D51" s="43"/>
      <c r="E51" s="476">
        <v>3</v>
      </c>
      <c r="F51" s="476">
        <v>38</v>
      </c>
      <c r="G51" s="477">
        <v>16215</v>
      </c>
    </row>
    <row r="52" spans="2:7" ht="12" customHeight="1">
      <c r="B52" s="475"/>
      <c r="C52" s="35" t="s">
        <v>1803</v>
      </c>
      <c r="D52" s="43"/>
      <c r="E52" s="476">
        <v>8</v>
      </c>
      <c r="F52" s="476">
        <v>36</v>
      </c>
      <c r="G52" s="477">
        <v>20463</v>
      </c>
    </row>
    <row r="53" spans="2:7" ht="12" customHeight="1">
      <c r="B53" s="475"/>
      <c r="C53" s="35" t="s">
        <v>1817</v>
      </c>
      <c r="D53" s="43"/>
      <c r="E53" s="476">
        <v>4</v>
      </c>
      <c r="F53" s="476">
        <v>33</v>
      </c>
      <c r="G53" s="477">
        <v>28229</v>
      </c>
    </row>
    <row r="54" spans="2:7" ht="12" customHeight="1">
      <c r="B54" s="475"/>
      <c r="C54" s="35" t="s">
        <v>1819</v>
      </c>
      <c r="D54" s="43"/>
      <c r="E54" s="476">
        <v>5</v>
      </c>
      <c r="F54" s="476">
        <v>83</v>
      </c>
      <c r="G54" s="477">
        <v>131263</v>
      </c>
    </row>
    <row r="55" spans="2:7" ht="12" customHeight="1">
      <c r="B55" s="475"/>
      <c r="C55" s="35" t="s">
        <v>1305</v>
      </c>
      <c r="D55" s="43"/>
      <c r="E55" s="476">
        <v>4</v>
      </c>
      <c r="F55" s="476">
        <v>42</v>
      </c>
      <c r="G55" s="477">
        <v>25644</v>
      </c>
    </row>
    <row r="56" spans="2:7" ht="12" customHeight="1">
      <c r="B56" s="475"/>
      <c r="C56" s="35" t="s">
        <v>1306</v>
      </c>
      <c r="D56" s="43"/>
      <c r="E56" s="476">
        <v>11</v>
      </c>
      <c r="F56" s="476">
        <v>189</v>
      </c>
      <c r="G56" s="477">
        <v>137586</v>
      </c>
    </row>
    <row r="57" spans="2:7" ht="12" customHeight="1">
      <c r="B57" s="475"/>
      <c r="C57" s="35" t="s">
        <v>1821</v>
      </c>
      <c r="D57" s="43"/>
      <c r="E57" s="476">
        <v>9</v>
      </c>
      <c r="F57" s="476">
        <v>80</v>
      </c>
      <c r="G57" s="477">
        <v>47873</v>
      </c>
    </row>
    <row r="58" spans="2:7" ht="12" customHeight="1">
      <c r="B58" s="475"/>
      <c r="C58" s="35" t="s">
        <v>1307</v>
      </c>
      <c r="D58" s="43"/>
      <c r="E58" s="476">
        <v>33</v>
      </c>
      <c r="F58" s="476">
        <v>112</v>
      </c>
      <c r="G58" s="477">
        <v>54596</v>
      </c>
    </row>
    <row r="59" spans="2:7" ht="12" customHeight="1">
      <c r="B59" s="475"/>
      <c r="C59" s="35"/>
      <c r="D59" s="43"/>
      <c r="E59" s="476"/>
      <c r="F59" s="476"/>
      <c r="G59" s="477"/>
    </row>
    <row r="60" spans="1:7" s="482" customFormat="1" ht="12" customHeight="1">
      <c r="A60" s="481"/>
      <c r="B60" s="1083" t="s">
        <v>1823</v>
      </c>
      <c r="C60" s="1188"/>
      <c r="D60" s="466"/>
      <c r="E60" s="473">
        <f>SUM(E61)</f>
        <v>17</v>
      </c>
      <c r="F60" s="473">
        <f>SUM(F61)</f>
        <v>20</v>
      </c>
      <c r="G60" s="474">
        <f>SUM(G61)</f>
        <v>3529</v>
      </c>
    </row>
    <row r="61" spans="2:7" ht="12" customHeight="1">
      <c r="B61" s="475"/>
      <c r="C61" s="35" t="s">
        <v>1829</v>
      </c>
      <c r="D61" s="43"/>
      <c r="E61" s="476">
        <v>17</v>
      </c>
      <c r="F61" s="476">
        <v>20</v>
      </c>
      <c r="G61" s="477">
        <v>3529</v>
      </c>
    </row>
    <row r="62" spans="2:7" ht="12" customHeight="1">
      <c r="B62" s="475"/>
      <c r="C62" s="35"/>
      <c r="D62" s="43"/>
      <c r="E62" s="476"/>
      <c r="F62" s="476"/>
      <c r="G62" s="477"/>
    </row>
    <row r="63" spans="1:7" s="468" customFormat="1" ht="12" customHeight="1">
      <c r="A63" s="464"/>
      <c r="B63" s="1083" t="s">
        <v>1834</v>
      </c>
      <c r="C63" s="1188"/>
      <c r="D63" s="466"/>
      <c r="E63" s="473">
        <f>SUM(E64:E68)</f>
        <v>217</v>
      </c>
      <c r="F63" s="473">
        <f>SUM(F64:F68)</f>
        <v>3371</v>
      </c>
      <c r="G63" s="474">
        <f>SUM(G64:G68)</f>
        <v>2836786</v>
      </c>
    </row>
    <row r="64" spans="2:7" ht="12" customHeight="1">
      <c r="B64" s="475"/>
      <c r="C64" s="35" t="s">
        <v>1835</v>
      </c>
      <c r="D64" s="43"/>
      <c r="E64" s="476">
        <v>52</v>
      </c>
      <c r="F64" s="476">
        <v>1288</v>
      </c>
      <c r="G64" s="477">
        <v>1153562</v>
      </c>
    </row>
    <row r="65" spans="2:7" ht="12" customHeight="1">
      <c r="B65" s="475"/>
      <c r="C65" s="35" t="s">
        <v>1643</v>
      </c>
      <c r="D65" s="43"/>
      <c r="E65" s="476">
        <v>22</v>
      </c>
      <c r="F65" s="476">
        <v>346</v>
      </c>
      <c r="G65" s="477">
        <v>481652</v>
      </c>
    </row>
    <row r="66" spans="2:7" ht="12" customHeight="1">
      <c r="B66" s="475"/>
      <c r="C66" s="35" t="s">
        <v>1847</v>
      </c>
      <c r="D66" s="43"/>
      <c r="E66" s="476">
        <v>98</v>
      </c>
      <c r="F66" s="476">
        <v>1278</v>
      </c>
      <c r="G66" s="477">
        <v>792719</v>
      </c>
    </row>
    <row r="67" spans="2:7" ht="12" customHeight="1">
      <c r="B67" s="475"/>
      <c r="C67" s="35" t="s">
        <v>1308</v>
      </c>
      <c r="D67" s="43"/>
      <c r="E67" s="476">
        <v>6</v>
      </c>
      <c r="F67" s="476">
        <v>22</v>
      </c>
      <c r="G67" s="477">
        <v>13290</v>
      </c>
    </row>
    <row r="68" spans="2:7" ht="12" customHeight="1">
      <c r="B68" s="475"/>
      <c r="C68" s="35" t="s">
        <v>1309</v>
      </c>
      <c r="D68" s="43"/>
      <c r="E68" s="476">
        <v>39</v>
      </c>
      <c r="F68" s="476">
        <v>437</v>
      </c>
      <c r="G68" s="477">
        <v>395563</v>
      </c>
    </row>
    <row r="69" spans="2:7" ht="12" customHeight="1">
      <c r="B69" s="475"/>
      <c r="C69" s="35"/>
      <c r="D69" s="43"/>
      <c r="E69" s="476"/>
      <c r="F69" s="476"/>
      <c r="G69" s="477"/>
    </row>
    <row r="70" spans="1:7" s="468" customFormat="1" ht="12" customHeight="1">
      <c r="A70" s="464"/>
      <c r="B70" s="1083" t="s">
        <v>1855</v>
      </c>
      <c r="C70" s="1188"/>
      <c r="D70" s="466"/>
      <c r="E70" s="473">
        <f>SUM(E71:E74)</f>
        <v>69</v>
      </c>
      <c r="F70" s="473" t="s">
        <v>1310</v>
      </c>
      <c r="G70" s="474" t="s">
        <v>1310</v>
      </c>
    </row>
    <row r="71" spans="2:7" ht="12" customHeight="1">
      <c r="B71" s="475"/>
      <c r="C71" s="35" t="s">
        <v>337</v>
      </c>
      <c r="D71" s="43"/>
      <c r="E71" s="476">
        <v>31</v>
      </c>
      <c r="F71" s="476">
        <v>242</v>
      </c>
      <c r="G71" s="477">
        <v>125869</v>
      </c>
    </row>
    <row r="72" spans="2:7" ht="12" customHeight="1">
      <c r="B72" s="475"/>
      <c r="C72" s="35" t="s">
        <v>343</v>
      </c>
      <c r="D72" s="43"/>
      <c r="E72" s="476">
        <v>12</v>
      </c>
      <c r="F72" s="476">
        <v>46</v>
      </c>
      <c r="G72" s="477">
        <v>23682</v>
      </c>
    </row>
    <row r="73" spans="2:7" ht="12" customHeight="1">
      <c r="B73" s="475"/>
      <c r="C73" s="35" t="s">
        <v>346</v>
      </c>
      <c r="D73" s="43"/>
      <c r="E73" s="476">
        <v>2</v>
      </c>
      <c r="F73" s="476" t="s">
        <v>1293</v>
      </c>
      <c r="G73" s="477" t="s">
        <v>1293</v>
      </c>
    </row>
    <row r="74" spans="2:7" ht="12" customHeight="1">
      <c r="B74" s="475"/>
      <c r="C74" s="35" t="s">
        <v>1868</v>
      </c>
      <c r="D74" s="43"/>
      <c r="E74" s="476">
        <v>24</v>
      </c>
      <c r="F74" s="476">
        <v>1160</v>
      </c>
      <c r="G74" s="477">
        <v>1262394</v>
      </c>
    </row>
    <row r="75" spans="2:7" ht="12" customHeight="1">
      <c r="B75" s="475"/>
      <c r="C75" s="35"/>
      <c r="D75" s="43"/>
      <c r="E75" s="476"/>
      <c r="F75" s="476"/>
      <c r="G75" s="477"/>
    </row>
    <row r="76" spans="1:7" s="468" customFormat="1" ht="12" customHeight="1">
      <c r="A76" s="464"/>
      <c r="B76" s="1083" t="s">
        <v>1311</v>
      </c>
      <c r="C76" s="1188"/>
      <c r="D76" s="466"/>
      <c r="E76" s="473">
        <f>SUM(E77:E83)</f>
        <v>150</v>
      </c>
      <c r="F76" s="473">
        <f>SUM(F77:F83)</f>
        <v>862</v>
      </c>
      <c r="G76" s="474">
        <f>SUM(G77:G83)</f>
        <v>599792</v>
      </c>
    </row>
    <row r="77" spans="2:7" ht="12.75" customHeight="1">
      <c r="B77" s="475"/>
      <c r="C77" s="35" t="s">
        <v>1312</v>
      </c>
      <c r="D77" s="43"/>
      <c r="E77" s="476">
        <v>14</v>
      </c>
      <c r="F77" s="476">
        <v>56</v>
      </c>
      <c r="G77" s="478">
        <v>18454</v>
      </c>
    </row>
    <row r="78" spans="2:7" ht="12" customHeight="1">
      <c r="B78" s="475"/>
      <c r="C78" s="35" t="s">
        <v>1313</v>
      </c>
      <c r="D78" s="43"/>
      <c r="E78" s="476">
        <v>12</v>
      </c>
      <c r="F78" s="476">
        <v>109</v>
      </c>
      <c r="G78" s="478">
        <v>84225</v>
      </c>
    </row>
    <row r="79" spans="2:7" ht="12" customHeight="1">
      <c r="B79" s="475"/>
      <c r="C79" s="35" t="s">
        <v>1314</v>
      </c>
      <c r="D79" s="43"/>
      <c r="E79" s="476">
        <v>12</v>
      </c>
      <c r="F79" s="476">
        <v>53</v>
      </c>
      <c r="G79" s="478">
        <v>50637</v>
      </c>
    </row>
    <row r="80" spans="2:7" ht="12" customHeight="1">
      <c r="B80" s="475"/>
      <c r="C80" s="35" t="s">
        <v>1315</v>
      </c>
      <c r="D80" s="43"/>
      <c r="E80" s="476">
        <v>14</v>
      </c>
      <c r="F80" s="476">
        <v>69</v>
      </c>
      <c r="G80" s="478">
        <v>15836</v>
      </c>
    </row>
    <row r="81" spans="2:7" ht="12" customHeight="1">
      <c r="B81" s="475"/>
      <c r="C81" s="35" t="s">
        <v>1316</v>
      </c>
      <c r="D81" s="43"/>
      <c r="E81" s="476">
        <v>24</v>
      </c>
      <c r="F81" s="476">
        <v>143</v>
      </c>
      <c r="G81" s="478">
        <v>100919</v>
      </c>
    </row>
    <row r="82" spans="2:7" ht="12" customHeight="1">
      <c r="B82" s="475"/>
      <c r="C82" s="35" t="s">
        <v>1317</v>
      </c>
      <c r="D82" s="43"/>
      <c r="E82" s="476">
        <v>25</v>
      </c>
      <c r="F82" s="476">
        <v>157</v>
      </c>
      <c r="G82" s="478">
        <v>70929</v>
      </c>
    </row>
    <row r="83" spans="2:7" ht="12" customHeight="1">
      <c r="B83" s="475"/>
      <c r="C83" s="35" t="s">
        <v>1318</v>
      </c>
      <c r="D83" s="43"/>
      <c r="E83" s="476">
        <v>49</v>
      </c>
      <c r="F83" s="476">
        <v>275</v>
      </c>
      <c r="G83" s="478">
        <v>258792</v>
      </c>
    </row>
    <row r="84" spans="2:7" ht="12" customHeight="1">
      <c r="B84" s="475"/>
      <c r="C84" s="35"/>
      <c r="D84" s="43"/>
      <c r="E84" s="476"/>
      <c r="F84" s="476"/>
      <c r="G84" s="478"/>
    </row>
    <row r="85" spans="1:7" s="468" customFormat="1" ht="12" customHeight="1">
      <c r="A85" s="464"/>
      <c r="B85" s="1083" t="s">
        <v>1319</v>
      </c>
      <c r="C85" s="1188"/>
      <c r="D85" s="466"/>
      <c r="E85" s="473">
        <f>SUM(E86:E87)</f>
        <v>106</v>
      </c>
      <c r="F85" s="473">
        <f>SUM(F86:F87)</f>
        <v>1014</v>
      </c>
      <c r="G85" s="474">
        <f>SUM(G86:G87)</f>
        <v>913347</v>
      </c>
    </row>
    <row r="86" spans="1:7" s="484" customFormat="1" ht="12" customHeight="1">
      <c r="A86" s="483"/>
      <c r="B86" s="475"/>
      <c r="C86" s="35" t="s">
        <v>378</v>
      </c>
      <c r="D86" s="43"/>
      <c r="E86" s="476">
        <v>52</v>
      </c>
      <c r="F86" s="476">
        <v>500</v>
      </c>
      <c r="G86" s="478">
        <v>383871</v>
      </c>
    </row>
    <row r="87" spans="1:7" s="484" customFormat="1" ht="12" customHeight="1">
      <c r="A87" s="483"/>
      <c r="B87" s="475"/>
      <c r="C87" s="35" t="s">
        <v>1320</v>
      </c>
      <c r="D87" s="43"/>
      <c r="E87" s="476">
        <v>54</v>
      </c>
      <c r="F87" s="476">
        <v>514</v>
      </c>
      <c r="G87" s="478">
        <v>529476</v>
      </c>
    </row>
    <row r="88" spans="2:7" ht="12" customHeight="1">
      <c r="B88" s="475"/>
      <c r="C88" s="35"/>
      <c r="D88" s="43"/>
      <c r="E88" s="476"/>
      <c r="F88" s="476"/>
      <c r="G88" s="478"/>
    </row>
    <row r="89" spans="1:7" s="468" customFormat="1" ht="12" customHeight="1">
      <c r="A89" s="464"/>
      <c r="B89" s="1083" t="s">
        <v>1657</v>
      </c>
      <c r="C89" s="1188"/>
      <c r="D89" s="466"/>
      <c r="E89" s="473">
        <f>SUM(E90:E93)</f>
        <v>125</v>
      </c>
      <c r="F89" s="473">
        <f>SUM(F90:F93)</f>
        <v>976</v>
      </c>
      <c r="G89" s="474">
        <f>SUM(G90:G93)</f>
        <v>548532</v>
      </c>
    </row>
    <row r="90" spans="2:7" ht="12" customHeight="1">
      <c r="B90" s="475"/>
      <c r="C90" s="479" t="s">
        <v>1321</v>
      </c>
      <c r="D90" s="480"/>
      <c r="E90" s="476">
        <v>45</v>
      </c>
      <c r="F90" s="476">
        <v>354</v>
      </c>
      <c r="G90" s="485">
        <v>193872</v>
      </c>
    </row>
    <row r="91" spans="2:7" ht="12">
      <c r="B91" s="475"/>
      <c r="C91" s="479" t="s">
        <v>1322</v>
      </c>
      <c r="D91" s="480"/>
      <c r="E91" s="476">
        <v>17</v>
      </c>
      <c r="F91" s="476">
        <v>154</v>
      </c>
      <c r="G91" s="485">
        <v>96204</v>
      </c>
    </row>
    <row r="92" spans="2:7" ht="12" customHeight="1">
      <c r="B92" s="475"/>
      <c r="C92" s="479" t="s">
        <v>1323</v>
      </c>
      <c r="D92" s="480"/>
      <c r="E92" s="476">
        <v>23</v>
      </c>
      <c r="F92" s="476">
        <v>184</v>
      </c>
      <c r="G92" s="29">
        <v>100761</v>
      </c>
    </row>
    <row r="93" spans="2:7" ht="12" customHeight="1">
      <c r="B93" s="475"/>
      <c r="C93" s="479" t="s">
        <v>1224</v>
      </c>
      <c r="D93" s="480"/>
      <c r="E93" s="476">
        <v>40</v>
      </c>
      <c r="F93" s="476">
        <v>284</v>
      </c>
      <c r="G93" s="478">
        <v>157695</v>
      </c>
    </row>
    <row r="94" spans="2:7" ht="12" customHeight="1">
      <c r="B94" s="486"/>
      <c r="C94" s="487"/>
      <c r="D94" s="488"/>
      <c r="E94" s="489"/>
      <c r="F94" s="489"/>
      <c r="G94" s="490"/>
    </row>
    <row r="95" spans="2:6" ht="12">
      <c r="B95" s="491" t="s">
        <v>1324</v>
      </c>
      <c r="C95" s="491"/>
      <c r="D95" s="491"/>
      <c r="E95" s="492"/>
      <c r="F95" s="492"/>
    </row>
    <row r="96" spans="2:6" ht="12">
      <c r="B96" s="484" t="s">
        <v>1325</v>
      </c>
      <c r="C96" s="480"/>
      <c r="D96" s="480"/>
      <c r="E96" s="492"/>
      <c r="F96" s="492"/>
    </row>
    <row r="97" spans="2:6" ht="12">
      <c r="B97" s="483"/>
      <c r="C97" s="493"/>
      <c r="D97" s="493"/>
      <c r="E97" s="492"/>
      <c r="F97" s="492"/>
    </row>
    <row r="98" spans="2:6" ht="12">
      <c r="B98" s="483"/>
      <c r="C98" s="493"/>
      <c r="D98" s="493"/>
      <c r="E98" s="492"/>
      <c r="F98" s="492"/>
    </row>
    <row r="99" spans="2:6" ht="12">
      <c r="B99" s="483"/>
      <c r="C99" s="494"/>
      <c r="D99" s="494"/>
      <c r="E99" s="492"/>
      <c r="F99" s="492"/>
    </row>
    <row r="100" spans="2:6" ht="12">
      <c r="B100" s="483"/>
      <c r="C100" s="483"/>
      <c r="D100" s="483"/>
      <c r="E100" s="492"/>
      <c r="F100" s="492"/>
    </row>
    <row r="101" spans="2:6" ht="12">
      <c r="B101" s="483"/>
      <c r="C101" s="483"/>
      <c r="D101" s="483"/>
      <c r="E101" s="492"/>
      <c r="F101" s="492"/>
    </row>
    <row r="102" spans="2:6" ht="12">
      <c r="B102" s="483"/>
      <c r="C102" s="483"/>
      <c r="D102" s="483"/>
      <c r="E102" s="492"/>
      <c r="F102" s="492"/>
    </row>
    <row r="103" spans="2:6" ht="12">
      <c r="B103" s="483"/>
      <c r="C103" s="483"/>
      <c r="D103" s="483"/>
      <c r="E103" s="492"/>
      <c r="F103" s="492"/>
    </row>
    <row r="104" spans="2:6" ht="12">
      <c r="B104" s="483"/>
      <c r="C104" s="483"/>
      <c r="D104" s="483"/>
      <c r="E104" s="492"/>
      <c r="F104" s="492"/>
    </row>
    <row r="105" spans="2:6" ht="12">
      <c r="B105" s="483"/>
      <c r="C105" s="483"/>
      <c r="D105" s="483"/>
      <c r="E105" s="492"/>
      <c r="F105" s="492"/>
    </row>
    <row r="106" spans="2:6" ht="12">
      <c r="B106" s="483"/>
      <c r="C106" s="483"/>
      <c r="D106" s="483"/>
      <c r="E106" s="492"/>
      <c r="F106" s="492"/>
    </row>
    <row r="107" spans="2:6" ht="12">
      <c r="B107" s="483"/>
      <c r="C107" s="483"/>
      <c r="D107" s="483"/>
      <c r="E107" s="492"/>
      <c r="F107" s="492"/>
    </row>
    <row r="108" spans="2:6" ht="12">
      <c r="B108" s="483"/>
      <c r="C108" s="483"/>
      <c r="D108" s="483"/>
      <c r="E108" s="492"/>
      <c r="F108" s="492"/>
    </row>
    <row r="109" spans="2:6" ht="12">
      <c r="B109" s="483"/>
      <c r="C109" s="483"/>
      <c r="D109" s="483"/>
      <c r="E109" s="492"/>
      <c r="F109" s="492"/>
    </row>
    <row r="110" spans="2:6" ht="12">
      <c r="B110" s="483"/>
      <c r="C110" s="483"/>
      <c r="D110" s="483"/>
      <c r="E110" s="492"/>
      <c r="F110" s="492"/>
    </row>
    <row r="111" spans="2:6" ht="12">
      <c r="B111" s="483"/>
      <c r="C111" s="483"/>
      <c r="D111" s="483"/>
      <c r="E111" s="492"/>
      <c r="F111" s="492"/>
    </row>
    <row r="112" spans="2:6" ht="12">
      <c r="B112" s="483"/>
      <c r="C112" s="483"/>
      <c r="D112" s="483"/>
      <c r="E112" s="492"/>
      <c r="F112" s="492"/>
    </row>
    <row r="113" spans="2:6" ht="12">
      <c r="B113" s="483"/>
      <c r="C113" s="483"/>
      <c r="D113" s="483"/>
      <c r="E113" s="492"/>
      <c r="F113" s="492"/>
    </row>
    <row r="114" spans="2:6" ht="12">
      <c r="B114" s="483"/>
      <c r="C114" s="483"/>
      <c r="D114" s="483"/>
      <c r="E114" s="492"/>
      <c r="F114" s="492"/>
    </row>
    <row r="115" spans="2:6" ht="12">
      <c r="B115" s="483"/>
      <c r="C115" s="483"/>
      <c r="D115" s="483"/>
      <c r="E115" s="492"/>
      <c r="F115" s="492"/>
    </row>
    <row r="116" spans="2:6" ht="12">
      <c r="B116" s="483"/>
      <c r="C116" s="483"/>
      <c r="D116" s="483"/>
      <c r="E116" s="492"/>
      <c r="F116" s="492"/>
    </row>
    <row r="117" spans="2:6" ht="12">
      <c r="B117" s="483"/>
      <c r="C117" s="483"/>
      <c r="D117" s="483"/>
      <c r="E117" s="492"/>
      <c r="F117" s="492"/>
    </row>
    <row r="118" spans="2:6" ht="12">
      <c r="B118" s="483"/>
      <c r="C118" s="483"/>
      <c r="D118" s="483"/>
      <c r="E118" s="492"/>
      <c r="F118" s="492"/>
    </row>
    <row r="119" spans="2:6" ht="12">
      <c r="B119" s="483"/>
      <c r="C119" s="483"/>
      <c r="D119" s="483"/>
      <c r="E119" s="492"/>
      <c r="F119" s="492"/>
    </row>
    <row r="120" spans="2:6" ht="12">
      <c r="B120" s="483"/>
      <c r="C120" s="483"/>
      <c r="D120" s="483"/>
      <c r="E120" s="492"/>
      <c r="F120" s="492"/>
    </row>
    <row r="121" spans="2:6" ht="12">
      <c r="B121" s="483"/>
      <c r="C121" s="483"/>
      <c r="D121" s="483"/>
      <c r="E121" s="492"/>
      <c r="F121" s="492"/>
    </row>
    <row r="122" spans="2:6" ht="12">
      <c r="B122" s="483"/>
      <c r="C122" s="483"/>
      <c r="D122" s="483"/>
      <c r="E122" s="492"/>
      <c r="F122" s="492"/>
    </row>
    <row r="123" spans="2:6" ht="12">
      <c r="B123" s="483"/>
      <c r="C123" s="483"/>
      <c r="D123" s="483"/>
      <c r="E123" s="492"/>
      <c r="F123" s="492"/>
    </row>
    <row r="124" spans="2:6" ht="12">
      <c r="B124" s="483"/>
      <c r="C124" s="483"/>
      <c r="D124" s="483"/>
      <c r="E124" s="492"/>
      <c r="F124" s="492"/>
    </row>
    <row r="125" spans="2:6" ht="12">
      <c r="B125" s="483"/>
      <c r="C125" s="483"/>
      <c r="D125" s="483"/>
      <c r="E125" s="492"/>
      <c r="F125" s="492"/>
    </row>
    <row r="126" spans="2:6" ht="12">
      <c r="B126" s="483"/>
      <c r="C126" s="483"/>
      <c r="D126" s="483"/>
      <c r="E126" s="492"/>
      <c r="F126" s="492"/>
    </row>
    <row r="127" spans="2:6" ht="12">
      <c r="B127" s="483"/>
      <c r="C127" s="483"/>
      <c r="D127" s="483"/>
      <c r="E127" s="492"/>
      <c r="F127" s="492"/>
    </row>
    <row r="128" spans="2:6" ht="12">
      <c r="B128" s="483"/>
      <c r="C128" s="483"/>
      <c r="D128" s="483"/>
      <c r="E128" s="492"/>
      <c r="F128" s="492"/>
    </row>
    <row r="129" spans="2:6" ht="12">
      <c r="B129" s="483"/>
      <c r="C129" s="483"/>
      <c r="D129" s="483"/>
      <c r="E129" s="492"/>
      <c r="F129" s="492"/>
    </row>
    <row r="130" spans="2:6" ht="12">
      <c r="B130" s="483"/>
      <c r="C130" s="483"/>
      <c r="D130" s="483"/>
      <c r="E130" s="492"/>
      <c r="F130" s="492"/>
    </row>
    <row r="131" spans="2:6" ht="12">
      <c r="B131" s="483"/>
      <c r="C131" s="483"/>
      <c r="D131" s="483"/>
      <c r="E131" s="492"/>
      <c r="F131" s="492"/>
    </row>
    <row r="132" spans="5:6" ht="12">
      <c r="E132" s="492"/>
      <c r="F132" s="492"/>
    </row>
    <row r="133" spans="5:6" ht="12">
      <c r="E133" s="492"/>
      <c r="F133" s="492"/>
    </row>
    <row r="134" spans="5:6" ht="12">
      <c r="E134" s="492"/>
      <c r="F134" s="492"/>
    </row>
    <row r="135" spans="5:6" ht="12">
      <c r="E135" s="492"/>
      <c r="F135" s="492"/>
    </row>
    <row r="136" spans="5:6" ht="12">
      <c r="E136" s="492"/>
      <c r="F136" s="492"/>
    </row>
    <row r="137" spans="5:6" ht="12">
      <c r="E137" s="492"/>
      <c r="F137" s="492"/>
    </row>
    <row r="138" spans="5:6" ht="12">
      <c r="E138" s="492"/>
      <c r="F138" s="492"/>
    </row>
    <row r="139" spans="5:6" ht="12">
      <c r="E139" s="492"/>
      <c r="F139" s="492"/>
    </row>
    <row r="140" spans="5:6" ht="12">
      <c r="E140" s="492"/>
      <c r="F140" s="492"/>
    </row>
    <row r="141" spans="5:6" ht="12">
      <c r="E141" s="492"/>
      <c r="F141" s="492"/>
    </row>
    <row r="142" spans="5:6" ht="12">
      <c r="E142" s="492"/>
      <c r="F142" s="492"/>
    </row>
    <row r="143" spans="5:6" ht="12">
      <c r="E143" s="492"/>
      <c r="F143" s="492"/>
    </row>
    <row r="144" spans="5:6" ht="12">
      <c r="E144" s="492"/>
      <c r="F144" s="492"/>
    </row>
    <row r="145" spans="5:6" ht="12">
      <c r="E145" s="492"/>
      <c r="F145" s="492"/>
    </row>
    <row r="146" spans="5:6" ht="12">
      <c r="E146" s="492"/>
      <c r="F146" s="492"/>
    </row>
    <row r="147" spans="5:6" ht="12">
      <c r="E147" s="492"/>
      <c r="F147" s="492"/>
    </row>
    <row r="148" spans="5:6" ht="12">
      <c r="E148" s="492"/>
      <c r="F148" s="492"/>
    </row>
    <row r="149" spans="5:6" ht="12">
      <c r="E149" s="492"/>
      <c r="F149" s="492"/>
    </row>
    <row r="150" spans="5:6" ht="12">
      <c r="E150" s="492"/>
      <c r="F150" s="492"/>
    </row>
    <row r="151" spans="5:6" ht="12">
      <c r="E151" s="492"/>
      <c r="F151" s="492"/>
    </row>
    <row r="152" spans="5:6" ht="12">
      <c r="E152" s="492"/>
      <c r="F152" s="492"/>
    </row>
    <row r="153" spans="5:6" ht="12">
      <c r="E153" s="492"/>
      <c r="F153" s="492"/>
    </row>
    <row r="154" spans="5:6" ht="12">
      <c r="E154" s="492"/>
      <c r="F154" s="492"/>
    </row>
    <row r="155" spans="5:6" ht="12">
      <c r="E155" s="492"/>
      <c r="F155" s="492"/>
    </row>
    <row r="156" spans="5:6" ht="12">
      <c r="E156" s="492"/>
      <c r="F156" s="492"/>
    </row>
    <row r="157" spans="5:6" ht="12">
      <c r="E157" s="492"/>
      <c r="F157" s="492"/>
    </row>
    <row r="158" spans="5:6" ht="12">
      <c r="E158" s="492"/>
      <c r="F158" s="492"/>
    </row>
    <row r="159" spans="5:6" ht="12">
      <c r="E159" s="492"/>
      <c r="F159" s="492"/>
    </row>
  </sheetData>
  <mergeCells count="16">
    <mergeCell ref="B85:C85"/>
    <mergeCell ref="B89:C89"/>
    <mergeCell ref="B4:C4"/>
    <mergeCell ref="B43:C43"/>
    <mergeCell ref="B76:C76"/>
    <mergeCell ref="B6:C6"/>
    <mergeCell ref="B60:C60"/>
    <mergeCell ref="B36:C36"/>
    <mergeCell ref="B8:C8"/>
    <mergeCell ref="B28:C28"/>
    <mergeCell ref="B19:C19"/>
    <mergeCell ref="D4:E4"/>
    <mergeCell ref="B63:C63"/>
    <mergeCell ref="B70:C70"/>
    <mergeCell ref="B48:C48"/>
    <mergeCell ref="B21:C21"/>
  </mergeCells>
  <printOptions/>
  <pageMargins left="0.75" right="0.75" top="1" bottom="1" header="0.512" footer="0.512"/>
  <pageSetup orientation="portrait" paperSize="9"/>
</worksheet>
</file>

<file path=xl/worksheets/sheet15.xml><?xml version="1.0" encoding="utf-8"?>
<worksheet xmlns="http://schemas.openxmlformats.org/spreadsheetml/2006/main" xmlns:r="http://schemas.openxmlformats.org/officeDocument/2006/relationships">
  <sheetPr codeName="Sheet12"/>
  <dimension ref="B1:AH65"/>
  <sheetViews>
    <sheetView workbookViewId="0" topLeftCell="A1">
      <selection activeCell="A1" sqref="A1"/>
    </sheetView>
  </sheetViews>
  <sheetFormatPr defaultColWidth="9.00390625" defaultRowHeight="13.5"/>
  <cols>
    <col min="1" max="1" width="3.625" style="495" customWidth="1"/>
    <col min="2" max="2" width="3.50390625" style="496" customWidth="1"/>
    <col min="3" max="3" width="25.125" style="495" customWidth="1"/>
    <col min="4" max="4" width="2.125" style="499" customWidth="1"/>
    <col min="5" max="5" width="7.25390625" style="495" bestFit="1" customWidth="1"/>
    <col min="6" max="6" width="8.125" style="495" bestFit="1" customWidth="1"/>
    <col min="7" max="7" width="11.625" style="495" bestFit="1" customWidth="1"/>
    <col min="8" max="8" width="2.125" style="495" customWidth="1"/>
    <col min="9" max="9" width="7.25390625" style="499" bestFit="1" customWidth="1"/>
    <col min="10" max="10" width="8.125" style="495" bestFit="1" customWidth="1"/>
    <col min="11" max="11" width="10.75390625" style="495" bestFit="1" customWidth="1"/>
    <col min="12" max="12" width="2.125" style="495" customWidth="1"/>
    <col min="13" max="13" width="5.50390625" style="495" bestFit="1" customWidth="1"/>
    <col min="14" max="14" width="8.125" style="495" bestFit="1" customWidth="1"/>
    <col min="15" max="15" width="11.625" style="495" bestFit="1" customWidth="1"/>
    <col min="16" max="16" width="2.75390625" style="495" bestFit="1" customWidth="1"/>
    <col min="17" max="17" width="5.50390625" style="495" bestFit="1" customWidth="1"/>
    <col min="18" max="18" width="8.125" style="495" bestFit="1" customWidth="1"/>
    <col min="19" max="19" width="11.625" style="495" bestFit="1" customWidth="1"/>
    <col min="20" max="20" width="2.125" style="495" customWidth="1"/>
    <col min="21" max="21" width="4.625" style="495" bestFit="1" customWidth="1"/>
    <col min="22" max="22" width="8.125" style="495" bestFit="1" customWidth="1"/>
    <col min="23" max="23" width="17.75390625" style="495" bestFit="1" customWidth="1"/>
    <col min="24" max="16384" width="9.00390625" style="495" customWidth="1"/>
  </cols>
  <sheetData>
    <row r="1" spans="3:4" ht="14.25">
      <c r="C1" s="497" t="s">
        <v>12</v>
      </c>
      <c r="D1" s="498"/>
    </row>
    <row r="3" spans="9:23" ht="12" customHeight="1" thickBot="1">
      <c r="I3" s="500"/>
      <c r="W3" s="501" t="s">
        <v>1282</v>
      </c>
    </row>
    <row r="4" spans="2:23" s="502" customFormat="1" ht="22.5" customHeight="1" thickTop="1">
      <c r="B4" s="1195" t="s">
        <v>1328</v>
      </c>
      <c r="C4" s="1196"/>
      <c r="D4" s="1199" t="s">
        <v>1460</v>
      </c>
      <c r="E4" s="1200"/>
      <c r="F4" s="1200"/>
      <c r="G4" s="1200"/>
      <c r="H4" s="1201" t="s">
        <v>1329</v>
      </c>
      <c r="I4" s="1201"/>
      <c r="J4" s="1201"/>
      <c r="K4" s="1201"/>
      <c r="L4" s="1201" t="s">
        <v>1330</v>
      </c>
      <c r="M4" s="1201"/>
      <c r="N4" s="1201"/>
      <c r="O4" s="1201"/>
      <c r="P4" s="1201" t="s">
        <v>1331</v>
      </c>
      <c r="Q4" s="1201"/>
      <c r="R4" s="1201"/>
      <c r="S4" s="1201"/>
      <c r="T4" s="1201" t="s">
        <v>1332</v>
      </c>
      <c r="U4" s="1201"/>
      <c r="V4" s="1201"/>
      <c r="W4" s="1201"/>
    </row>
    <row r="5" spans="2:23" s="502" customFormat="1" ht="52.5" customHeight="1">
      <c r="B5" s="1197"/>
      <c r="C5" s="1198"/>
      <c r="D5" s="1193" t="s">
        <v>1284</v>
      </c>
      <c r="E5" s="1194"/>
      <c r="F5" s="503" t="s">
        <v>1333</v>
      </c>
      <c r="G5" s="504" t="s">
        <v>1334</v>
      </c>
      <c r="H5" s="1193" t="s">
        <v>1284</v>
      </c>
      <c r="I5" s="1194"/>
      <c r="J5" s="503" t="s">
        <v>1333</v>
      </c>
      <c r="K5" s="504" t="s">
        <v>1334</v>
      </c>
      <c r="L5" s="1193" t="s">
        <v>1284</v>
      </c>
      <c r="M5" s="1194"/>
      <c r="N5" s="503" t="s">
        <v>1333</v>
      </c>
      <c r="O5" s="504" t="s">
        <v>1334</v>
      </c>
      <c r="P5" s="1193" t="s">
        <v>1284</v>
      </c>
      <c r="Q5" s="1194"/>
      <c r="R5" s="503" t="s">
        <v>1333</v>
      </c>
      <c r="S5" s="504" t="s">
        <v>1334</v>
      </c>
      <c r="T5" s="1193" t="s">
        <v>1284</v>
      </c>
      <c r="U5" s="1194"/>
      <c r="V5" s="503" t="s">
        <v>1333</v>
      </c>
      <c r="W5" s="505" t="s">
        <v>1334</v>
      </c>
    </row>
    <row r="6" spans="2:23" s="506" customFormat="1" ht="13.5">
      <c r="B6" s="507"/>
      <c r="C6" s="508"/>
      <c r="D6" s="509"/>
      <c r="E6" s="510"/>
      <c r="F6" s="511"/>
      <c r="G6" s="511" t="s">
        <v>1287</v>
      </c>
      <c r="H6" s="509"/>
      <c r="I6" s="510"/>
      <c r="J6" s="511"/>
      <c r="K6" s="512" t="s">
        <v>1287</v>
      </c>
      <c r="L6" s="508"/>
      <c r="M6" s="510"/>
      <c r="N6" s="511"/>
      <c r="O6" s="511" t="s">
        <v>1287</v>
      </c>
      <c r="P6" s="509"/>
      <c r="Q6" s="510"/>
      <c r="R6" s="511"/>
      <c r="S6" s="512" t="s">
        <v>1287</v>
      </c>
      <c r="T6" s="508"/>
      <c r="U6" s="510"/>
      <c r="V6" s="511"/>
      <c r="W6" s="512" t="s">
        <v>1287</v>
      </c>
    </row>
    <row r="7" spans="2:23" s="513" customFormat="1" ht="12.75">
      <c r="B7" s="514"/>
      <c r="C7" s="515" t="s">
        <v>1460</v>
      </c>
      <c r="D7" s="516"/>
      <c r="E7" s="517">
        <f>SUM(E9:E28)</f>
        <v>4897</v>
      </c>
      <c r="F7" s="517">
        <f>SUM(F9:F28)</f>
        <v>48410</v>
      </c>
      <c r="G7" s="517">
        <f>SUM(G9:G28)</f>
        <v>34365882</v>
      </c>
      <c r="H7" s="518"/>
      <c r="I7" s="517">
        <f>SUM(I9:I28)</f>
        <v>3798</v>
      </c>
      <c r="J7" s="517">
        <f>SUM(J9:J28)</f>
        <v>13024</v>
      </c>
      <c r="K7" s="519">
        <f>SUM(K9:K28)</f>
        <v>3049786</v>
      </c>
      <c r="L7" s="517"/>
      <c r="M7" s="517">
        <f>SUM(M9:M28)</f>
        <v>865</v>
      </c>
      <c r="N7" s="517">
        <f>SUM(N9:N28)</f>
        <v>13770</v>
      </c>
      <c r="O7" s="517">
        <f>SUM(O9:O28)</f>
        <v>8850060</v>
      </c>
      <c r="P7" s="520"/>
      <c r="Q7" s="517">
        <f>SUM(Q9:Q28)</f>
        <v>182</v>
      </c>
      <c r="R7" s="517">
        <f>SUM(R9:R28)</f>
        <v>8456</v>
      </c>
      <c r="S7" s="519">
        <f>SUM(S9:S28)</f>
        <v>7185983</v>
      </c>
      <c r="T7" s="517"/>
      <c r="U7" s="517">
        <f>SUM(U9:U28)</f>
        <v>52</v>
      </c>
      <c r="V7" s="517">
        <f>SUM(V9:V28)</f>
        <v>13160</v>
      </c>
      <c r="W7" s="519">
        <f>SUM(W9:W28)</f>
        <v>13280053</v>
      </c>
    </row>
    <row r="8" spans="2:23" s="513" customFormat="1" ht="12.75">
      <c r="B8" s="514"/>
      <c r="C8" s="515"/>
      <c r="D8" s="516"/>
      <c r="E8" s="517"/>
      <c r="F8" s="517"/>
      <c r="G8" s="517"/>
      <c r="H8" s="518"/>
      <c r="I8" s="517"/>
      <c r="J8" s="521"/>
      <c r="K8" s="519"/>
      <c r="L8" s="517"/>
      <c r="M8" s="517"/>
      <c r="N8" s="517"/>
      <c r="O8" s="517"/>
      <c r="P8" s="520"/>
      <c r="Q8" s="517"/>
      <c r="R8" s="517"/>
      <c r="S8" s="519"/>
      <c r="T8" s="517"/>
      <c r="U8" s="517"/>
      <c r="V8" s="517"/>
      <c r="W8" s="519"/>
    </row>
    <row r="9" spans="2:34" s="502" customFormat="1" ht="12">
      <c r="B9" s="522">
        <v>18</v>
      </c>
      <c r="C9" s="523" t="s">
        <v>1335</v>
      </c>
      <c r="D9" s="524"/>
      <c r="E9" s="525">
        <f>SUM(I9,M9,Q9,U9)</f>
        <v>30</v>
      </c>
      <c r="F9" s="525">
        <f>SUM(J9,N9,R9,V9)</f>
        <v>464</v>
      </c>
      <c r="G9" s="525">
        <f>SUM(K9,O9,S9,W9)</f>
        <v>329830</v>
      </c>
      <c r="H9" s="526"/>
      <c r="I9" s="525">
        <v>17</v>
      </c>
      <c r="J9" s="525">
        <v>77</v>
      </c>
      <c r="K9" s="527">
        <v>32695</v>
      </c>
      <c r="L9" s="525"/>
      <c r="M9" s="525">
        <v>8</v>
      </c>
      <c r="N9" s="525">
        <v>129</v>
      </c>
      <c r="O9" s="525">
        <v>58031</v>
      </c>
      <c r="P9" s="528"/>
      <c r="Q9" s="525">
        <v>5</v>
      </c>
      <c r="R9" s="525">
        <v>258</v>
      </c>
      <c r="S9" s="527">
        <v>239104</v>
      </c>
      <c r="T9" s="525"/>
      <c r="U9" s="525">
        <v>0</v>
      </c>
      <c r="V9" s="525">
        <v>0</v>
      </c>
      <c r="W9" s="527">
        <v>0</v>
      </c>
      <c r="X9" s="525"/>
      <c r="Y9" s="525"/>
      <c r="Z9" s="525"/>
      <c r="AA9" s="525"/>
      <c r="AB9" s="525"/>
      <c r="AC9" s="525"/>
      <c r="AD9" s="525"/>
      <c r="AE9" s="525"/>
      <c r="AF9" s="525"/>
      <c r="AG9" s="525"/>
      <c r="AH9" s="525"/>
    </row>
    <row r="10" spans="2:34" s="502" customFormat="1" ht="12">
      <c r="B10" s="522">
        <v>20</v>
      </c>
      <c r="C10" s="523" t="s">
        <v>1958</v>
      </c>
      <c r="D10" s="524"/>
      <c r="E10" s="525">
        <f>SUM(I10,M10,Q10,U10)</f>
        <v>1312</v>
      </c>
      <c r="F10" s="525">
        <f>SUM(J10,N10,R10,V10)</f>
        <v>7578</v>
      </c>
      <c r="G10" s="525">
        <v>9682879</v>
      </c>
      <c r="H10" s="526"/>
      <c r="I10" s="525">
        <v>1120</v>
      </c>
      <c r="J10" s="525">
        <v>3593</v>
      </c>
      <c r="K10" s="527">
        <v>346459</v>
      </c>
      <c r="L10" s="525"/>
      <c r="M10" s="525">
        <v>169</v>
      </c>
      <c r="N10" s="525">
        <v>2599</v>
      </c>
      <c r="O10" s="525">
        <v>3802349</v>
      </c>
      <c r="P10" s="528"/>
      <c r="Q10" s="525">
        <v>20</v>
      </c>
      <c r="R10" s="525">
        <v>879</v>
      </c>
      <c r="S10" s="527">
        <v>2592776</v>
      </c>
      <c r="T10" s="525"/>
      <c r="U10" s="525">
        <v>3</v>
      </c>
      <c r="V10" s="525">
        <v>507</v>
      </c>
      <c r="W10" s="527">
        <v>941295</v>
      </c>
      <c r="X10" s="525"/>
      <c r="Y10" s="525"/>
      <c r="Z10" s="525"/>
      <c r="AA10" s="525"/>
      <c r="AB10" s="525"/>
      <c r="AC10" s="525"/>
      <c r="AD10" s="525"/>
      <c r="AE10" s="525"/>
      <c r="AF10" s="525"/>
      <c r="AG10" s="525"/>
      <c r="AH10" s="525"/>
    </row>
    <row r="11" spans="2:34" s="502" customFormat="1" ht="12">
      <c r="B11" s="522">
        <v>22</v>
      </c>
      <c r="C11" s="523" t="s">
        <v>1336</v>
      </c>
      <c r="D11" s="524"/>
      <c r="E11" s="525">
        <f aca="true" t="shared" si="0" ref="E11:E28">SUM(I11,M11,Q11,U11)</f>
        <v>887</v>
      </c>
      <c r="F11" s="525">
        <v>13905</v>
      </c>
      <c r="G11" s="525">
        <v>7820406</v>
      </c>
      <c r="H11" s="526"/>
      <c r="I11" s="525">
        <v>534</v>
      </c>
      <c r="J11" s="525">
        <v>2340</v>
      </c>
      <c r="K11" s="527">
        <v>551285</v>
      </c>
      <c r="L11" s="525"/>
      <c r="M11" s="525">
        <v>272</v>
      </c>
      <c r="N11" s="525">
        <v>4474</v>
      </c>
      <c r="O11" s="525">
        <v>2115226</v>
      </c>
      <c r="P11" s="529" t="s">
        <v>1337</v>
      </c>
      <c r="Q11" s="525">
        <v>64</v>
      </c>
      <c r="R11" s="525">
        <v>3000</v>
      </c>
      <c r="S11" s="527">
        <v>1765338</v>
      </c>
      <c r="T11" s="530"/>
      <c r="U11" s="525">
        <v>17</v>
      </c>
      <c r="V11" s="525">
        <v>4125</v>
      </c>
      <c r="W11" s="527">
        <v>3398182</v>
      </c>
      <c r="X11" s="525"/>
      <c r="Y11" s="525"/>
      <c r="Z11" s="525"/>
      <c r="AA11" s="525"/>
      <c r="AB11" s="525"/>
      <c r="AC11" s="525"/>
      <c r="AD11" s="525"/>
      <c r="AE11" s="525"/>
      <c r="AF11" s="525"/>
      <c r="AG11" s="525"/>
      <c r="AH11" s="525"/>
    </row>
    <row r="12" spans="2:34" s="502" customFormat="1" ht="12">
      <c r="B12" s="522">
        <v>23</v>
      </c>
      <c r="C12" s="523" t="s">
        <v>1338</v>
      </c>
      <c r="D12" s="524"/>
      <c r="E12" s="525">
        <f t="shared" si="0"/>
        <v>76</v>
      </c>
      <c r="F12" s="525">
        <v>344</v>
      </c>
      <c r="G12" s="525">
        <v>107429</v>
      </c>
      <c r="H12" s="526"/>
      <c r="I12" s="525">
        <v>70</v>
      </c>
      <c r="J12" s="525">
        <v>222</v>
      </c>
      <c r="K12" s="527">
        <v>57726</v>
      </c>
      <c r="L12" s="530"/>
      <c r="M12" s="525">
        <v>5</v>
      </c>
      <c r="N12" s="525">
        <v>88</v>
      </c>
      <c r="O12" s="525">
        <v>40078</v>
      </c>
      <c r="P12" s="529"/>
      <c r="Q12" s="525">
        <v>1</v>
      </c>
      <c r="R12" s="525" t="s">
        <v>1339</v>
      </c>
      <c r="S12" s="527" t="s">
        <v>1339</v>
      </c>
      <c r="T12" s="530"/>
      <c r="U12" s="525">
        <v>0</v>
      </c>
      <c r="V12" s="525">
        <v>0</v>
      </c>
      <c r="W12" s="527">
        <v>0</v>
      </c>
      <c r="X12" s="525"/>
      <c r="Y12" s="525"/>
      <c r="Z12" s="525"/>
      <c r="AA12" s="525"/>
      <c r="AB12" s="525"/>
      <c r="AC12" s="525"/>
      <c r="AD12" s="525"/>
      <c r="AE12" s="525"/>
      <c r="AF12" s="525"/>
      <c r="AG12" s="525"/>
      <c r="AH12" s="525"/>
    </row>
    <row r="13" spans="2:34" s="502" customFormat="1" ht="12">
      <c r="B13" s="522">
        <v>24</v>
      </c>
      <c r="C13" s="523" t="s">
        <v>1340</v>
      </c>
      <c r="D13" s="524"/>
      <c r="E13" s="525">
        <f t="shared" si="0"/>
        <v>861</v>
      </c>
      <c r="F13" s="525">
        <v>5545</v>
      </c>
      <c r="G13" s="525">
        <v>2985514</v>
      </c>
      <c r="H13" s="526"/>
      <c r="I13" s="525">
        <v>709</v>
      </c>
      <c r="J13" s="525">
        <v>2426</v>
      </c>
      <c r="K13" s="527">
        <v>988111</v>
      </c>
      <c r="L13" s="525"/>
      <c r="M13" s="525">
        <v>132</v>
      </c>
      <c r="N13" s="525">
        <v>2124</v>
      </c>
      <c r="O13" s="525">
        <v>1201471</v>
      </c>
      <c r="P13" s="529"/>
      <c r="Q13" s="525">
        <v>18</v>
      </c>
      <c r="R13" s="525">
        <v>779</v>
      </c>
      <c r="S13" s="527">
        <v>658882</v>
      </c>
      <c r="T13" s="530"/>
      <c r="U13" s="525">
        <v>2</v>
      </c>
      <c r="V13" s="525" t="s">
        <v>1341</v>
      </c>
      <c r="W13" s="527" t="s">
        <v>1341</v>
      </c>
      <c r="X13" s="525"/>
      <c r="Y13" s="525"/>
      <c r="Z13" s="525"/>
      <c r="AA13" s="525"/>
      <c r="AB13" s="525"/>
      <c r="AC13" s="525"/>
      <c r="AD13" s="525"/>
      <c r="AE13" s="525"/>
      <c r="AF13" s="525"/>
      <c r="AG13" s="525"/>
      <c r="AH13" s="525"/>
    </row>
    <row r="14" spans="2:34" s="502" customFormat="1" ht="12">
      <c r="B14" s="522">
        <v>25</v>
      </c>
      <c r="C14" s="523" t="s">
        <v>1342</v>
      </c>
      <c r="D14" s="524"/>
      <c r="E14" s="525">
        <f t="shared" si="0"/>
        <v>303</v>
      </c>
      <c r="F14" s="525">
        <v>1693</v>
      </c>
      <c r="G14" s="525">
        <v>518008</v>
      </c>
      <c r="H14" s="526"/>
      <c r="I14" s="525">
        <v>273</v>
      </c>
      <c r="J14" s="525">
        <v>771</v>
      </c>
      <c r="K14" s="527">
        <v>169830</v>
      </c>
      <c r="L14" s="525"/>
      <c r="M14" s="525">
        <v>24</v>
      </c>
      <c r="N14" s="525">
        <v>355</v>
      </c>
      <c r="O14" s="525">
        <v>118563</v>
      </c>
      <c r="P14" s="529"/>
      <c r="Q14" s="525">
        <v>4</v>
      </c>
      <c r="R14" s="525">
        <v>234</v>
      </c>
      <c r="S14" s="527">
        <v>83009</v>
      </c>
      <c r="T14" s="530" t="s">
        <v>1343</v>
      </c>
      <c r="U14" s="525">
        <v>2</v>
      </c>
      <c r="V14" s="525">
        <v>549</v>
      </c>
      <c r="W14" s="527">
        <v>283656</v>
      </c>
      <c r="X14" s="525"/>
      <c r="Y14" s="525"/>
      <c r="Z14" s="525"/>
      <c r="AA14" s="525"/>
      <c r="AB14" s="525"/>
      <c r="AC14" s="525"/>
      <c r="AD14" s="525"/>
      <c r="AE14" s="525"/>
      <c r="AF14" s="525"/>
      <c r="AG14" s="525"/>
      <c r="AH14" s="525"/>
    </row>
    <row r="15" spans="2:34" s="502" customFormat="1" ht="12">
      <c r="B15" s="522">
        <v>26</v>
      </c>
      <c r="C15" s="523" t="s">
        <v>1344</v>
      </c>
      <c r="D15" s="524"/>
      <c r="E15" s="525">
        <f t="shared" si="0"/>
        <v>86</v>
      </c>
      <c r="F15" s="525">
        <v>730</v>
      </c>
      <c r="G15" s="525">
        <v>385653</v>
      </c>
      <c r="H15" s="526"/>
      <c r="I15" s="525">
        <v>67</v>
      </c>
      <c r="J15" s="525">
        <v>198</v>
      </c>
      <c r="K15" s="527">
        <v>37865</v>
      </c>
      <c r="L15" s="525"/>
      <c r="M15" s="525">
        <v>13</v>
      </c>
      <c r="N15" s="525">
        <v>186</v>
      </c>
      <c r="O15" s="525">
        <v>79179</v>
      </c>
      <c r="P15" s="529"/>
      <c r="Q15" s="525">
        <v>5</v>
      </c>
      <c r="R15" s="525">
        <v>228</v>
      </c>
      <c r="S15" s="527">
        <v>119714</v>
      </c>
      <c r="T15" s="530"/>
      <c r="U15" s="525">
        <v>1</v>
      </c>
      <c r="V15" s="525" t="s">
        <v>1345</v>
      </c>
      <c r="W15" s="527" t="s">
        <v>1345</v>
      </c>
      <c r="X15" s="525"/>
      <c r="Y15" s="525"/>
      <c r="Z15" s="525"/>
      <c r="AA15" s="525"/>
      <c r="AB15" s="525"/>
      <c r="AC15" s="525"/>
      <c r="AD15" s="525"/>
      <c r="AE15" s="525"/>
      <c r="AF15" s="525"/>
      <c r="AG15" s="525"/>
      <c r="AH15" s="525"/>
    </row>
    <row r="16" spans="2:34" s="502" customFormat="1" ht="12">
      <c r="B16" s="522">
        <v>27</v>
      </c>
      <c r="C16" s="523" t="s">
        <v>1346</v>
      </c>
      <c r="D16" s="524"/>
      <c r="E16" s="525">
        <f t="shared" si="0"/>
        <v>152</v>
      </c>
      <c r="F16" s="525">
        <v>1849</v>
      </c>
      <c r="G16" s="525">
        <v>846058</v>
      </c>
      <c r="H16" s="528"/>
      <c r="I16" s="525">
        <v>94</v>
      </c>
      <c r="J16" s="525">
        <v>371</v>
      </c>
      <c r="K16" s="527">
        <v>89422</v>
      </c>
      <c r="L16" s="531"/>
      <c r="M16" s="525">
        <v>47</v>
      </c>
      <c r="N16" s="525">
        <v>796</v>
      </c>
      <c r="O16" s="525">
        <v>220386</v>
      </c>
      <c r="P16" s="529"/>
      <c r="Q16" s="525">
        <v>10</v>
      </c>
      <c r="R16" s="525">
        <v>470</v>
      </c>
      <c r="S16" s="527">
        <v>163197</v>
      </c>
      <c r="T16" s="530"/>
      <c r="U16" s="525">
        <v>1</v>
      </c>
      <c r="V16" s="525" t="s">
        <v>1347</v>
      </c>
      <c r="W16" s="527" t="s">
        <v>1347</v>
      </c>
      <c r="X16" s="525"/>
      <c r="Y16" s="525"/>
      <c r="Z16" s="525"/>
      <c r="AA16" s="525"/>
      <c r="AB16" s="525"/>
      <c r="AC16" s="525"/>
      <c r="AD16" s="525"/>
      <c r="AE16" s="525"/>
      <c r="AF16" s="525"/>
      <c r="AG16" s="525"/>
      <c r="AH16" s="525"/>
    </row>
    <row r="17" spans="2:34" s="502" customFormat="1" ht="12">
      <c r="B17" s="522">
        <v>28</v>
      </c>
      <c r="C17" s="523" t="s">
        <v>1348</v>
      </c>
      <c r="D17" s="524"/>
      <c r="E17" s="525">
        <f t="shared" si="0"/>
        <v>39</v>
      </c>
      <c r="F17" s="525">
        <v>2369</v>
      </c>
      <c r="G17" s="525">
        <v>4070057</v>
      </c>
      <c r="H17" s="528"/>
      <c r="I17" s="525">
        <v>24</v>
      </c>
      <c r="J17" s="525">
        <v>78</v>
      </c>
      <c r="K17" s="527">
        <v>36464</v>
      </c>
      <c r="L17" s="530"/>
      <c r="M17" s="525">
        <v>9</v>
      </c>
      <c r="N17" s="525">
        <v>138</v>
      </c>
      <c r="O17" s="525">
        <v>243437</v>
      </c>
      <c r="P17" s="529"/>
      <c r="Q17" s="525">
        <v>2</v>
      </c>
      <c r="R17" s="525" t="s">
        <v>1349</v>
      </c>
      <c r="S17" s="527" t="s">
        <v>1349</v>
      </c>
      <c r="T17" s="530"/>
      <c r="U17" s="525">
        <v>4</v>
      </c>
      <c r="V17" s="525">
        <v>2072</v>
      </c>
      <c r="W17" s="527">
        <v>3747148</v>
      </c>
      <c r="X17" s="525"/>
      <c r="Y17" s="525"/>
      <c r="Z17" s="525"/>
      <c r="AA17" s="525"/>
      <c r="AB17" s="525"/>
      <c r="AC17" s="525"/>
      <c r="AD17" s="525"/>
      <c r="AE17" s="525"/>
      <c r="AF17" s="525"/>
      <c r="AG17" s="525"/>
      <c r="AH17" s="525"/>
    </row>
    <row r="18" spans="2:34" s="502" customFormat="1" ht="12">
      <c r="B18" s="522">
        <v>29</v>
      </c>
      <c r="C18" s="523" t="s">
        <v>1350</v>
      </c>
      <c r="D18" s="524"/>
      <c r="E18" s="525">
        <f t="shared" si="0"/>
        <v>8</v>
      </c>
      <c r="F18" s="525">
        <v>107</v>
      </c>
      <c r="G18" s="525">
        <v>292407</v>
      </c>
      <c r="H18" s="528"/>
      <c r="I18" s="525">
        <v>4</v>
      </c>
      <c r="J18" s="525">
        <v>26</v>
      </c>
      <c r="K18" s="527">
        <v>12892</v>
      </c>
      <c r="L18" s="530"/>
      <c r="M18" s="525">
        <v>3</v>
      </c>
      <c r="N18" s="525">
        <v>51</v>
      </c>
      <c r="O18" s="525">
        <v>24827</v>
      </c>
      <c r="P18" s="529"/>
      <c r="Q18" s="525">
        <v>1</v>
      </c>
      <c r="R18" s="525" t="s">
        <v>1345</v>
      </c>
      <c r="S18" s="527" t="s">
        <v>1345</v>
      </c>
      <c r="T18" s="530"/>
      <c r="U18" s="525">
        <v>0</v>
      </c>
      <c r="V18" s="525">
        <v>0</v>
      </c>
      <c r="W18" s="527">
        <v>0</v>
      </c>
      <c r="X18" s="525"/>
      <c r="Y18" s="525"/>
      <c r="Z18" s="525"/>
      <c r="AA18" s="525"/>
      <c r="AB18" s="525"/>
      <c r="AC18" s="525"/>
      <c r="AD18" s="525"/>
      <c r="AE18" s="525"/>
      <c r="AF18" s="525"/>
      <c r="AG18" s="525"/>
      <c r="AH18" s="525"/>
    </row>
    <row r="19" spans="2:34" ht="12">
      <c r="B19" s="522">
        <v>30</v>
      </c>
      <c r="C19" s="523" t="s">
        <v>1351</v>
      </c>
      <c r="D19" s="522"/>
      <c r="E19" s="525">
        <f t="shared" si="0"/>
        <v>5</v>
      </c>
      <c r="F19" s="525">
        <v>49</v>
      </c>
      <c r="G19" s="525">
        <v>19105</v>
      </c>
      <c r="H19" s="526"/>
      <c r="I19" s="525">
        <v>3</v>
      </c>
      <c r="J19" s="525">
        <v>21</v>
      </c>
      <c r="K19" s="527">
        <v>7105</v>
      </c>
      <c r="L19" s="525"/>
      <c r="M19" s="525">
        <v>2</v>
      </c>
      <c r="N19" s="525" t="s">
        <v>1352</v>
      </c>
      <c r="O19" s="525" t="s">
        <v>1352</v>
      </c>
      <c r="P19" s="529"/>
      <c r="Q19" s="525">
        <v>0</v>
      </c>
      <c r="R19" s="525">
        <v>0</v>
      </c>
      <c r="S19" s="527">
        <v>0</v>
      </c>
      <c r="T19" s="530"/>
      <c r="U19" s="525">
        <v>0</v>
      </c>
      <c r="V19" s="525">
        <v>0</v>
      </c>
      <c r="W19" s="527">
        <v>0</v>
      </c>
      <c r="X19" s="525"/>
      <c r="Y19" s="525"/>
      <c r="Z19" s="525"/>
      <c r="AA19" s="525"/>
      <c r="AB19" s="525"/>
      <c r="AC19" s="525"/>
      <c r="AD19" s="525"/>
      <c r="AE19" s="525"/>
      <c r="AF19" s="525"/>
      <c r="AG19" s="525"/>
      <c r="AH19" s="525"/>
    </row>
    <row r="20" spans="2:34" s="502" customFormat="1" ht="12">
      <c r="B20" s="522">
        <v>31</v>
      </c>
      <c r="C20" s="523" t="s">
        <v>1353</v>
      </c>
      <c r="D20" s="532"/>
      <c r="E20" s="525">
        <f t="shared" si="0"/>
        <v>12</v>
      </c>
      <c r="F20" s="525">
        <v>175</v>
      </c>
      <c r="G20" s="525">
        <v>171317</v>
      </c>
      <c r="H20" s="528"/>
      <c r="I20" s="533">
        <v>9</v>
      </c>
      <c r="J20" s="525">
        <v>23</v>
      </c>
      <c r="K20" s="527">
        <v>6449</v>
      </c>
      <c r="L20" s="525"/>
      <c r="M20" s="525">
        <v>1</v>
      </c>
      <c r="N20" s="525" t="s">
        <v>1354</v>
      </c>
      <c r="O20" s="525" t="s">
        <v>1354</v>
      </c>
      <c r="P20" s="529"/>
      <c r="Q20" s="525">
        <v>2</v>
      </c>
      <c r="R20" s="525" t="s">
        <v>1354</v>
      </c>
      <c r="S20" s="527" t="s">
        <v>1354</v>
      </c>
      <c r="T20" s="530"/>
      <c r="U20" s="525">
        <v>0</v>
      </c>
      <c r="V20" s="525">
        <v>0</v>
      </c>
      <c r="W20" s="527">
        <v>0</v>
      </c>
      <c r="X20" s="525"/>
      <c r="Y20" s="525"/>
      <c r="Z20" s="525"/>
      <c r="AA20" s="525"/>
      <c r="AB20" s="525"/>
      <c r="AC20" s="525"/>
      <c r="AD20" s="525"/>
      <c r="AE20" s="525"/>
      <c r="AF20" s="525"/>
      <c r="AG20" s="525"/>
      <c r="AH20" s="525"/>
    </row>
    <row r="21" spans="2:34" s="502" customFormat="1" ht="12">
      <c r="B21" s="522">
        <v>32</v>
      </c>
      <c r="C21" s="523" t="s">
        <v>1355</v>
      </c>
      <c r="D21" s="532"/>
      <c r="E21" s="525">
        <f t="shared" si="0"/>
        <v>203</v>
      </c>
      <c r="F21" s="525">
        <f>SUM(J21,N21,R21,V21)</f>
        <v>2466</v>
      </c>
      <c r="G21" s="525">
        <f>SUM(K21,O21,S21,W21)</f>
        <v>971055</v>
      </c>
      <c r="H21" s="526"/>
      <c r="I21" s="525">
        <v>147</v>
      </c>
      <c r="J21" s="525">
        <v>548</v>
      </c>
      <c r="K21" s="527">
        <v>123693</v>
      </c>
      <c r="L21" s="525"/>
      <c r="M21" s="525">
        <v>41</v>
      </c>
      <c r="N21" s="525">
        <v>629</v>
      </c>
      <c r="O21" s="525">
        <v>138100</v>
      </c>
      <c r="P21" s="529"/>
      <c r="Q21" s="525">
        <v>11</v>
      </c>
      <c r="R21" s="525">
        <v>448</v>
      </c>
      <c r="S21" s="527">
        <v>144229</v>
      </c>
      <c r="T21" s="530"/>
      <c r="U21" s="525">
        <v>4</v>
      </c>
      <c r="V21" s="525">
        <v>841</v>
      </c>
      <c r="W21" s="527">
        <v>565033</v>
      </c>
      <c r="X21" s="525"/>
      <c r="Y21" s="525"/>
      <c r="Z21" s="525"/>
      <c r="AA21" s="525"/>
      <c r="AB21" s="525"/>
      <c r="AC21" s="525"/>
      <c r="AD21" s="525"/>
      <c r="AE21" s="525"/>
      <c r="AF21" s="525"/>
      <c r="AG21" s="525"/>
      <c r="AH21" s="525"/>
    </row>
    <row r="22" spans="2:34" s="502" customFormat="1" ht="12">
      <c r="B22" s="522">
        <v>33</v>
      </c>
      <c r="C22" s="523" t="s">
        <v>0</v>
      </c>
      <c r="D22" s="524"/>
      <c r="E22" s="525">
        <f t="shared" si="0"/>
        <v>56</v>
      </c>
      <c r="F22" s="525">
        <f>SUM(J22,N22,R22,V22)</f>
        <v>2495</v>
      </c>
      <c r="G22" s="525">
        <f>SUM(K22,O22,S22,W22)</f>
        <v>2181519</v>
      </c>
      <c r="H22" s="526"/>
      <c r="I22" s="525">
        <v>24</v>
      </c>
      <c r="J22" s="525">
        <v>97</v>
      </c>
      <c r="K22" s="527">
        <v>29130</v>
      </c>
      <c r="L22" s="525"/>
      <c r="M22" s="525">
        <v>22</v>
      </c>
      <c r="N22" s="525">
        <v>370</v>
      </c>
      <c r="O22" s="525">
        <v>160446</v>
      </c>
      <c r="P22" s="529"/>
      <c r="Q22" s="525">
        <v>6</v>
      </c>
      <c r="R22" s="525">
        <v>239</v>
      </c>
      <c r="S22" s="527">
        <v>156188</v>
      </c>
      <c r="T22" s="530"/>
      <c r="U22" s="525">
        <v>4</v>
      </c>
      <c r="V22" s="525">
        <v>1789</v>
      </c>
      <c r="W22" s="527">
        <v>1835755</v>
      </c>
      <c r="X22" s="525"/>
      <c r="Y22" s="525"/>
      <c r="Z22" s="525"/>
      <c r="AA22" s="525"/>
      <c r="AB22" s="525"/>
      <c r="AC22" s="525"/>
      <c r="AD22" s="525"/>
      <c r="AE22" s="525"/>
      <c r="AF22" s="525"/>
      <c r="AG22" s="525"/>
      <c r="AH22" s="525"/>
    </row>
    <row r="23" spans="2:34" s="502" customFormat="1" ht="12">
      <c r="B23" s="522">
        <v>34</v>
      </c>
      <c r="C23" s="523" t="s">
        <v>1</v>
      </c>
      <c r="D23" s="524"/>
      <c r="E23" s="525">
        <f t="shared" si="0"/>
        <v>262</v>
      </c>
      <c r="F23" s="525">
        <v>1761</v>
      </c>
      <c r="G23" s="525">
        <v>648515</v>
      </c>
      <c r="H23" s="526"/>
      <c r="I23" s="525">
        <v>224</v>
      </c>
      <c r="J23" s="525">
        <v>727</v>
      </c>
      <c r="K23" s="527">
        <v>175150</v>
      </c>
      <c r="L23" s="525"/>
      <c r="M23" s="525">
        <v>31</v>
      </c>
      <c r="N23" s="525">
        <v>486</v>
      </c>
      <c r="O23" s="525">
        <v>200687</v>
      </c>
      <c r="P23" s="529"/>
      <c r="Q23" s="525">
        <v>5</v>
      </c>
      <c r="R23" s="525">
        <v>249</v>
      </c>
      <c r="S23" s="527">
        <v>102248</v>
      </c>
      <c r="T23" s="530"/>
      <c r="U23" s="525">
        <v>2</v>
      </c>
      <c r="V23" s="525" t="s">
        <v>2</v>
      </c>
      <c r="W23" s="527" t="s">
        <v>2</v>
      </c>
      <c r="X23" s="525"/>
      <c r="Y23" s="525"/>
      <c r="Z23" s="525"/>
      <c r="AA23" s="525"/>
      <c r="AB23" s="525"/>
      <c r="AC23" s="525"/>
      <c r="AD23" s="525"/>
      <c r="AE23" s="525"/>
      <c r="AF23" s="525"/>
      <c r="AG23" s="525"/>
      <c r="AH23" s="525"/>
    </row>
    <row r="24" spans="2:34" s="502" customFormat="1" ht="12">
      <c r="B24" s="522">
        <v>35</v>
      </c>
      <c r="C24" s="523" t="s">
        <v>3</v>
      </c>
      <c r="D24" s="524"/>
      <c r="E24" s="525">
        <f t="shared" si="0"/>
        <v>161</v>
      </c>
      <c r="F24" s="525">
        <v>3291</v>
      </c>
      <c r="G24" s="525">
        <v>1871293</v>
      </c>
      <c r="H24" s="526"/>
      <c r="I24" s="525">
        <v>106</v>
      </c>
      <c r="J24" s="525">
        <v>433</v>
      </c>
      <c r="K24" s="527">
        <v>121967</v>
      </c>
      <c r="L24" s="525"/>
      <c r="M24" s="525">
        <v>36</v>
      </c>
      <c r="N24" s="525">
        <v>591</v>
      </c>
      <c r="O24" s="525">
        <v>209144</v>
      </c>
      <c r="P24" s="529"/>
      <c r="Q24" s="525">
        <v>13</v>
      </c>
      <c r="R24" s="525">
        <v>690</v>
      </c>
      <c r="S24" s="527">
        <v>360687</v>
      </c>
      <c r="T24" s="530"/>
      <c r="U24" s="525">
        <v>6</v>
      </c>
      <c r="V24" s="525">
        <v>2025</v>
      </c>
      <c r="W24" s="527">
        <v>1499749</v>
      </c>
      <c r="X24" s="525"/>
      <c r="Y24" s="525"/>
      <c r="Z24" s="525"/>
      <c r="AA24" s="525"/>
      <c r="AB24" s="525"/>
      <c r="AC24" s="525"/>
      <c r="AD24" s="525"/>
      <c r="AE24" s="525"/>
      <c r="AF24" s="525"/>
      <c r="AG24" s="525"/>
      <c r="AH24" s="525"/>
    </row>
    <row r="25" spans="2:34" s="534" customFormat="1" ht="12">
      <c r="B25" s="522">
        <v>36</v>
      </c>
      <c r="C25" s="523" t="s">
        <v>4</v>
      </c>
      <c r="D25" s="535"/>
      <c r="E25" s="525">
        <f t="shared" si="0"/>
        <v>19</v>
      </c>
      <c r="F25" s="525">
        <f>SUM(J25,N25,R25,V25)</f>
        <v>1013</v>
      </c>
      <c r="G25" s="525">
        <f>SUM(K25,O25,S25,W25)</f>
        <v>474539</v>
      </c>
      <c r="H25" s="526"/>
      <c r="I25" s="536">
        <v>6</v>
      </c>
      <c r="J25" s="525">
        <v>24</v>
      </c>
      <c r="K25" s="527">
        <v>5178</v>
      </c>
      <c r="L25" s="525"/>
      <c r="M25" s="525">
        <v>6</v>
      </c>
      <c r="N25" s="525">
        <v>83</v>
      </c>
      <c r="O25" s="525">
        <v>11468</v>
      </c>
      <c r="P25" s="529"/>
      <c r="Q25" s="525">
        <v>4</v>
      </c>
      <c r="R25" s="525">
        <v>232</v>
      </c>
      <c r="S25" s="527">
        <v>128868</v>
      </c>
      <c r="T25" s="530"/>
      <c r="U25" s="525">
        <v>3</v>
      </c>
      <c r="V25" s="525">
        <v>674</v>
      </c>
      <c r="W25" s="527">
        <v>329025</v>
      </c>
      <c r="X25" s="525"/>
      <c r="Y25" s="525"/>
      <c r="Z25" s="525"/>
      <c r="AA25" s="525"/>
      <c r="AB25" s="525"/>
      <c r="AC25" s="525"/>
      <c r="AD25" s="525"/>
      <c r="AE25" s="525"/>
      <c r="AF25" s="525"/>
      <c r="AG25" s="525"/>
      <c r="AH25" s="525"/>
    </row>
    <row r="26" spans="2:34" s="502" customFormat="1" ht="12">
      <c r="B26" s="522">
        <v>37</v>
      </c>
      <c r="C26" s="537" t="s">
        <v>5</v>
      </c>
      <c r="D26" s="524"/>
      <c r="E26" s="538">
        <f t="shared" si="0"/>
        <v>44</v>
      </c>
      <c r="F26" s="525">
        <v>529</v>
      </c>
      <c r="G26" s="525">
        <v>291141</v>
      </c>
      <c r="H26" s="539"/>
      <c r="I26" s="538">
        <v>32</v>
      </c>
      <c r="J26" s="538">
        <v>80</v>
      </c>
      <c r="K26" s="540">
        <v>21422</v>
      </c>
      <c r="L26" s="541"/>
      <c r="M26" s="538">
        <v>6</v>
      </c>
      <c r="N26" s="538">
        <v>92</v>
      </c>
      <c r="O26" s="538">
        <v>27734</v>
      </c>
      <c r="P26" s="542"/>
      <c r="Q26" s="538">
        <v>5</v>
      </c>
      <c r="R26" s="538">
        <v>246</v>
      </c>
      <c r="S26" s="540">
        <v>106395</v>
      </c>
      <c r="T26" s="541"/>
      <c r="U26" s="538">
        <v>1</v>
      </c>
      <c r="V26" s="538" t="s">
        <v>1354</v>
      </c>
      <c r="W26" s="540" t="s">
        <v>1354</v>
      </c>
      <c r="X26" s="525"/>
      <c r="Y26" s="525"/>
      <c r="Z26" s="525"/>
      <c r="AA26" s="525"/>
      <c r="AB26" s="525"/>
      <c r="AC26" s="525"/>
      <c r="AD26" s="525"/>
      <c r="AE26" s="525"/>
      <c r="AF26" s="525"/>
      <c r="AG26" s="525"/>
      <c r="AH26" s="525"/>
    </row>
    <row r="27" spans="2:34" s="502" customFormat="1" ht="48">
      <c r="B27" s="543">
        <v>38</v>
      </c>
      <c r="C27" s="544" t="s">
        <v>6</v>
      </c>
      <c r="D27" s="524"/>
      <c r="E27" s="538">
        <f t="shared" si="0"/>
        <v>10</v>
      </c>
      <c r="F27" s="538">
        <v>124</v>
      </c>
      <c r="G27" s="538">
        <v>64887</v>
      </c>
      <c r="H27" s="539"/>
      <c r="I27" s="538">
        <v>6</v>
      </c>
      <c r="J27" s="538">
        <v>36</v>
      </c>
      <c r="K27" s="540">
        <v>8254</v>
      </c>
      <c r="L27" s="541"/>
      <c r="M27" s="538">
        <v>3</v>
      </c>
      <c r="N27" s="538">
        <v>50</v>
      </c>
      <c r="O27" s="538">
        <v>42399</v>
      </c>
      <c r="P27" s="542"/>
      <c r="Q27" s="538">
        <v>1</v>
      </c>
      <c r="R27" s="538" t="s">
        <v>7</v>
      </c>
      <c r="S27" s="540" t="s">
        <v>7</v>
      </c>
      <c r="T27" s="541"/>
      <c r="U27" s="538">
        <v>0</v>
      </c>
      <c r="V27" s="538">
        <v>0</v>
      </c>
      <c r="W27" s="540">
        <v>0</v>
      </c>
      <c r="X27" s="538"/>
      <c r="Y27" s="538"/>
      <c r="Z27" s="538"/>
      <c r="AA27" s="538"/>
      <c r="AB27" s="538"/>
      <c r="AC27" s="538"/>
      <c r="AD27" s="538"/>
      <c r="AE27" s="538"/>
      <c r="AF27" s="538"/>
      <c r="AG27" s="538"/>
      <c r="AH27" s="538"/>
    </row>
    <row r="28" spans="2:34" s="502" customFormat="1" ht="12">
      <c r="B28" s="522">
        <v>39</v>
      </c>
      <c r="C28" s="523" t="s">
        <v>1327</v>
      </c>
      <c r="D28" s="524"/>
      <c r="E28" s="525">
        <f t="shared" si="0"/>
        <v>371</v>
      </c>
      <c r="F28" s="525">
        <v>1923</v>
      </c>
      <c r="G28" s="525">
        <v>634270</v>
      </c>
      <c r="H28" s="528"/>
      <c r="I28" s="525">
        <v>329</v>
      </c>
      <c r="J28" s="538">
        <v>933</v>
      </c>
      <c r="K28" s="527">
        <v>228689</v>
      </c>
      <c r="L28" s="530" t="s">
        <v>8</v>
      </c>
      <c r="M28" s="525">
        <v>35</v>
      </c>
      <c r="N28" s="525">
        <v>529</v>
      </c>
      <c r="O28" s="525">
        <v>156535</v>
      </c>
      <c r="P28" s="529" t="s">
        <v>8</v>
      </c>
      <c r="Q28" s="525">
        <v>5</v>
      </c>
      <c r="R28" s="525">
        <v>504</v>
      </c>
      <c r="S28" s="527">
        <v>565348</v>
      </c>
      <c r="T28" s="530" t="s">
        <v>8</v>
      </c>
      <c r="U28" s="525">
        <v>2</v>
      </c>
      <c r="V28" s="525">
        <v>578</v>
      </c>
      <c r="W28" s="527">
        <v>680210</v>
      </c>
      <c r="X28" s="525"/>
      <c r="Y28" s="525"/>
      <c r="Z28" s="525"/>
      <c r="AA28" s="525"/>
      <c r="AB28" s="525"/>
      <c r="AC28" s="525"/>
      <c r="AD28" s="525"/>
      <c r="AE28" s="525"/>
      <c r="AF28" s="525"/>
      <c r="AG28" s="525"/>
      <c r="AH28" s="525"/>
    </row>
    <row r="29" spans="2:34" s="502" customFormat="1" ht="16.5" customHeight="1">
      <c r="B29" s="545"/>
      <c r="C29" s="546"/>
      <c r="D29" s="547"/>
      <c r="E29" s="548"/>
      <c r="F29" s="548"/>
      <c r="G29" s="548"/>
      <c r="H29" s="549"/>
      <c r="I29" s="548"/>
      <c r="J29" s="548"/>
      <c r="K29" s="550"/>
      <c r="L29" s="548"/>
      <c r="M29" s="548"/>
      <c r="N29" s="548"/>
      <c r="O29" s="548"/>
      <c r="P29" s="549"/>
      <c r="Q29" s="548"/>
      <c r="R29" s="548"/>
      <c r="S29" s="550"/>
      <c r="T29" s="551"/>
      <c r="U29" s="548"/>
      <c r="V29" s="548"/>
      <c r="W29" s="550"/>
      <c r="X29" s="525"/>
      <c r="Y29" s="525"/>
      <c r="Z29" s="525"/>
      <c r="AA29" s="525"/>
      <c r="AB29" s="525"/>
      <c r="AC29" s="525"/>
      <c r="AD29" s="525"/>
      <c r="AE29" s="525"/>
      <c r="AF29" s="525"/>
      <c r="AG29" s="525"/>
      <c r="AH29" s="525"/>
    </row>
    <row r="30" spans="2:34" ht="12">
      <c r="B30" s="150" t="s">
        <v>9</v>
      </c>
      <c r="G30" s="525"/>
      <c r="H30" s="525"/>
      <c r="I30" s="525"/>
      <c r="J30" s="525"/>
      <c r="K30" s="525"/>
      <c r="L30" s="525"/>
      <c r="M30" s="525"/>
      <c r="N30" s="525"/>
      <c r="O30" s="525"/>
      <c r="P30" s="525"/>
      <c r="Q30" s="525"/>
      <c r="R30" s="525"/>
      <c r="S30" s="525"/>
      <c r="T30" s="525"/>
      <c r="U30" s="525"/>
      <c r="V30" s="525"/>
      <c r="W30" s="525"/>
      <c r="X30" s="525"/>
      <c r="Y30" s="525"/>
      <c r="Z30" s="525"/>
      <c r="AA30" s="525"/>
      <c r="AB30" s="525"/>
      <c r="AC30" s="525"/>
      <c r="AD30" s="525"/>
      <c r="AE30" s="525"/>
      <c r="AF30" s="525"/>
      <c r="AG30" s="525"/>
      <c r="AH30" s="525"/>
    </row>
    <row r="31" spans="2:34" ht="12">
      <c r="B31" s="150" t="s">
        <v>10</v>
      </c>
      <c r="G31" s="525"/>
      <c r="H31" s="525"/>
      <c r="I31" s="525"/>
      <c r="J31" s="525"/>
      <c r="K31" s="525"/>
      <c r="L31" s="525"/>
      <c r="M31" s="525"/>
      <c r="N31" s="525"/>
      <c r="O31" s="525"/>
      <c r="P31" s="525"/>
      <c r="Q31" s="525"/>
      <c r="R31" s="525"/>
      <c r="S31" s="525"/>
      <c r="T31" s="525"/>
      <c r="U31" s="525"/>
      <c r="V31" s="525"/>
      <c r="W31" s="525"/>
      <c r="X31" s="525"/>
      <c r="Y31" s="525"/>
      <c r="Z31" s="525"/>
      <c r="AA31" s="525"/>
      <c r="AB31" s="525"/>
      <c r="AC31" s="525"/>
      <c r="AD31" s="525"/>
      <c r="AE31" s="525"/>
      <c r="AF31" s="525"/>
      <c r="AG31" s="525"/>
      <c r="AH31" s="525"/>
    </row>
    <row r="32" spans="2:34" ht="12.75" customHeight="1">
      <c r="B32" s="496" t="s">
        <v>11</v>
      </c>
      <c r="G32" s="525"/>
      <c r="H32" s="525"/>
      <c r="I32" s="525"/>
      <c r="J32" s="525"/>
      <c r="K32" s="525"/>
      <c r="L32" s="525"/>
      <c r="M32" s="525"/>
      <c r="N32" s="525"/>
      <c r="O32" s="525"/>
      <c r="P32" s="525"/>
      <c r="Q32" s="525"/>
      <c r="R32" s="525"/>
      <c r="S32" s="525"/>
      <c r="T32" s="525"/>
      <c r="U32" s="525"/>
      <c r="V32" s="525"/>
      <c r="W32" s="525"/>
      <c r="X32" s="525"/>
      <c r="Y32" s="525"/>
      <c r="Z32" s="525"/>
      <c r="AA32" s="525"/>
      <c r="AB32" s="525"/>
      <c r="AC32" s="525"/>
      <c r="AD32" s="525"/>
      <c r="AE32" s="525"/>
      <c r="AF32" s="525"/>
      <c r="AG32" s="525"/>
      <c r="AH32" s="525"/>
    </row>
    <row r="33" spans="7:34" ht="12.75" customHeight="1">
      <c r="G33" s="525"/>
      <c r="H33" s="525"/>
      <c r="I33" s="525"/>
      <c r="J33" s="525"/>
      <c r="K33" s="525"/>
      <c r="L33" s="525"/>
      <c r="M33" s="525"/>
      <c r="N33" s="525"/>
      <c r="O33" s="525"/>
      <c r="P33" s="525"/>
      <c r="Q33" s="525"/>
      <c r="R33" s="525"/>
      <c r="S33" s="525"/>
      <c r="T33" s="525"/>
      <c r="U33" s="525"/>
      <c r="V33" s="525"/>
      <c r="W33" s="525"/>
      <c r="X33" s="525"/>
      <c r="Y33" s="525"/>
      <c r="Z33" s="525"/>
      <c r="AA33" s="525"/>
      <c r="AB33" s="525"/>
      <c r="AC33" s="525"/>
      <c r="AD33" s="525"/>
      <c r="AE33" s="525"/>
      <c r="AF33" s="525"/>
      <c r="AG33" s="525"/>
      <c r="AH33" s="525"/>
    </row>
    <row r="34" spans="7:34" ht="12.75" customHeight="1">
      <c r="G34" s="525"/>
      <c r="H34" s="525"/>
      <c r="I34" s="525"/>
      <c r="J34" s="525"/>
      <c r="K34" s="525"/>
      <c r="L34" s="525"/>
      <c r="M34" s="525"/>
      <c r="N34" s="525"/>
      <c r="O34" s="525"/>
      <c r="P34" s="525"/>
      <c r="Q34" s="525"/>
      <c r="R34" s="525"/>
      <c r="S34" s="525"/>
      <c r="T34" s="525"/>
      <c r="U34" s="525"/>
      <c r="V34" s="525"/>
      <c r="W34" s="525"/>
      <c r="X34" s="525"/>
      <c r="Y34" s="525"/>
      <c r="Z34" s="525"/>
      <c r="AA34" s="525"/>
      <c r="AB34" s="525"/>
      <c r="AC34" s="525"/>
      <c r="AD34" s="525"/>
      <c r="AE34" s="525"/>
      <c r="AF34" s="525"/>
      <c r="AG34" s="525"/>
      <c r="AH34" s="525"/>
    </row>
    <row r="35" spans="7:34" ht="12.75" customHeight="1">
      <c r="G35" s="525"/>
      <c r="H35" s="525"/>
      <c r="I35" s="525"/>
      <c r="J35" s="525"/>
      <c r="K35" s="525"/>
      <c r="L35" s="525"/>
      <c r="M35" s="525"/>
      <c r="N35" s="525"/>
      <c r="O35" s="525"/>
      <c r="P35" s="525"/>
      <c r="Q35" s="525"/>
      <c r="R35" s="525"/>
      <c r="S35" s="525"/>
      <c r="T35" s="525"/>
      <c r="U35" s="525"/>
      <c r="V35" s="525"/>
      <c r="W35" s="525"/>
      <c r="X35" s="525"/>
      <c r="Y35" s="525"/>
      <c r="Z35" s="525"/>
      <c r="AA35" s="525"/>
      <c r="AB35" s="525"/>
      <c r="AC35" s="525"/>
      <c r="AD35" s="525"/>
      <c r="AE35" s="525"/>
      <c r="AF35" s="525"/>
      <c r="AG35" s="525"/>
      <c r="AH35" s="525"/>
    </row>
    <row r="36" spans="7:34" ht="12.75" customHeight="1">
      <c r="G36" s="525"/>
      <c r="H36" s="525"/>
      <c r="I36" s="525"/>
      <c r="J36" s="525"/>
      <c r="K36" s="525"/>
      <c r="L36" s="525"/>
      <c r="M36" s="525"/>
      <c r="N36" s="525"/>
      <c r="O36" s="525"/>
      <c r="P36" s="525"/>
      <c r="Q36" s="525"/>
      <c r="R36" s="525"/>
      <c r="S36" s="525"/>
      <c r="T36" s="525"/>
      <c r="U36" s="525"/>
      <c r="V36" s="525"/>
      <c r="W36" s="525"/>
      <c r="X36" s="525"/>
      <c r="Y36" s="525"/>
      <c r="Z36" s="525"/>
      <c r="AA36" s="525"/>
      <c r="AB36" s="525"/>
      <c r="AC36" s="525"/>
      <c r="AD36" s="525"/>
      <c r="AE36" s="525"/>
      <c r="AF36" s="525"/>
      <c r="AG36" s="525"/>
      <c r="AH36" s="525"/>
    </row>
    <row r="37" spans="7:34" ht="12.75" customHeight="1">
      <c r="G37" s="525"/>
      <c r="H37" s="525"/>
      <c r="I37" s="525"/>
      <c r="J37" s="525"/>
      <c r="K37" s="525"/>
      <c r="L37" s="525"/>
      <c r="M37" s="525"/>
      <c r="N37" s="525"/>
      <c r="O37" s="525"/>
      <c r="P37" s="525"/>
      <c r="Q37" s="525"/>
      <c r="R37" s="525"/>
      <c r="S37" s="525"/>
      <c r="T37" s="525"/>
      <c r="U37" s="525"/>
      <c r="V37" s="525"/>
      <c r="W37" s="525"/>
      <c r="X37" s="525"/>
      <c r="Y37" s="525"/>
      <c r="Z37" s="525"/>
      <c r="AA37" s="525"/>
      <c r="AB37" s="525"/>
      <c r="AC37" s="525"/>
      <c r="AD37" s="525"/>
      <c r="AE37" s="525"/>
      <c r="AF37" s="525"/>
      <c r="AG37" s="525"/>
      <c r="AH37" s="525"/>
    </row>
    <row r="38" spans="7:34" ht="12.75" customHeight="1">
      <c r="G38" s="525"/>
      <c r="H38" s="525"/>
      <c r="I38" s="525"/>
      <c r="J38" s="525"/>
      <c r="K38" s="525"/>
      <c r="L38" s="525"/>
      <c r="M38" s="525"/>
      <c r="N38" s="525"/>
      <c r="O38" s="525"/>
      <c r="P38" s="525"/>
      <c r="Q38" s="525"/>
      <c r="R38" s="525"/>
      <c r="S38" s="525"/>
      <c r="T38" s="525"/>
      <c r="U38" s="525"/>
      <c r="V38" s="525"/>
      <c r="W38" s="525"/>
      <c r="X38" s="525"/>
      <c r="Y38" s="525"/>
      <c r="Z38" s="525"/>
      <c r="AA38" s="525"/>
      <c r="AB38" s="525"/>
      <c r="AC38" s="525"/>
      <c r="AD38" s="525"/>
      <c r="AE38" s="525"/>
      <c r="AF38" s="525"/>
      <c r="AG38" s="525"/>
      <c r="AH38" s="525"/>
    </row>
    <row r="39" spans="7:34" ht="12.75" customHeight="1">
      <c r="G39" s="525"/>
      <c r="H39" s="525"/>
      <c r="I39" s="525"/>
      <c r="J39" s="525"/>
      <c r="K39" s="525"/>
      <c r="L39" s="525"/>
      <c r="M39" s="525"/>
      <c r="N39" s="525"/>
      <c r="O39" s="525"/>
      <c r="P39" s="525"/>
      <c r="Q39" s="525"/>
      <c r="R39" s="525"/>
      <c r="S39" s="525"/>
      <c r="T39" s="525"/>
      <c r="U39" s="525"/>
      <c r="V39" s="525"/>
      <c r="W39" s="525"/>
      <c r="X39" s="525"/>
      <c r="Y39" s="525"/>
      <c r="Z39" s="525"/>
      <c r="AA39" s="525"/>
      <c r="AB39" s="525"/>
      <c r="AC39" s="525"/>
      <c r="AD39" s="525"/>
      <c r="AE39" s="525"/>
      <c r="AF39" s="525"/>
      <c r="AG39" s="525"/>
      <c r="AH39" s="525"/>
    </row>
    <row r="40" spans="7:34" ht="12">
      <c r="G40" s="525"/>
      <c r="H40" s="525"/>
      <c r="I40" s="525"/>
      <c r="J40" s="525"/>
      <c r="K40" s="525"/>
      <c r="L40" s="525"/>
      <c r="M40" s="525"/>
      <c r="N40" s="525"/>
      <c r="O40" s="525"/>
      <c r="P40" s="525"/>
      <c r="Q40" s="525"/>
      <c r="R40" s="525"/>
      <c r="S40" s="525"/>
      <c r="T40" s="525"/>
      <c r="U40" s="525"/>
      <c r="V40" s="525"/>
      <c r="W40" s="525"/>
      <c r="X40" s="525"/>
      <c r="Y40" s="525"/>
      <c r="Z40" s="525"/>
      <c r="AA40" s="525"/>
      <c r="AB40" s="525"/>
      <c r="AC40" s="525"/>
      <c r="AD40" s="525"/>
      <c r="AE40" s="525"/>
      <c r="AF40" s="525"/>
      <c r="AG40" s="525"/>
      <c r="AH40" s="525"/>
    </row>
    <row r="41" spans="7:34" ht="12">
      <c r="G41" s="525"/>
      <c r="H41" s="525"/>
      <c r="I41" s="525"/>
      <c r="J41" s="525"/>
      <c r="K41" s="525"/>
      <c r="L41" s="525"/>
      <c r="M41" s="525"/>
      <c r="N41" s="525"/>
      <c r="O41" s="525"/>
      <c r="P41" s="525"/>
      <c r="Q41" s="525"/>
      <c r="R41" s="525"/>
      <c r="S41" s="525"/>
      <c r="T41" s="525"/>
      <c r="U41" s="525"/>
      <c r="V41" s="525"/>
      <c r="W41" s="525"/>
      <c r="X41" s="525"/>
      <c r="Y41" s="525"/>
      <c r="Z41" s="525"/>
      <c r="AA41" s="525"/>
      <c r="AB41" s="525"/>
      <c r="AC41" s="525"/>
      <c r="AD41" s="525"/>
      <c r="AE41" s="525"/>
      <c r="AF41" s="525"/>
      <c r="AG41" s="525"/>
      <c r="AH41" s="525"/>
    </row>
    <row r="42" spans="7:34" ht="12">
      <c r="G42" s="525"/>
      <c r="H42" s="525"/>
      <c r="I42" s="525"/>
      <c r="J42" s="525"/>
      <c r="K42" s="525"/>
      <c r="L42" s="525"/>
      <c r="M42" s="525"/>
      <c r="N42" s="525"/>
      <c r="O42" s="525"/>
      <c r="P42" s="525"/>
      <c r="Q42" s="525"/>
      <c r="R42" s="525"/>
      <c r="S42" s="525"/>
      <c r="T42" s="525"/>
      <c r="U42" s="525"/>
      <c r="V42" s="525"/>
      <c r="W42" s="525"/>
      <c r="X42" s="525"/>
      <c r="Y42" s="525"/>
      <c r="Z42" s="525"/>
      <c r="AA42" s="525"/>
      <c r="AB42" s="525"/>
      <c r="AC42" s="525"/>
      <c r="AD42" s="525"/>
      <c r="AE42" s="525"/>
      <c r="AF42" s="525"/>
      <c r="AG42" s="525"/>
      <c r="AH42" s="525"/>
    </row>
    <row r="43" spans="7:34" ht="12">
      <c r="G43" s="525"/>
      <c r="H43" s="525"/>
      <c r="I43" s="525"/>
      <c r="J43" s="525"/>
      <c r="K43" s="525"/>
      <c r="L43" s="525"/>
      <c r="M43" s="525"/>
      <c r="N43" s="525"/>
      <c r="O43" s="525"/>
      <c r="P43" s="525"/>
      <c r="Q43" s="525"/>
      <c r="R43" s="525"/>
      <c r="S43" s="525"/>
      <c r="T43" s="525"/>
      <c r="U43" s="525"/>
      <c r="V43" s="525"/>
      <c r="W43" s="525"/>
      <c r="X43" s="525"/>
      <c r="Y43" s="525"/>
      <c r="Z43" s="525"/>
      <c r="AA43" s="525"/>
      <c r="AB43" s="525"/>
      <c r="AC43" s="525"/>
      <c r="AD43" s="525"/>
      <c r="AE43" s="525"/>
      <c r="AF43" s="525"/>
      <c r="AG43" s="525"/>
      <c r="AH43" s="525"/>
    </row>
    <row r="44" spans="7:34" ht="12">
      <c r="G44" s="525"/>
      <c r="H44" s="525"/>
      <c r="I44" s="525"/>
      <c r="J44" s="525"/>
      <c r="K44" s="525"/>
      <c r="L44" s="525"/>
      <c r="M44" s="525"/>
      <c r="N44" s="525"/>
      <c r="O44" s="525"/>
      <c r="P44" s="525"/>
      <c r="Q44" s="525"/>
      <c r="R44" s="525"/>
      <c r="S44" s="525"/>
      <c r="T44" s="525"/>
      <c r="U44" s="525"/>
      <c r="V44" s="525"/>
      <c r="W44" s="525"/>
      <c r="X44" s="525"/>
      <c r="Y44" s="525"/>
      <c r="Z44" s="525"/>
      <c r="AA44" s="525"/>
      <c r="AB44" s="525"/>
      <c r="AC44" s="525"/>
      <c r="AD44" s="525"/>
      <c r="AE44" s="525"/>
      <c r="AF44" s="525"/>
      <c r="AG44" s="525"/>
      <c r="AH44" s="525"/>
    </row>
    <row r="45" spans="7:34" ht="12">
      <c r="G45" s="525"/>
      <c r="H45" s="525"/>
      <c r="I45" s="525"/>
      <c r="J45" s="525"/>
      <c r="K45" s="525"/>
      <c r="L45" s="525"/>
      <c r="M45" s="525"/>
      <c r="N45" s="525"/>
      <c r="O45" s="525"/>
      <c r="P45" s="525"/>
      <c r="Q45" s="525"/>
      <c r="R45" s="525"/>
      <c r="S45" s="525"/>
      <c r="T45" s="525"/>
      <c r="U45" s="525"/>
      <c r="V45" s="525"/>
      <c r="W45" s="525"/>
      <c r="X45" s="525"/>
      <c r="Y45" s="525"/>
      <c r="Z45" s="525"/>
      <c r="AA45" s="525"/>
      <c r="AB45" s="525"/>
      <c r="AC45" s="525"/>
      <c r="AD45" s="525"/>
      <c r="AE45" s="525"/>
      <c r="AF45" s="525"/>
      <c r="AG45" s="525"/>
      <c r="AH45" s="525"/>
    </row>
    <row r="46" spans="7:34" ht="12">
      <c r="G46" s="525"/>
      <c r="H46" s="525"/>
      <c r="I46" s="525"/>
      <c r="J46" s="525"/>
      <c r="K46" s="525"/>
      <c r="L46" s="525"/>
      <c r="M46" s="525"/>
      <c r="N46" s="525"/>
      <c r="O46" s="525"/>
      <c r="P46" s="525"/>
      <c r="Q46" s="525"/>
      <c r="R46" s="525"/>
      <c r="S46" s="525"/>
      <c r="T46" s="525"/>
      <c r="U46" s="525"/>
      <c r="V46" s="525"/>
      <c r="W46" s="525"/>
      <c r="X46" s="525"/>
      <c r="Y46" s="525"/>
      <c r="Z46" s="525"/>
      <c r="AA46" s="525"/>
      <c r="AB46" s="525"/>
      <c r="AC46" s="525"/>
      <c r="AD46" s="525"/>
      <c r="AE46" s="525"/>
      <c r="AF46" s="525"/>
      <c r="AG46" s="525"/>
      <c r="AH46" s="525"/>
    </row>
    <row r="47" spans="7:34" ht="12">
      <c r="G47" s="525"/>
      <c r="H47" s="525"/>
      <c r="I47" s="525"/>
      <c r="J47" s="525"/>
      <c r="K47" s="525"/>
      <c r="L47" s="525"/>
      <c r="M47" s="525"/>
      <c r="N47" s="525"/>
      <c r="O47" s="525"/>
      <c r="P47" s="525"/>
      <c r="Q47" s="525"/>
      <c r="R47" s="525"/>
      <c r="S47" s="525"/>
      <c r="T47" s="525"/>
      <c r="U47" s="525"/>
      <c r="V47" s="525"/>
      <c r="W47" s="525"/>
      <c r="X47" s="525"/>
      <c r="Y47" s="525"/>
      <c r="Z47" s="525"/>
      <c r="AA47" s="525"/>
      <c r="AB47" s="525"/>
      <c r="AC47" s="525"/>
      <c r="AD47" s="525"/>
      <c r="AE47" s="525"/>
      <c r="AF47" s="525"/>
      <c r="AG47" s="525"/>
      <c r="AH47" s="525"/>
    </row>
    <row r="48" spans="7:34" ht="12">
      <c r="G48" s="525"/>
      <c r="H48" s="525"/>
      <c r="I48" s="525"/>
      <c r="J48" s="525"/>
      <c r="K48" s="525"/>
      <c r="L48" s="525"/>
      <c r="M48" s="525"/>
      <c r="N48" s="525"/>
      <c r="O48" s="525"/>
      <c r="P48" s="525"/>
      <c r="Q48" s="525"/>
      <c r="R48" s="525"/>
      <c r="S48" s="525"/>
      <c r="T48" s="525"/>
      <c r="U48" s="525"/>
      <c r="V48" s="525"/>
      <c r="W48" s="525"/>
      <c r="X48" s="525"/>
      <c r="Y48" s="525"/>
      <c r="Z48" s="525"/>
      <c r="AA48" s="525"/>
      <c r="AB48" s="525"/>
      <c r="AC48" s="525"/>
      <c r="AD48" s="525"/>
      <c r="AE48" s="525"/>
      <c r="AF48" s="525"/>
      <c r="AG48" s="525"/>
      <c r="AH48" s="525"/>
    </row>
    <row r="49" spans="7:34" ht="12">
      <c r="G49" s="525"/>
      <c r="H49" s="525"/>
      <c r="I49" s="525"/>
      <c r="J49" s="525"/>
      <c r="K49" s="525"/>
      <c r="L49" s="525"/>
      <c r="M49" s="525"/>
      <c r="N49" s="525"/>
      <c r="O49" s="525"/>
      <c r="P49" s="525"/>
      <c r="Q49" s="525"/>
      <c r="R49" s="525"/>
      <c r="S49" s="525"/>
      <c r="T49" s="525"/>
      <c r="U49" s="525"/>
      <c r="V49" s="525"/>
      <c r="W49" s="525"/>
      <c r="X49" s="525"/>
      <c r="Y49" s="525"/>
      <c r="Z49" s="525"/>
      <c r="AA49" s="525"/>
      <c r="AB49" s="525"/>
      <c r="AC49" s="525"/>
      <c r="AD49" s="525"/>
      <c r="AE49" s="525"/>
      <c r="AF49" s="525"/>
      <c r="AG49" s="525"/>
      <c r="AH49" s="525"/>
    </row>
    <row r="50" spans="7:34" ht="12">
      <c r="G50" s="525"/>
      <c r="H50" s="525"/>
      <c r="I50" s="525"/>
      <c r="J50" s="525"/>
      <c r="K50" s="525"/>
      <c r="L50" s="525"/>
      <c r="M50" s="525"/>
      <c r="N50" s="525"/>
      <c r="O50" s="525"/>
      <c r="P50" s="525"/>
      <c r="Q50" s="525"/>
      <c r="R50" s="525"/>
      <c r="S50" s="525"/>
      <c r="T50" s="525"/>
      <c r="U50" s="525"/>
      <c r="V50" s="525"/>
      <c r="W50" s="525"/>
      <c r="X50" s="525"/>
      <c r="Y50" s="525"/>
      <c r="Z50" s="525"/>
      <c r="AA50" s="525"/>
      <c r="AB50" s="525"/>
      <c r="AC50" s="525"/>
      <c r="AD50" s="525"/>
      <c r="AE50" s="525"/>
      <c r="AF50" s="525"/>
      <c r="AG50" s="525"/>
      <c r="AH50" s="525"/>
    </row>
    <row r="51" spans="7:34" ht="12">
      <c r="G51" s="525"/>
      <c r="H51" s="525"/>
      <c r="I51" s="525"/>
      <c r="J51" s="525"/>
      <c r="K51" s="525"/>
      <c r="L51" s="525"/>
      <c r="M51" s="525"/>
      <c r="N51" s="525"/>
      <c r="O51" s="525"/>
      <c r="P51" s="525"/>
      <c r="Q51" s="525"/>
      <c r="R51" s="525"/>
      <c r="S51" s="525"/>
      <c r="T51" s="525"/>
      <c r="U51" s="525"/>
      <c r="V51" s="525"/>
      <c r="W51" s="525"/>
      <c r="X51" s="525"/>
      <c r="Y51" s="525"/>
      <c r="Z51" s="525"/>
      <c r="AA51" s="525"/>
      <c r="AB51" s="525"/>
      <c r="AC51" s="525"/>
      <c r="AD51" s="525"/>
      <c r="AE51" s="525"/>
      <c r="AF51" s="525"/>
      <c r="AG51" s="525"/>
      <c r="AH51" s="525"/>
    </row>
    <row r="52" spans="7:34" ht="12">
      <c r="G52" s="525"/>
      <c r="H52" s="525"/>
      <c r="I52" s="525"/>
      <c r="J52" s="525"/>
      <c r="K52" s="525"/>
      <c r="L52" s="525"/>
      <c r="M52" s="525"/>
      <c r="N52" s="525"/>
      <c r="O52" s="525"/>
      <c r="P52" s="525"/>
      <c r="Q52" s="525"/>
      <c r="R52" s="525"/>
      <c r="S52" s="525"/>
      <c r="T52" s="525"/>
      <c r="U52" s="525"/>
      <c r="V52" s="525"/>
      <c r="W52" s="525"/>
      <c r="X52" s="525"/>
      <c r="Y52" s="525"/>
      <c r="Z52" s="525"/>
      <c r="AA52" s="525"/>
      <c r="AB52" s="525"/>
      <c r="AC52" s="525"/>
      <c r="AD52" s="525"/>
      <c r="AE52" s="525"/>
      <c r="AF52" s="525"/>
      <c r="AG52" s="525"/>
      <c r="AH52" s="525"/>
    </row>
    <row r="53" spans="7:34" ht="12">
      <c r="G53" s="525"/>
      <c r="H53" s="525"/>
      <c r="I53" s="525"/>
      <c r="J53" s="525"/>
      <c r="K53" s="525"/>
      <c r="L53" s="525"/>
      <c r="M53" s="525"/>
      <c r="N53" s="525"/>
      <c r="O53" s="525"/>
      <c r="P53" s="525"/>
      <c r="Q53" s="525"/>
      <c r="R53" s="525"/>
      <c r="S53" s="525"/>
      <c r="T53" s="525"/>
      <c r="U53" s="525"/>
      <c r="V53" s="525"/>
      <c r="W53" s="525"/>
      <c r="X53" s="525"/>
      <c r="Y53" s="525"/>
      <c r="Z53" s="525"/>
      <c r="AA53" s="525"/>
      <c r="AB53" s="525"/>
      <c r="AC53" s="525"/>
      <c r="AD53" s="525"/>
      <c r="AE53" s="525"/>
      <c r="AF53" s="525"/>
      <c r="AG53" s="525"/>
      <c r="AH53" s="525"/>
    </row>
    <row r="54" spans="7:34" ht="12">
      <c r="G54" s="525"/>
      <c r="H54" s="525"/>
      <c r="I54" s="525"/>
      <c r="J54" s="525"/>
      <c r="K54" s="525"/>
      <c r="L54" s="525"/>
      <c r="M54" s="525"/>
      <c r="N54" s="525"/>
      <c r="O54" s="525"/>
      <c r="P54" s="525"/>
      <c r="Q54" s="525"/>
      <c r="R54" s="525"/>
      <c r="S54" s="525"/>
      <c r="T54" s="525"/>
      <c r="U54" s="525"/>
      <c r="V54" s="525"/>
      <c r="W54" s="525"/>
      <c r="X54" s="525"/>
      <c r="Y54" s="525"/>
      <c r="Z54" s="525"/>
      <c r="AA54" s="525"/>
      <c r="AB54" s="525"/>
      <c r="AC54" s="525"/>
      <c r="AD54" s="525"/>
      <c r="AE54" s="525"/>
      <c r="AF54" s="525"/>
      <c r="AG54" s="525"/>
      <c r="AH54" s="525"/>
    </row>
    <row r="55" spans="7:34" ht="12">
      <c r="G55" s="525"/>
      <c r="H55" s="525"/>
      <c r="I55" s="525"/>
      <c r="J55" s="525"/>
      <c r="K55" s="525"/>
      <c r="L55" s="525"/>
      <c r="M55" s="525"/>
      <c r="N55" s="525"/>
      <c r="O55" s="525"/>
      <c r="P55" s="525"/>
      <c r="Q55" s="525"/>
      <c r="R55" s="525"/>
      <c r="S55" s="525"/>
      <c r="T55" s="525"/>
      <c r="U55" s="525"/>
      <c r="V55" s="525"/>
      <c r="W55" s="525"/>
      <c r="X55" s="525"/>
      <c r="Y55" s="525"/>
      <c r="Z55" s="525"/>
      <c r="AA55" s="525"/>
      <c r="AB55" s="525"/>
      <c r="AC55" s="525"/>
      <c r="AD55" s="525"/>
      <c r="AE55" s="525"/>
      <c r="AF55" s="525"/>
      <c r="AG55" s="525"/>
      <c r="AH55" s="525"/>
    </row>
    <row r="56" spans="7:34" ht="12">
      <c r="G56" s="525"/>
      <c r="H56" s="525"/>
      <c r="I56" s="525"/>
      <c r="J56" s="525"/>
      <c r="K56" s="525"/>
      <c r="L56" s="525"/>
      <c r="M56" s="525"/>
      <c r="N56" s="525"/>
      <c r="O56" s="525"/>
      <c r="P56" s="525"/>
      <c r="Q56" s="525"/>
      <c r="R56" s="525"/>
      <c r="S56" s="525"/>
      <c r="T56" s="525"/>
      <c r="U56" s="525"/>
      <c r="V56" s="525"/>
      <c r="W56" s="525"/>
      <c r="X56" s="525"/>
      <c r="Y56" s="525"/>
      <c r="Z56" s="525"/>
      <c r="AA56" s="525"/>
      <c r="AB56" s="525"/>
      <c r="AC56" s="525"/>
      <c r="AD56" s="525"/>
      <c r="AE56" s="525"/>
      <c r="AF56" s="525"/>
      <c r="AG56" s="525"/>
      <c r="AH56" s="525"/>
    </row>
    <row r="57" spans="7:34" ht="12">
      <c r="G57" s="525"/>
      <c r="H57" s="525"/>
      <c r="I57" s="525"/>
      <c r="J57" s="525"/>
      <c r="K57" s="525"/>
      <c r="L57" s="525"/>
      <c r="M57" s="525"/>
      <c r="N57" s="525"/>
      <c r="O57" s="525"/>
      <c r="P57" s="525"/>
      <c r="Q57" s="525"/>
      <c r="R57" s="525"/>
      <c r="S57" s="525"/>
      <c r="T57" s="525"/>
      <c r="U57" s="525"/>
      <c r="V57" s="525"/>
      <c r="W57" s="525"/>
      <c r="X57" s="525"/>
      <c r="Y57" s="525"/>
      <c r="Z57" s="525"/>
      <c r="AA57" s="525"/>
      <c r="AB57" s="525"/>
      <c r="AC57" s="525"/>
      <c r="AD57" s="525"/>
      <c r="AE57" s="525"/>
      <c r="AF57" s="525"/>
      <c r="AG57" s="525"/>
      <c r="AH57" s="525"/>
    </row>
    <row r="58" spans="7:34" ht="12">
      <c r="G58" s="525"/>
      <c r="H58" s="525"/>
      <c r="I58" s="525"/>
      <c r="J58" s="525"/>
      <c r="K58" s="525"/>
      <c r="L58" s="525"/>
      <c r="M58" s="525"/>
      <c r="N58" s="525"/>
      <c r="O58" s="525"/>
      <c r="P58" s="525"/>
      <c r="Q58" s="525"/>
      <c r="R58" s="525"/>
      <c r="S58" s="525"/>
      <c r="T58" s="525"/>
      <c r="U58" s="525"/>
      <c r="V58" s="525"/>
      <c r="W58" s="525"/>
      <c r="X58" s="525"/>
      <c r="Y58" s="525"/>
      <c r="Z58" s="525"/>
      <c r="AA58" s="525"/>
      <c r="AB58" s="525"/>
      <c r="AC58" s="525"/>
      <c r="AD58" s="525"/>
      <c r="AE58" s="525"/>
      <c r="AF58" s="525"/>
      <c r="AG58" s="525"/>
      <c r="AH58" s="525"/>
    </row>
    <row r="59" spans="7:34" ht="12">
      <c r="G59" s="525"/>
      <c r="H59" s="525"/>
      <c r="I59" s="525"/>
      <c r="J59" s="525"/>
      <c r="K59" s="525"/>
      <c r="L59" s="525"/>
      <c r="M59" s="525"/>
      <c r="N59" s="525"/>
      <c r="O59" s="525"/>
      <c r="P59" s="525"/>
      <c r="Q59" s="525"/>
      <c r="R59" s="525"/>
      <c r="S59" s="525"/>
      <c r="T59" s="525"/>
      <c r="U59" s="525"/>
      <c r="V59" s="525"/>
      <c r="W59" s="525"/>
      <c r="X59" s="525"/>
      <c r="Y59" s="525"/>
      <c r="Z59" s="525"/>
      <c r="AA59" s="525"/>
      <c r="AB59" s="525"/>
      <c r="AC59" s="525"/>
      <c r="AD59" s="525"/>
      <c r="AE59" s="525"/>
      <c r="AF59" s="525"/>
      <c r="AG59" s="525"/>
      <c r="AH59" s="525"/>
    </row>
    <row r="60" spans="7:34" ht="12">
      <c r="G60" s="525"/>
      <c r="H60" s="525"/>
      <c r="I60" s="525"/>
      <c r="J60" s="525"/>
      <c r="K60" s="525"/>
      <c r="L60" s="525"/>
      <c r="M60" s="525"/>
      <c r="N60" s="525"/>
      <c r="O60" s="525"/>
      <c r="P60" s="525"/>
      <c r="Q60" s="525"/>
      <c r="R60" s="525"/>
      <c r="S60" s="525"/>
      <c r="T60" s="525"/>
      <c r="U60" s="525"/>
      <c r="V60" s="525"/>
      <c r="W60" s="525"/>
      <c r="X60" s="525"/>
      <c r="Y60" s="525"/>
      <c r="Z60" s="525"/>
      <c r="AA60" s="525"/>
      <c r="AB60" s="525"/>
      <c r="AC60" s="525"/>
      <c r="AD60" s="525"/>
      <c r="AE60" s="525"/>
      <c r="AF60" s="525"/>
      <c r="AG60" s="525"/>
      <c r="AH60" s="525"/>
    </row>
    <row r="61" spans="7:34" ht="12">
      <c r="G61" s="525"/>
      <c r="H61" s="525"/>
      <c r="I61" s="525"/>
      <c r="J61" s="525"/>
      <c r="K61" s="525"/>
      <c r="L61" s="525"/>
      <c r="M61" s="525"/>
      <c r="N61" s="525"/>
      <c r="O61" s="525"/>
      <c r="P61" s="525"/>
      <c r="Q61" s="525"/>
      <c r="R61" s="525"/>
      <c r="S61" s="525"/>
      <c r="T61" s="525"/>
      <c r="U61" s="525"/>
      <c r="V61" s="525"/>
      <c r="W61" s="525"/>
      <c r="X61" s="525"/>
      <c r="Y61" s="525"/>
      <c r="Z61" s="525"/>
      <c r="AA61" s="525"/>
      <c r="AB61" s="525"/>
      <c r="AC61" s="525"/>
      <c r="AD61" s="525"/>
      <c r="AE61" s="525"/>
      <c r="AF61" s="525"/>
      <c r="AG61" s="525"/>
      <c r="AH61" s="525"/>
    </row>
    <row r="62" spans="7:34" ht="12">
      <c r="G62" s="525"/>
      <c r="H62" s="525"/>
      <c r="I62" s="525"/>
      <c r="J62" s="525"/>
      <c r="K62" s="525"/>
      <c r="L62" s="525"/>
      <c r="M62" s="525"/>
      <c r="N62" s="525"/>
      <c r="O62" s="525"/>
      <c r="P62" s="525"/>
      <c r="Q62" s="525"/>
      <c r="R62" s="525"/>
      <c r="S62" s="525"/>
      <c r="T62" s="525"/>
      <c r="U62" s="525"/>
      <c r="V62" s="525"/>
      <c r="W62" s="525"/>
      <c r="X62" s="525"/>
      <c r="Y62" s="525"/>
      <c r="Z62" s="525"/>
      <c r="AA62" s="525"/>
      <c r="AB62" s="525"/>
      <c r="AC62" s="525"/>
      <c r="AD62" s="525"/>
      <c r="AE62" s="525"/>
      <c r="AF62" s="525"/>
      <c r="AG62" s="525"/>
      <c r="AH62" s="525"/>
    </row>
    <row r="63" spans="7:34" ht="12">
      <c r="G63" s="525"/>
      <c r="H63" s="525"/>
      <c r="I63" s="525"/>
      <c r="J63" s="525"/>
      <c r="K63" s="525"/>
      <c r="L63" s="525"/>
      <c r="M63" s="525"/>
      <c r="N63" s="525"/>
      <c r="O63" s="525"/>
      <c r="P63" s="525"/>
      <c r="Q63" s="525"/>
      <c r="R63" s="525"/>
      <c r="S63" s="525"/>
      <c r="T63" s="525"/>
      <c r="U63" s="525"/>
      <c r="V63" s="525"/>
      <c r="W63" s="525"/>
      <c r="X63" s="525"/>
      <c r="Y63" s="525"/>
      <c r="Z63" s="525"/>
      <c r="AA63" s="525"/>
      <c r="AB63" s="525"/>
      <c r="AC63" s="525"/>
      <c r="AD63" s="525"/>
      <c r="AE63" s="525"/>
      <c r="AF63" s="525"/>
      <c r="AG63" s="525"/>
      <c r="AH63" s="525"/>
    </row>
    <row r="64" spans="7:34" ht="12">
      <c r="G64" s="525"/>
      <c r="H64" s="525"/>
      <c r="I64" s="525"/>
      <c r="J64" s="525"/>
      <c r="K64" s="525"/>
      <c r="L64" s="525"/>
      <c r="M64" s="525"/>
      <c r="N64" s="525"/>
      <c r="O64" s="525"/>
      <c r="P64" s="525"/>
      <c r="Q64" s="525"/>
      <c r="R64" s="525"/>
      <c r="S64" s="525"/>
      <c r="T64" s="525"/>
      <c r="U64" s="525"/>
      <c r="V64" s="525"/>
      <c r="W64" s="525"/>
      <c r="X64" s="525"/>
      <c r="Y64" s="525"/>
      <c r="Z64" s="525"/>
      <c r="AA64" s="525"/>
      <c r="AB64" s="525"/>
      <c r="AC64" s="525"/>
      <c r="AD64" s="525"/>
      <c r="AE64" s="525"/>
      <c r="AF64" s="525"/>
      <c r="AG64" s="525"/>
      <c r="AH64" s="525"/>
    </row>
    <row r="65" spans="7:34" ht="12">
      <c r="G65" s="525"/>
      <c r="H65" s="525"/>
      <c r="I65" s="525"/>
      <c r="J65" s="525"/>
      <c r="K65" s="525"/>
      <c r="L65" s="525"/>
      <c r="M65" s="525"/>
      <c r="N65" s="525"/>
      <c r="O65" s="525"/>
      <c r="P65" s="525"/>
      <c r="Q65" s="525"/>
      <c r="R65" s="525"/>
      <c r="S65" s="525"/>
      <c r="T65" s="525"/>
      <c r="U65" s="525"/>
      <c r="V65" s="525"/>
      <c r="W65" s="525"/>
      <c r="X65" s="525"/>
      <c r="Y65" s="525"/>
      <c r="Z65" s="525"/>
      <c r="AA65" s="525"/>
      <c r="AB65" s="525"/>
      <c r="AC65" s="525"/>
      <c r="AD65" s="525"/>
      <c r="AE65" s="525"/>
      <c r="AF65" s="525"/>
      <c r="AG65" s="525"/>
      <c r="AH65" s="525"/>
    </row>
  </sheetData>
  <mergeCells count="11">
    <mergeCell ref="T5:U5"/>
    <mergeCell ref="D4:G4"/>
    <mergeCell ref="H4:K4"/>
    <mergeCell ref="L4:O4"/>
    <mergeCell ref="P4:S4"/>
    <mergeCell ref="T4:W4"/>
    <mergeCell ref="D5:E5"/>
    <mergeCell ref="H5:I5"/>
    <mergeCell ref="L5:M5"/>
    <mergeCell ref="P5:Q5"/>
    <mergeCell ref="B4:C5"/>
  </mergeCells>
  <printOptions/>
  <pageMargins left="0.75" right="0.75" top="1" bottom="1" header="0.512" footer="0.512"/>
  <pageSetup orientation="portrait" paperSize="9"/>
  <drawing r:id="rId1"/>
</worksheet>
</file>

<file path=xl/worksheets/sheet16.xml><?xml version="1.0" encoding="utf-8"?>
<worksheet xmlns="http://schemas.openxmlformats.org/spreadsheetml/2006/main" xmlns:r="http://schemas.openxmlformats.org/officeDocument/2006/relationships">
  <dimension ref="B2:O32"/>
  <sheetViews>
    <sheetView workbookViewId="0" topLeftCell="A1">
      <selection activeCell="A1" sqref="A1"/>
    </sheetView>
  </sheetViews>
  <sheetFormatPr defaultColWidth="9.00390625" defaultRowHeight="13.5"/>
  <cols>
    <col min="1" max="1" width="4.125" style="496" customWidth="1"/>
    <col min="2" max="3" width="14.625" style="558" customWidth="1"/>
    <col min="4" max="6" width="14.625" style="496" customWidth="1"/>
    <col min="7" max="7" width="10.50390625" style="496" customWidth="1"/>
    <col min="8" max="10" width="11.625" style="496" customWidth="1"/>
    <col min="11" max="11" width="13.625" style="496" customWidth="1"/>
    <col min="12" max="12" width="12.625" style="496" customWidth="1"/>
    <col min="13" max="13" width="13.625" style="496" customWidth="1"/>
    <col min="14" max="14" width="12.875" style="496" customWidth="1"/>
    <col min="15" max="15" width="14.00390625" style="496" customWidth="1"/>
    <col min="16" max="16384" width="9.00390625" style="496" customWidth="1"/>
  </cols>
  <sheetData>
    <row r="2" spans="2:3" ht="14.25">
      <c r="B2" s="552" t="s">
        <v>53</v>
      </c>
      <c r="C2" s="552"/>
    </row>
    <row r="3" spans="2:15" ht="12.75" thickBot="1">
      <c r="B3" s="553"/>
      <c r="C3" s="553"/>
      <c r="D3" s="554"/>
      <c r="E3" s="554"/>
      <c r="F3" s="554"/>
      <c r="G3" s="554"/>
      <c r="H3" s="554"/>
      <c r="I3" s="554"/>
      <c r="J3" s="554"/>
      <c r="K3" s="554"/>
      <c r="L3" s="555" t="s">
        <v>14</v>
      </c>
      <c r="O3" s="556"/>
    </row>
    <row r="4" spans="2:15" ht="26.25" customHeight="1" thickTop="1">
      <c r="B4" s="1206" t="s">
        <v>15</v>
      </c>
      <c r="C4" s="1208" t="s">
        <v>16</v>
      </c>
      <c r="D4" s="1208" t="s">
        <v>17</v>
      </c>
      <c r="E4" s="1208" t="s">
        <v>18</v>
      </c>
      <c r="F4" s="1209" t="s">
        <v>19</v>
      </c>
      <c r="G4" s="1202" t="s">
        <v>20</v>
      </c>
      <c r="H4" s="1204" t="s">
        <v>21</v>
      </c>
      <c r="I4" s="1204"/>
      <c r="J4" s="1204"/>
      <c r="K4" s="557" t="s">
        <v>22</v>
      </c>
      <c r="L4" s="1204" t="s">
        <v>23</v>
      </c>
      <c r="M4" s="558"/>
      <c r="N4" s="558"/>
      <c r="O4" s="558"/>
    </row>
    <row r="5" spans="2:15" ht="26.25" customHeight="1">
      <c r="B5" s="1207"/>
      <c r="C5" s="1207"/>
      <c r="D5" s="1207"/>
      <c r="E5" s="1207"/>
      <c r="F5" s="1210"/>
      <c r="G5" s="1203"/>
      <c r="H5" s="559" t="s">
        <v>24</v>
      </c>
      <c r="I5" s="559" t="s">
        <v>25</v>
      </c>
      <c r="J5" s="559" t="s">
        <v>26</v>
      </c>
      <c r="K5" s="559" t="s">
        <v>27</v>
      </c>
      <c r="L5" s="1205"/>
      <c r="M5" s="558"/>
      <c r="N5" s="558"/>
      <c r="O5" s="558"/>
    </row>
    <row r="6" spans="2:15" ht="6.75" customHeight="1">
      <c r="B6" s="560"/>
      <c r="C6" s="561"/>
      <c r="D6" s="562"/>
      <c r="E6" s="562"/>
      <c r="F6" s="562"/>
      <c r="G6" s="562"/>
      <c r="H6" s="562"/>
      <c r="I6" s="562"/>
      <c r="J6" s="562"/>
      <c r="K6" s="562"/>
      <c r="L6" s="563"/>
      <c r="M6" s="558"/>
      <c r="N6" s="558"/>
      <c r="O6" s="558"/>
    </row>
    <row r="7" spans="2:15" s="564" customFormat="1" ht="15" customHeight="1">
      <c r="B7" s="565" t="s">
        <v>28</v>
      </c>
      <c r="C7" s="566">
        <v>500057</v>
      </c>
      <c r="D7" s="567">
        <v>307816</v>
      </c>
      <c r="E7" s="567">
        <v>46059</v>
      </c>
      <c r="F7" s="567">
        <v>146182</v>
      </c>
      <c r="G7" s="567">
        <v>608285</v>
      </c>
      <c r="H7" s="567">
        <v>190058</v>
      </c>
      <c r="I7" s="567">
        <v>17769</v>
      </c>
      <c r="J7" s="567">
        <v>172289</v>
      </c>
      <c r="K7" s="567">
        <v>780574</v>
      </c>
      <c r="L7" s="568"/>
      <c r="M7" s="569"/>
      <c r="N7" s="569"/>
      <c r="O7" s="569"/>
    </row>
    <row r="8" spans="2:15" ht="15" customHeight="1">
      <c r="B8" s="570"/>
      <c r="C8" s="571"/>
      <c r="D8" s="567"/>
      <c r="E8" s="567"/>
      <c r="F8" s="567"/>
      <c r="G8" s="572"/>
      <c r="H8" s="572"/>
      <c r="I8" s="572"/>
      <c r="J8" s="572"/>
      <c r="K8" s="572"/>
      <c r="L8" s="573"/>
      <c r="M8" s="558"/>
      <c r="N8" s="558"/>
      <c r="O8" s="558"/>
    </row>
    <row r="9" spans="2:15" ht="15" customHeight="1">
      <c r="B9" s="570" t="s">
        <v>29</v>
      </c>
      <c r="C9" s="571">
        <v>39774</v>
      </c>
      <c r="D9" s="567">
        <v>24712</v>
      </c>
      <c r="E9" s="567">
        <v>3963</v>
      </c>
      <c r="F9" s="567">
        <v>11099</v>
      </c>
      <c r="G9" s="572"/>
      <c r="H9" s="572"/>
      <c r="I9" s="572"/>
      <c r="J9" s="572"/>
      <c r="K9" s="572"/>
      <c r="L9" s="573" t="s">
        <v>30</v>
      </c>
      <c r="M9" s="558"/>
      <c r="N9" s="558"/>
      <c r="O9" s="558"/>
    </row>
    <row r="10" spans="2:15" ht="15" customHeight="1">
      <c r="B10" s="574" t="s">
        <v>1238</v>
      </c>
      <c r="C10" s="571">
        <v>39541</v>
      </c>
      <c r="D10" s="567">
        <v>25901</v>
      </c>
      <c r="E10" s="567">
        <v>4314</v>
      </c>
      <c r="F10" s="567">
        <v>9326</v>
      </c>
      <c r="G10" s="572" t="s">
        <v>31</v>
      </c>
      <c r="H10" s="572" t="s">
        <v>32</v>
      </c>
      <c r="I10" s="572" t="s">
        <v>33</v>
      </c>
      <c r="J10" s="572" t="s">
        <v>32</v>
      </c>
      <c r="K10" s="572"/>
      <c r="L10" s="575" t="s">
        <v>13</v>
      </c>
      <c r="M10" s="558"/>
      <c r="N10" s="558"/>
      <c r="O10" s="558"/>
    </row>
    <row r="11" spans="2:15" ht="15" customHeight="1">
      <c r="B11" s="574" t="s">
        <v>1239</v>
      </c>
      <c r="C11" s="571">
        <v>38462</v>
      </c>
      <c r="D11" s="567">
        <v>19940</v>
      </c>
      <c r="E11" s="567">
        <v>3352</v>
      </c>
      <c r="F11" s="567">
        <v>15170</v>
      </c>
      <c r="G11" s="567">
        <v>307816</v>
      </c>
      <c r="H11" s="567">
        <v>23579</v>
      </c>
      <c r="I11" s="567">
        <v>1721</v>
      </c>
      <c r="J11" s="567">
        <v>21858</v>
      </c>
      <c r="K11" s="567"/>
      <c r="L11" s="573" t="s">
        <v>34</v>
      </c>
      <c r="M11" s="558"/>
      <c r="N11" s="558"/>
      <c r="O11" s="558"/>
    </row>
    <row r="12" spans="2:15" ht="15" customHeight="1">
      <c r="B12" s="574" t="s">
        <v>1240</v>
      </c>
      <c r="C12" s="571">
        <v>37764</v>
      </c>
      <c r="D12" s="567">
        <v>17954</v>
      </c>
      <c r="E12" s="567">
        <v>3026</v>
      </c>
      <c r="F12" s="567">
        <v>16384</v>
      </c>
      <c r="G12" s="572" t="s">
        <v>35</v>
      </c>
      <c r="H12" s="572" t="s">
        <v>36</v>
      </c>
      <c r="I12" s="572" t="s">
        <v>37</v>
      </c>
      <c r="J12" s="572" t="s">
        <v>36</v>
      </c>
      <c r="K12" s="572"/>
      <c r="L12" s="573" t="s">
        <v>38</v>
      </c>
      <c r="M12" s="558"/>
      <c r="N12" s="558"/>
      <c r="O12" s="558"/>
    </row>
    <row r="13" spans="2:15" ht="15" customHeight="1">
      <c r="B13" s="574" t="s">
        <v>1241</v>
      </c>
      <c r="C13" s="571">
        <v>33166</v>
      </c>
      <c r="D13" s="567">
        <v>14197</v>
      </c>
      <c r="E13" s="567">
        <v>1340</v>
      </c>
      <c r="F13" s="567">
        <v>17629</v>
      </c>
      <c r="G13" s="567">
        <v>45619</v>
      </c>
      <c r="H13" s="567">
        <v>70770</v>
      </c>
      <c r="I13" s="567">
        <v>6828</v>
      </c>
      <c r="J13" s="567">
        <v>63942</v>
      </c>
      <c r="K13" s="567"/>
      <c r="L13" s="573" t="s">
        <v>39</v>
      </c>
      <c r="M13" s="558"/>
      <c r="N13" s="558"/>
      <c r="O13" s="558"/>
    </row>
    <row r="14" spans="2:15" ht="15" customHeight="1">
      <c r="B14" s="574" t="s">
        <v>1242</v>
      </c>
      <c r="C14" s="571">
        <v>32659</v>
      </c>
      <c r="D14" s="567">
        <v>17106</v>
      </c>
      <c r="E14" s="567">
        <v>1592</v>
      </c>
      <c r="F14" s="567">
        <v>13961</v>
      </c>
      <c r="G14" s="572" t="s">
        <v>40</v>
      </c>
      <c r="H14" s="572" t="s">
        <v>41</v>
      </c>
      <c r="I14" s="572" t="s">
        <v>42</v>
      </c>
      <c r="J14" s="572" t="s">
        <v>41</v>
      </c>
      <c r="K14" s="572"/>
      <c r="L14" s="575" t="s">
        <v>43</v>
      </c>
      <c r="M14" s="558"/>
      <c r="N14" s="558"/>
      <c r="O14" s="558"/>
    </row>
    <row r="15" spans="2:15" ht="15" customHeight="1">
      <c r="B15" s="574" t="s">
        <v>1243</v>
      </c>
      <c r="C15" s="571">
        <v>40033</v>
      </c>
      <c r="D15" s="567">
        <v>22864</v>
      </c>
      <c r="E15" s="567">
        <v>2761</v>
      </c>
      <c r="F15" s="567">
        <v>14408</v>
      </c>
      <c r="G15" s="567">
        <v>254850</v>
      </c>
      <c r="H15" s="567">
        <v>69602</v>
      </c>
      <c r="I15" s="567">
        <v>9220</v>
      </c>
      <c r="J15" s="567">
        <v>60382</v>
      </c>
      <c r="K15" s="567"/>
      <c r="L15" s="573" t="s">
        <v>44</v>
      </c>
      <c r="M15" s="558"/>
      <c r="N15" s="558"/>
      <c r="O15" s="558"/>
    </row>
    <row r="16" spans="2:15" ht="15" customHeight="1">
      <c r="B16" s="574" t="s">
        <v>1244</v>
      </c>
      <c r="C16" s="571">
        <v>42670</v>
      </c>
      <c r="D16" s="567">
        <v>25398</v>
      </c>
      <c r="E16" s="567">
        <v>4078</v>
      </c>
      <c r="F16" s="567">
        <v>13194</v>
      </c>
      <c r="G16" s="572"/>
      <c r="H16" s="572" t="s">
        <v>45</v>
      </c>
      <c r="I16" s="572" t="s">
        <v>46</v>
      </c>
      <c r="J16" s="572" t="s">
        <v>45</v>
      </c>
      <c r="K16" s="572"/>
      <c r="L16" s="575" t="s">
        <v>47</v>
      </c>
      <c r="M16" s="558"/>
      <c r="N16" s="558"/>
      <c r="O16" s="558"/>
    </row>
    <row r="17" spans="2:15" ht="15" customHeight="1">
      <c r="B17" s="574" t="s">
        <v>1245</v>
      </c>
      <c r="C17" s="571">
        <v>49038</v>
      </c>
      <c r="D17" s="567">
        <v>44182</v>
      </c>
      <c r="E17" s="567">
        <v>3662</v>
      </c>
      <c r="F17" s="567">
        <v>1194</v>
      </c>
      <c r="G17" s="572"/>
      <c r="H17" s="567">
        <v>26107</v>
      </c>
      <c r="I17" s="567">
        <v>0</v>
      </c>
      <c r="J17" s="567">
        <v>26107</v>
      </c>
      <c r="K17" s="572"/>
      <c r="L17" s="573"/>
      <c r="M17" s="558"/>
      <c r="N17" s="558"/>
      <c r="O17" s="558"/>
    </row>
    <row r="18" spans="2:15" ht="15" customHeight="1">
      <c r="B18" s="570" t="s">
        <v>48</v>
      </c>
      <c r="C18" s="571">
        <v>53404</v>
      </c>
      <c r="D18" s="567">
        <v>33566</v>
      </c>
      <c r="E18" s="567">
        <v>6282</v>
      </c>
      <c r="F18" s="567">
        <v>13556</v>
      </c>
      <c r="G18" s="572"/>
      <c r="H18" s="572"/>
      <c r="I18" s="572"/>
      <c r="J18" s="572"/>
      <c r="K18" s="572"/>
      <c r="L18" s="573"/>
      <c r="M18" s="558"/>
      <c r="N18" s="558"/>
      <c r="O18" s="558"/>
    </row>
    <row r="19" spans="2:15" ht="15" customHeight="1">
      <c r="B19" s="574" t="s">
        <v>1235</v>
      </c>
      <c r="C19" s="571">
        <v>43704</v>
      </c>
      <c r="D19" s="567">
        <v>22090</v>
      </c>
      <c r="E19" s="567">
        <v>5792</v>
      </c>
      <c r="F19" s="567">
        <v>15822</v>
      </c>
      <c r="G19" s="572"/>
      <c r="H19" s="572"/>
      <c r="I19" s="572"/>
      <c r="J19" s="572"/>
      <c r="K19" s="572"/>
      <c r="L19" s="573"/>
      <c r="M19" s="558"/>
      <c r="N19" s="558"/>
      <c r="O19" s="558"/>
    </row>
    <row r="20" spans="2:15" ht="15" customHeight="1">
      <c r="B20" s="574" t="s">
        <v>1236</v>
      </c>
      <c r="C20" s="571">
        <v>50241</v>
      </c>
      <c r="D20" s="567">
        <v>39907</v>
      </c>
      <c r="E20" s="567">
        <v>5898</v>
      </c>
      <c r="F20" s="567">
        <v>4436</v>
      </c>
      <c r="G20" s="572"/>
      <c r="H20" s="572"/>
      <c r="I20" s="572"/>
      <c r="J20" s="572"/>
      <c r="K20" s="572"/>
      <c r="L20" s="573"/>
      <c r="M20" s="558"/>
      <c r="N20" s="558"/>
      <c r="O20" s="558"/>
    </row>
    <row r="21" spans="2:15" ht="9" customHeight="1">
      <c r="B21" s="576"/>
      <c r="C21" s="577"/>
      <c r="D21" s="578"/>
      <c r="E21" s="578"/>
      <c r="F21" s="578"/>
      <c r="G21" s="578"/>
      <c r="H21" s="578"/>
      <c r="I21" s="578"/>
      <c r="J21" s="578"/>
      <c r="K21" s="578"/>
      <c r="L21" s="579"/>
      <c r="M21" s="558"/>
      <c r="N21" s="558"/>
      <c r="O21" s="558"/>
    </row>
    <row r="22" ht="15" customHeight="1">
      <c r="B22" s="558" t="s">
        <v>49</v>
      </c>
    </row>
    <row r="23" ht="15" customHeight="1">
      <c r="B23" s="558" t="s">
        <v>50</v>
      </c>
    </row>
    <row r="24" ht="15" customHeight="1">
      <c r="B24" s="558" t="s">
        <v>51</v>
      </c>
    </row>
    <row r="25" ht="15" customHeight="1">
      <c r="B25" s="558" t="s">
        <v>52</v>
      </c>
    </row>
    <row r="26" ht="15" customHeight="1"/>
    <row r="27" ht="15" customHeight="1"/>
    <row r="28" ht="15" customHeight="1"/>
    <row r="29" ht="15" customHeight="1"/>
    <row r="30" ht="15" customHeight="1"/>
    <row r="31" ht="15" customHeight="1"/>
    <row r="32" ht="15" customHeight="1">
      <c r="B32" s="496"/>
    </row>
    <row r="33" ht="15" customHeight="1"/>
    <row r="34" ht="15" customHeight="1"/>
    <row r="35" ht="15" customHeight="1"/>
    <row r="36" ht="15" customHeight="1"/>
    <row r="37" ht="15" customHeight="1"/>
    <row r="38" ht="15" customHeight="1"/>
    <row r="39" ht="15" customHeight="1"/>
    <row r="40" ht="15" customHeight="1"/>
    <row r="41" ht="15" customHeight="1"/>
    <row r="42" ht="15" customHeight="1"/>
  </sheetData>
  <mergeCells count="8">
    <mergeCell ref="G4:G5"/>
    <mergeCell ref="H4:J4"/>
    <mergeCell ref="L4:L5"/>
    <mergeCell ref="B4:B5"/>
    <mergeCell ref="C4:C5"/>
    <mergeCell ref="D4:D5"/>
    <mergeCell ref="E4:E5"/>
    <mergeCell ref="F4:F5"/>
  </mergeCells>
  <printOptions/>
  <pageMargins left="0.75" right="0.75" top="1" bottom="1" header="0.512" footer="0.51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B2:O55"/>
  <sheetViews>
    <sheetView workbookViewId="0" topLeftCell="A1">
      <selection activeCell="A1" sqref="A1"/>
    </sheetView>
  </sheetViews>
  <sheetFormatPr defaultColWidth="9.00390625" defaultRowHeight="13.5"/>
  <cols>
    <col min="1" max="1" width="3.625" style="580" customWidth="1"/>
    <col min="2" max="2" width="5.50390625" style="580" customWidth="1"/>
    <col min="3" max="3" width="9.50390625" style="580" customWidth="1"/>
    <col min="4" max="4" width="11.50390625" style="582" customWidth="1"/>
    <col min="5" max="5" width="12.00390625" style="580" customWidth="1"/>
    <col min="6" max="7" width="10.125" style="580" customWidth="1"/>
    <col min="8" max="8" width="10.125" style="620" customWidth="1"/>
    <col min="9" max="9" width="10.875" style="580" customWidth="1"/>
    <col min="10" max="11" width="4.125" style="580" customWidth="1"/>
    <col min="12" max="12" width="3.625" style="580" customWidth="1"/>
    <col min="13" max="14" width="4.125" style="580" customWidth="1"/>
    <col min="15" max="15" width="3.625" style="580" customWidth="1"/>
    <col min="16" max="16384" width="9.00390625" style="580" customWidth="1"/>
  </cols>
  <sheetData>
    <row r="2" spans="2:8" ht="14.25">
      <c r="B2" s="581" t="s">
        <v>211</v>
      </c>
      <c r="F2" s="150"/>
      <c r="G2" s="150"/>
      <c r="H2" s="583"/>
    </row>
    <row r="3" spans="3:15" ht="12.75" thickBot="1">
      <c r="C3" s="584"/>
      <c r="D3" s="585"/>
      <c r="E3" s="584"/>
      <c r="F3" s="584"/>
      <c r="G3" s="584"/>
      <c r="H3" s="586"/>
      <c r="J3" s="584"/>
      <c r="K3" s="584"/>
      <c r="L3" s="584"/>
      <c r="M3" s="584"/>
      <c r="N3" s="584"/>
      <c r="O3" s="587" t="s">
        <v>54</v>
      </c>
    </row>
    <row r="4" spans="2:15" ht="36" customHeight="1" thickTop="1">
      <c r="B4" s="1211" t="s">
        <v>55</v>
      </c>
      <c r="C4" s="1212"/>
      <c r="D4" s="588" t="s">
        <v>56</v>
      </c>
      <c r="E4" s="589" t="s">
        <v>57</v>
      </c>
      <c r="F4" s="590" t="s">
        <v>58</v>
      </c>
      <c r="G4" s="590" t="s">
        <v>59</v>
      </c>
      <c r="H4" s="591" t="s">
        <v>60</v>
      </c>
      <c r="I4" s="592" t="s">
        <v>61</v>
      </c>
      <c r="J4" s="1213" t="s">
        <v>62</v>
      </c>
      <c r="K4" s="1214"/>
      <c r="L4" s="1215"/>
      <c r="M4" s="1213" t="s">
        <v>63</v>
      </c>
      <c r="N4" s="1214"/>
      <c r="O4" s="1215"/>
    </row>
    <row r="5" spans="2:15" ht="14.25" customHeight="1">
      <c r="B5" s="593"/>
      <c r="C5" s="594"/>
      <c r="D5" s="595"/>
      <c r="E5" s="596"/>
      <c r="F5" s="597" t="s">
        <v>64</v>
      </c>
      <c r="G5" s="598" t="s">
        <v>64</v>
      </c>
      <c r="H5" s="599" t="s">
        <v>65</v>
      </c>
      <c r="I5" s="600" t="s">
        <v>66</v>
      </c>
      <c r="J5" s="598"/>
      <c r="K5" s="598"/>
      <c r="L5" s="598" t="s">
        <v>67</v>
      </c>
      <c r="M5" s="598"/>
      <c r="N5" s="598"/>
      <c r="O5" s="601" t="s">
        <v>67</v>
      </c>
    </row>
    <row r="6" spans="2:15" ht="12.75" customHeight="1">
      <c r="B6" s="1216" t="s">
        <v>68</v>
      </c>
      <c r="C6" s="602" t="s">
        <v>1499</v>
      </c>
      <c r="D6" s="603" t="s">
        <v>69</v>
      </c>
      <c r="E6" s="604" t="s">
        <v>70</v>
      </c>
      <c r="F6" s="605">
        <v>56000</v>
      </c>
      <c r="G6" s="606">
        <v>39276</v>
      </c>
      <c r="H6" s="606">
        <v>380</v>
      </c>
      <c r="I6" s="606">
        <v>14925</v>
      </c>
      <c r="J6" s="607" t="s">
        <v>71</v>
      </c>
      <c r="K6" s="608" t="s">
        <v>72</v>
      </c>
      <c r="L6" s="608" t="s">
        <v>73</v>
      </c>
      <c r="M6" s="607" t="s">
        <v>71</v>
      </c>
      <c r="N6" s="608" t="s">
        <v>74</v>
      </c>
      <c r="O6" s="609" t="s">
        <v>75</v>
      </c>
    </row>
    <row r="7" spans="2:15" ht="12.75" customHeight="1">
      <c r="B7" s="1216"/>
      <c r="C7" s="602"/>
      <c r="D7" s="603" t="s">
        <v>76</v>
      </c>
      <c r="E7" s="604" t="s">
        <v>77</v>
      </c>
      <c r="F7" s="605">
        <v>500</v>
      </c>
      <c r="G7" s="606">
        <v>500</v>
      </c>
      <c r="H7" s="606">
        <v>100</v>
      </c>
      <c r="I7" s="606">
        <v>50</v>
      </c>
      <c r="J7" s="607" t="s">
        <v>78</v>
      </c>
      <c r="K7" s="608" t="s">
        <v>79</v>
      </c>
      <c r="L7" s="608" t="s">
        <v>80</v>
      </c>
      <c r="M7" s="607" t="s">
        <v>78</v>
      </c>
      <c r="N7" s="608" t="s">
        <v>81</v>
      </c>
      <c r="O7" s="609" t="s">
        <v>82</v>
      </c>
    </row>
    <row r="8" spans="2:15" ht="12.75" customHeight="1">
      <c r="B8" s="1216"/>
      <c r="C8" s="602"/>
      <c r="D8" s="603" t="s">
        <v>83</v>
      </c>
      <c r="E8" s="604" t="s">
        <v>84</v>
      </c>
      <c r="F8" s="605">
        <v>630</v>
      </c>
      <c r="G8" s="606">
        <v>608</v>
      </c>
      <c r="H8" s="606">
        <v>150</v>
      </c>
      <c r="I8" s="606">
        <v>91</v>
      </c>
      <c r="J8" s="607" t="s">
        <v>85</v>
      </c>
      <c r="K8" s="608" t="s">
        <v>86</v>
      </c>
      <c r="L8" s="608" t="s">
        <v>87</v>
      </c>
      <c r="M8" s="607" t="s">
        <v>85</v>
      </c>
      <c r="N8" s="608" t="s">
        <v>86</v>
      </c>
      <c r="O8" s="609" t="s">
        <v>88</v>
      </c>
    </row>
    <row r="9" spans="2:15" ht="12.75" customHeight="1">
      <c r="B9" s="1216"/>
      <c r="C9" s="602"/>
      <c r="D9" s="603" t="s">
        <v>89</v>
      </c>
      <c r="E9" s="604" t="s">
        <v>90</v>
      </c>
      <c r="F9" s="605">
        <v>1300</v>
      </c>
      <c r="G9" s="606">
        <v>1260</v>
      </c>
      <c r="H9" s="606">
        <v>120</v>
      </c>
      <c r="I9" s="606">
        <v>151</v>
      </c>
      <c r="J9" s="607" t="s">
        <v>85</v>
      </c>
      <c r="K9" s="608" t="s">
        <v>86</v>
      </c>
      <c r="L9" s="608" t="s">
        <v>91</v>
      </c>
      <c r="M9" s="607" t="s">
        <v>85</v>
      </c>
      <c r="N9" s="608" t="s">
        <v>86</v>
      </c>
      <c r="O9" s="609" t="s">
        <v>75</v>
      </c>
    </row>
    <row r="10" spans="2:15" ht="12.75" customHeight="1">
      <c r="B10" s="1216"/>
      <c r="C10" s="602" t="s">
        <v>1488</v>
      </c>
      <c r="D10" s="603" t="s">
        <v>69</v>
      </c>
      <c r="E10" s="604" t="s">
        <v>70</v>
      </c>
      <c r="F10" s="605">
        <v>45000</v>
      </c>
      <c r="G10" s="606">
        <v>42000</v>
      </c>
      <c r="H10" s="606">
        <v>257</v>
      </c>
      <c r="I10" s="606">
        <v>10794</v>
      </c>
      <c r="J10" s="607" t="s">
        <v>92</v>
      </c>
      <c r="K10" s="608" t="s">
        <v>93</v>
      </c>
      <c r="L10" s="608" t="s">
        <v>94</v>
      </c>
      <c r="M10" s="607" t="s">
        <v>92</v>
      </c>
      <c r="N10" s="608" t="s">
        <v>95</v>
      </c>
      <c r="O10" s="609" t="s">
        <v>96</v>
      </c>
    </row>
    <row r="11" spans="2:15" ht="12.75" customHeight="1">
      <c r="B11" s="1216"/>
      <c r="C11" s="602"/>
      <c r="D11" s="603" t="s">
        <v>97</v>
      </c>
      <c r="E11" s="604" t="s">
        <v>84</v>
      </c>
      <c r="F11" s="605">
        <v>7000</v>
      </c>
      <c r="G11" s="606">
        <v>2186</v>
      </c>
      <c r="H11" s="606">
        <v>457</v>
      </c>
      <c r="I11" s="606">
        <v>1000</v>
      </c>
      <c r="J11" s="607" t="s">
        <v>85</v>
      </c>
      <c r="K11" s="608" t="s">
        <v>98</v>
      </c>
      <c r="L11" s="608" t="s">
        <v>91</v>
      </c>
      <c r="M11" s="607" t="s">
        <v>85</v>
      </c>
      <c r="N11" s="608" t="s">
        <v>99</v>
      </c>
      <c r="O11" s="609" t="s">
        <v>100</v>
      </c>
    </row>
    <row r="12" spans="2:15" ht="12.75" customHeight="1">
      <c r="B12" s="1216"/>
      <c r="C12" s="610"/>
      <c r="D12" s="603" t="s">
        <v>101</v>
      </c>
      <c r="E12" s="604" t="s">
        <v>90</v>
      </c>
      <c r="F12" s="605">
        <v>4000</v>
      </c>
      <c r="G12" s="606">
        <v>1400</v>
      </c>
      <c r="H12" s="606">
        <v>200</v>
      </c>
      <c r="I12" s="606">
        <v>280</v>
      </c>
      <c r="J12" s="607" t="s">
        <v>85</v>
      </c>
      <c r="K12" s="608" t="s">
        <v>102</v>
      </c>
      <c r="L12" s="608" t="s">
        <v>103</v>
      </c>
      <c r="M12" s="607" t="s">
        <v>85</v>
      </c>
      <c r="N12" s="608" t="s">
        <v>104</v>
      </c>
      <c r="O12" s="609" t="s">
        <v>100</v>
      </c>
    </row>
    <row r="13" spans="2:15" ht="12.75" customHeight="1">
      <c r="B13" s="1216"/>
      <c r="C13" s="610"/>
      <c r="D13" s="603" t="s">
        <v>105</v>
      </c>
      <c r="E13" s="604" t="s">
        <v>84</v>
      </c>
      <c r="F13" s="605">
        <v>420</v>
      </c>
      <c r="G13" s="606">
        <v>350</v>
      </c>
      <c r="H13" s="606">
        <v>120</v>
      </c>
      <c r="I13" s="606">
        <v>42</v>
      </c>
      <c r="J13" s="607" t="s">
        <v>85</v>
      </c>
      <c r="K13" s="608" t="s">
        <v>106</v>
      </c>
      <c r="L13" s="608" t="s">
        <v>107</v>
      </c>
      <c r="M13" s="607" t="s">
        <v>85</v>
      </c>
      <c r="N13" s="608" t="s">
        <v>86</v>
      </c>
      <c r="O13" s="609" t="s">
        <v>88</v>
      </c>
    </row>
    <row r="14" spans="2:15" ht="12.75" customHeight="1">
      <c r="B14" s="1216"/>
      <c r="C14" s="602"/>
      <c r="D14" s="603" t="s">
        <v>108</v>
      </c>
      <c r="E14" s="604" t="s">
        <v>77</v>
      </c>
      <c r="F14" s="605">
        <v>1000</v>
      </c>
      <c r="G14" s="606">
        <v>610</v>
      </c>
      <c r="H14" s="606">
        <v>100</v>
      </c>
      <c r="I14" s="606">
        <v>61</v>
      </c>
      <c r="J14" s="607" t="s">
        <v>109</v>
      </c>
      <c r="K14" s="608" t="s">
        <v>110</v>
      </c>
      <c r="L14" s="611"/>
      <c r="M14" s="607" t="s">
        <v>109</v>
      </c>
      <c r="N14" s="608" t="s">
        <v>110</v>
      </c>
      <c r="O14" s="612"/>
    </row>
    <row r="15" spans="2:15" ht="12.75" customHeight="1">
      <c r="B15" s="1216"/>
      <c r="C15" s="602" t="s">
        <v>111</v>
      </c>
      <c r="D15" s="603" t="s">
        <v>112</v>
      </c>
      <c r="E15" s="604" t="s">
        <v>90</v>
      </c>
      <c r="F15" s="605">
        <v>7000</v>
      </c>
      <c r="G15" s="606">
        <v>2186</v>
      </c>
      <c r="H15" s="606">
        <v>548</v>
      </c>
      <c r="I15" s="606">
        <v>1200</v>
      </c>
      <c r="J15" s="607" t="s">
        <v>71</v>
      </c>
      <c r="K15" s="608" t="s">
        <v>98</v>
      </c>
      <c r="L15" s="608" t="s">
        <v>87</v>
      </c>
      <c r="M15" s="607" t="s">
        <v>71</v>
      </c>
      <c r="N15" s="608" t="s">
        <v>113</v>
      </c>
      <c r="O15" s="609" t="s">
        <v>107</v>
      </c>
    </row>
    <row r="16" spans="2:15" ht="12.75" customHeight="1">
      <c r="B16" s="1216"/>
      <c r="C16" s="602"/>
      <c r="D16" s="603" t="s">
        <v>114</v>
      </c>
      <c r="E16" s="604" t="s">
        <v>85</v>
      </c>
      <c r="F16" s="605">
        <v>650</v>
      </c>
      <c r="G16" s="606">
        <v>224</v>
      </c>
      <c r="H16" s="606">
        <v>50</v>
      </c>
      <c r="I16" s="606">
        <v>40</v>
      </c>
      <c r="J16" s="607" t="s">
        <v>85</v>
      </c>
      <c r="K16" s="608" t="s">
        <v>115</v>
      </c>
      <c r="L16" s="608" t="s">
        <v>116</v>
      </c>
      <c r="M16" s="607" t="s">
        <v>85</v>
      </c>
      <c r="N16" s="608" t="s">
        <v>115</v>
      </c>
      <c r="O16" s="609" t="s">
        <v>73</v>
      </c>
    </row>
    <row r="17" spans="2:15" ht="12.75" customHeight="1">
      <c r="B17" s="1216"/>
      <c r="C17" s="602"/>
      <c r="D17" s="603" t="s">
        <v>117</v>
      </c>
      <c r="E17" s="604" t="s">
        <v>118</v>
      </c>
      <c r="F17" s="605">
        <v>900</v>
      </c>
      <c r="G17" s="606">
        <v>747</v>
      </c>
      <c r="H17" s="606">
        <v>150</v>
      </c>
      <c r="I17" s="606">
        <v>112</v>
      </c>
      <c r="J17" s="607" t="s">
        <v>118</v>
      </c>
      <c r="K17" s="608" t="s">
        <v>119</v>
      </c>
      <c r="L17" s="608" t="s">
        <v>120</v>
      </c>
      <c r="M17" s="607" t="s">
        <v>118</v>
      </c>
      <c r="N17" s="608" t="s">
        <v>121</v>
      </c>
      <c r="O17" s="609" t="s">
        <v>122</v>
      </c>
    </row>
    <row r="18" spans="2:15" ht="12.75" customHeight="1">
      <c r="B18" s="1216"/>
      <c r="C18" s="602"/>
      <c r="D18" s="603" t="s">
        <v>123</v>
      </c>
      <c r="E18" s="604" t="s">
        <v>118</v>
      </c>
      <c r="F18" s="605">
        <v>500</v>
      </c>
      <c r="G18" s="606">
        <v>311</v>
      </c>
      <c r="H18" s="606">
        <v>120</v>
      </c>
      <c r="I18" s="606">
        <v>60</v>
      </c>
      <c r="J18" s="607" t="s">
        <v>118</v>
      </c>
      <c r="K18" s="608" t="s">
        <v>124</v>
      </c>
      <c r="L18" s="611"/>
      <c r="M18" s="607" t="s">
        <v>118</v>
      </c>
      <c r="N18" s="608" t="s">
        <v>124</v>
      </c>
      <c r="O18" s="612"/>
    </row>
    <row r="19" spans="2:15" ht="12.75" customHeight="1">
      <c r="B19" s="1216"/>
      <c r="C19" s="602" t="s">
        <v>1224</v>
      </c>
      <c r="D19" s="603" t="s">
        <v>125</v>
      </c>
      <c r="E19" s="604" t="s">
        <v>126</v>
      </c>
      <c r="F19" s="605">
        <v>550</v>
      </c>
      <c r="G19" s="606">
        <v>435</v>
      </c>
      <c r="H19" s="606">
        <v>120</v>
      </c>
      <c r="I19" s="606">
        <v>52</v>
      </c>
      <c r="J19" s="607" t="s">
        <v>126</v>
      </c>
      <c r="K19" s="608" t="s">
        <v>127</v>
      </c>
      <c r="L19" s="608" t="s">
        <v>128</v>
      </c>
      <c r="M19" s="607" t="s">
        <v>126</v>
      </c>
      <c r="N19" s="608" t="s">
        <v>127</v>
      </c>
      <c r="O19" s="609" t="s">
        <v>129</v>
      </c>
    </row>
    <row r="20" spans="2:15" ht="12.75" customHeight="1">
      <c r="B20" s="1216"/>
      <c r="C20" s="602"/>
      <c r="D20" s="603" t="s">
        <v>130</v>
      </c>
      <c r="E20" s="604" t="s">
        <v>84</v>
      </c>
      <c r="F20" s="605">
        <v>450</v>
      </c>
      <c r="G20" s="606">
        <v>274</v>
      </c>
      <c r="H20" s="606">
        <v>120</v>
      </c>
      <c r="I20" s="606">
        <v>33</v>
      </c>
      <c r="J20" s="607" t="s">
        <v>85</v>
      </c>
      <c r="K20" s="608" t="s">
        <v>102</v>
      </c>
      <c r="L20" s="608" t="s">
        <v>107</v>
      </c>
      <c r="M20" s="607" t="s">
        <v>85</v>
      </c>
      <c r="N20" s="608" t="s">
        <v>86</v>
      </c>
      <c r="O20" s="609" t="s">
        <v>100</v>
      </c>
    </row>
    <row r="21" spans="2:15" ht="12.75" customHeight="1">
      <c r="B21" s="1216"/>
      <c r="C21" s="602"/>
      <c r="D21" s="603" t="s">
        <v>1674</v>
      </c>
      <c r="E21" s="604" t="s">
        <v>90</v>
      </c>
      <c r="F21" s="605">
        <v>3300</v>
      </c>
      <c r="G21" s="606">
        <v>1363</v>
      </c>
      <c r="H21" s="606">
        <v>150</v>
      </c>
      <c r="I21" s="606">
        <v>204</v>
      </c>
      <c r="J21" s="607" t="s">
        <v>85</v>
      </c>
      <c r="K21" s="608" t="s">
        <v>104</v>
      </c>
      <c r="L21" s="608" t="s">
        <v>91</v>
      </c>
      <c r="M21" s="607" t="s">
        <v>85</v>
      </c>
      <c r="N21" s="608" t="s">
        <v>104</v>
      </c>
      <c r="O21" s="609" t="s">
        <v>88</v>
      </c>
    </row>
    <row r="22" spans="2:15" ht="12.75" customHeight="1">
      <c r="B22" s="1216"/>
      <c r="C22" s="602" t="s">
        <v>1321</v>
      </c>
      <c r="D22" s="603" t="s">
        <v>1659</v>
      </c>
      <c r="E22" s="604" t="s">
        <v>70</v>
      </c>
      <c r="F22" s="605">
        <v>3000</v>
      </c>
      <c r="G22" s="606">
        <v>1991</v>
      </c>
      <c r="H22" s="606">
        <v>150</v>
      </c>
      <c r="I22" s="606">
        <v>450</v>
      </c>
      <c r="J22" s="607" t="s">
        <v>92</v>
      </c>
      <c r="K22" s="608" t="s">
        <v>131</v>
      </c>
      <c r="L22" s="608" t="s">
        <v>132</v>
      </c>
      <c r="M22" s="607" t="s">
        <v>92</v>
      </c>
      <c r="N22" s="608" t="s">
        <v>133</v>
      </c>
      <c r="O22" s="609" t="s">
        <v>134</v>
      </c>
    </row>
    <row r="23" spans="2:15" ht="12.75" customHeight="1">
      <c r="B23" s="1216"/>
      <c r="C23" s="610" t="s">
        <v>1316</v>
      </c>
      <c r="D23" s="603" t="s">
        <v>362</v>
      </c>
      <c r="E23" s="604" t="s">
        <v>135</v>
      </c>
      <c r="F23" s="605">
        <v>5000</v>
      </c>
      <c r="G23" s="606">
        <v>3200</v>
      </c>
      <c r="H23" s="606">
        <v>150</v>
      </c>
      <c r="I23" s="606">
        <v>480</v>
      </c>
      <c r="J23" s="607" t="s">
        <v>78</v>
      </c>
      <c r="K23" s="608" t="s">
        <v>136</v>
      </c>
      <c r="L23" s="608" t="s">
        <v>137</v>
      </c>
      <c r="M23" s="607" t="s">
        <v>78</v>
      </c>
      <c r="N23" s="608" t="s">
        <v>138</v>
      </c>
      <c r="O23" s="609" t="s">
        <v>139</v>
      </c>
    </row>
    <row r="24" spans="2:15" ht="12.75" customHeight="1">
      <c r="B24" s="1216"/>
      <c r="C24" s="610"/>
      <c r="D24" s="603" t="s">
        <v>140</v>
      </c>
      <c r="E24" s="604" t="s">
        <v>77</v>
      </c>
      <c r="F24" s="605">
        <v>700</v>
      </c>
      <c r="G24" s="606">
        <v>539</v>
      </c>
      <c r="H24" s="606">
        <v>150</v>
      </c>
      <c r="I24" s="606">
        <v>80</v>
      </c>
      <c r="J24" s="607" t="s">
        <v>78</v>
      </c>
      <c r="K24" s="608" t="s">
        <v>138</v>
      </c>
      <c r="L24" s="608" t="s">
        <v>141</v>
      </c>
      <c r="M24" s="607" t="s">
        <v>78</v>
      </c>
      <c r="N24" s="608" t="s">
        <v>138</v>
      </c>
      <c r="O24" s="609" t="s">
        <v>139</v>
      </c>
    </row>
    <row r="25" spans="2:15" ht="12.75" customHeight="1">
      <c r="B25" s="1216"/>
      <c r="C25" s="602" t="s">
        <v>1317</v>
      </c>
      <c r="D25" s="603" t="s">
        <v>142</v>
      </c>
      <c r="E25" s="604" t="s">
        <v>84</v>
      </c>
      <c r="F25" s="605">
        <v>400</v>
      </c>
      <c r="G25" s="606">
        <v>258</v>
      </c>
      <c r="H25" s="606">
        <v>150</v>
      </c>
      <c r="I25" s="606">
        <v>38</v>
      </c>
      <c r="J25" s="607" t="s">
        <v>85</v>
      </c>
      <c r="K25" s="608" t="s">
        <v>102</v>
      </c>
      <c r="L25" s="608" t="s">
        <v>87</v>
      </c>
      <c r="M25" s="607" t="s">
        <v>85</v>
      </c>
      <c r="N25" s="608" t="s">
        <v>86</v>
      </c>
      <c r="O25" s="609" t="s">
        <v>100</v>
      </c>
    </row>
    <row r="26" spans="2:15" ht="12.75" customHeight="1">
      <c r="B26" s="1216"/>
      <c r="C26" s="602" t="s">
        <v>143</v>
      </c>
      <c r="D26" s="603" t="s">
        <v>144</v>
      </c>
      <c r="E26" s="604" t="s">
        <v>90</v>
      </c>
      <c r="F26" s="605">
        <v>850</v>
      </c>
      <c r="G26" s="606">
        <v>614</v>
      </c>
      <c r="H26" s="606">
        <v>130</v>
      </c>
      <c r="I26" s="606">
        <v>80</v>
      </c>
      <c r="J26" s="607" t="s">
        <v>85</v>
      </c>
      <c r="K26" s="608" t="s">
        <v>86</v>
      </c>
      <c r="L26" s="608" t="s">
        <v>75</v>
      </c>
      <c r="M26" s="607" t="s">
        <v>85</v>
      </c>
      <c r="N26" s="608" t="s">
        <v>86</v>
      </c>
      <c r="O26" s="609" t="s">
        <v>88</v>
      </c>
    </row>
    <row r="27" spans="2:15" ht="12.75" customHeight="1">
      <c r="B27" s="1216"/>
      <c r="C27" s="610" t="s">
        <v>352</v>
      </c>
      <c r="D27" s="603" t="s">
        <v>145</v>
      </c>
      <c r="E27" s="604" t="s">
        <v>84</v>
      </c>
      <c r="F27" s="605">
        <v>650</v>
      </c>
      <c r="G27" s="606">
        <v>473</v>
      </c>
      <c r="H27" s="606">
        <v>150</v>
      </c>
      <c r="I27" s="606">
        <v>71</v>
      </c>
      <c r="J27" s="607" t="s">
        <v>85</v>
      </c>
      <c r="K27" s="608" t="s">
        <v>86</v>
      </c>
      <c r="L27" s="608" t="s">
        <v>116</v>
      </c>
      <c r="M27" s="607" t="s">
        <v>85</v>
      </c>
      <c r="N27" s="608" t="s">
        <v>104</v>
      </c>
      <c r="O27" s="609" t="s">
        <v>100</v>
      </c>
    </row>
    <row r="28" spans="2:15" ht="12.75" customHeight="1">
      <c r="B28" s="613"/>
      <c r="C28" s="602"/>
      <c r="D28" s="603"/>
      <c r="E28" s="604"/>
      <c r="F28" s="605"/>
      <c r="G28" s="606"/>
      <c r="H28" s="606"/>
      <c r="I28" s="606"/>
      <c r="J28" s="607"/>
      <c r="K28" s="608"/>
      <c r="L28" s="608"/>
      <c r="M28" s="607"/>
      <c r="N28" s="608"/>
      <c r="O28" s="609"/>
    </row>
    <row r="29" spans="2:15" ht="12.75" customHeight="1">
      <c r="B29" s="1216" t="s">
        <v>146</v>
      </c>
      <c r="C29" s="602" t="s">
        <v>1817</v>
      </c>
      <c r="D29" s="603" t="s">
        <v>147</v>
      </c>
      <c r="E29" s="604" t="s">
        <v>77</v>
      </c>
      <c r="F29" s="605">
        <v>660</v>
      </c>
      <c r="G29" s="606">
        <v>450</v>
      </c>
      <c r="H29" s="606">
        <v>140</v>
      </c>
      <c r="I29" s="606">
        <v>63</v>
      </c>
      <c r="J29" s="607" t="s">
        <v>78</v>
      </c>
      <c r="K29" s="608" t="s">
        <v>81</v>
      </c>
      <c r="L29" s="608" t="s">
        <v>148</v>
      </c>
      <c r="M29" s="607" t="s">
        <v>78</v>
      </c>
      <c r="N29" s="608" t="s">
        <v>138</v>
      </c>
      <c r="O29" s="609" t="s">
        <v>82</v>
      </c>
    </row>
    <row r="30" spans="2:15" ht="12.75" customHeight="1">
      <c r="B30" s="1216"/>
      <c r="C30" s="602" t="s">
        <v>149</v>
      </c>
      <c r="D30" s="603" t="s">
        <v>150</v>
      </c>
      <c r="E30" s="604" t="s">
        <v>84</v>
      </c>
      <c r="F30" s="605">
        <v>500</v>
      </c>
      <c r="G30" s="606">
        <v>250</v>
      </c>
      <c r="H30" s="606">
        <v>100</v>
      </c>
      <c r="I30" s="606">
        <v>25</v>
      </c>
      <c r="J30" s="607" t="s">
        <v>85</v>
      </c>
      <c r="K30" s="608" t="s">
        <v>102</v>
      </c>
      <c r="L30" s="608" t="s">
        <v>88</v>
      </c>
      <c r="M30" s="607" t="s">
        <v>85</v>
      </c>
      <c r="N30" s="608" t="s">
        <v>86</v>
      </c>
      <c r="O30" s="609" t="s">
        <v>100</v>
      </c>
    </row>
    <row r="31" spans="2:15" ht="12.75" customHeight="1">
      <c r="B31" s="613"/>
      <c r="C31" s="602"/>
      <c r="D31" s="603"/>
      <c r="E31" s="604"/>
      <c r="F31" s="605"/>
      <c r="G31" s="606"/>
      <c r="H31" s="606"/>
      <c r="I31" s="606"/>
      <c r="J31" s="607"/>
      <c r="K31" s="608"/>
      <c r="L31" s="608"/>
      <c r="M31" s="607"/>
      <c r="N31" s="608"/>
      <c r="O31" s="609"/>
    </row>
    <row r="32" spans="2:15" ht="12.75" customHeight="1">
      <c r="B32" s="1216" t="s">
        <v>151</v>
      </c>
      <c r="C32" s="602" t="s">
        <v>1461</v>
      </c>
      <c r="D32" s="603" t="s">
        <v>69</v>
      </c>
      <c r="E32" s="604" t="s">
        <v>135</v>
      </c>
      <c r="F32" s="605">
        <v>101000</v>
      </c>
      <c r="G32" s="606">
        <v>81597</v>
      </c>
      <c r="H32" s="606">
        <v>274</v>
      </c>
      <c r="I32" s="606">
        <v>22357</v>
      </c>
      <c r="J32" s="607" t="s">
        <v>109</v>
      </c>
      <c r="K32" s="608" t="s">
        <v>152</v>
      </c>
      <c r="L32" s="608" t="s">
        <v>153</v>
      </c>
      <c r="M32" s="607" t="s">
        <v>109</v>
      </c>
      <c r="N32" s="608" t="s">
        <v>154</v>
      </c>
      <c r="O32" s="609" t="s">
        <v>155</v>
      </c>
    </row>
    <row r="33" spans="2:15" ht="12.75" customHeight="1">
      <c r="B33" s="1216"/>
      <c r="C33" s="602"/>
      <c r="D33" s="603" t="s">
        <v>1471</v>
      </c>
      <c r="E33" s="604" t="s">
        <v>84</v>
      </c>
      <c r="F33" s="605">
        <v>4500</v>
      </c>
      <c r="G33" s="606">
        <v>1800</v>
      </c>
      <c r="H33" s="606">
        <v>150</v>
      </c>
      <c r="I33" s="606">
        <v>270</v>
      </c>
      <c r="J33" s="607" t="s">
        <v>71</v>
      </c>
      <c r="K33" s="608" t="s">
        <v>102</v>
      </c>
      <c r="L33" s="608" t="s">
        <v>156</v>
      </c>
      <c r="M33" s="607" t="s">
        <v>71</v>
      </c>
      <c r="N33" s="608" t="s">
        <v>86</v>
      </c>
      <c r="O33" s="609" t="s">
        <v>87</v>
      </c>
    </row>
    <row r="34" spans="2:15" ht="12.75" customHeight="1">
      <c r="B34" s="1216"/>
      <c r="C34" s="602"/>
      <c r="D34" s="603" t="s">
        <v>1468</v>
      </c>
      <c r="E34" s="604" t="s">
        <v>126</v>
      </c>
      <c r="F34" s="605">
        <v>2000</v>
      </c>
      <c r="G34" s="606">
        <v>500</v>
      </c>
      <c r="H34" s="606">
        <v>100</v>
      </c>
      <c r="I34" s="606">
        <v>50</v>
      </c>
      <c r="J34" s="607" t="s">
        <v>157</v>
      </c>
      <c r="K34" s="608" t="s">
        <v>158</v>
      </c>
      <c r="L34" s="608" t="s">
        <v>159</v>
      </c>
      <c r="M34" s="607" t="s">
        <v>157</v>
      </c>
      <c r="N34" s="608" t="s">
        <v>160</v>
      </c>
      <c r="O34" s="609" t="s">
        <v>155</v>
      </c>
    </row>
    <row r="35" spans="2:15" ht="12.75" customHeight="1">
      <c r="B35" s="1216"/>
      <c r="C35" s="602"/>
      <c r="D35" s="603" t="s">
        <v>161</v>
      </c>
      <c r="E35" s="604" t="s">
        <v>126</v>
      </c>
      <c r="F35" s="605">
        <v>580</v>
      </c>
      <c r="G35" s="606">
        <v>573</v>
      </c>
      <c r="H35" s="606">
        <v>100</v>
      </c>
      <c r="I35" s="606">
        <v>57</v>
      </c>
      <c r="J35" s="607" t="s">
        <v>71</v>
      </c>
      <c r="K35" s="608" t="s">
        <v>162</v>
      </c>
      <c r="L35" s="608" t="s">
        <v>116</v>
      </c>
      <c r="M35" s="607" t="s">
        <v>71</v>
      </c>
      <c r="N35" s="608" t="s">
        <v>162</v>
      </c>
      <c r="O35" s="609" t="s">
        <v>87</v>
      </c>
    </row>
    <row r="36" spans="2:15" ht="12.75" customHeight="1">
      <c r="B36" s="1216"/>
      <c r="C36" s="602"/>
      <c r="D36" s="603" t="s">
        <v>163</v>
      </c>
      <c r="E36" s="604" t="s">
        <v>85</v>
      </c>
      <c r="F36" s="605">
        <v>2500</v>
      </c>
      <c r="G36" s="606">
        <v>1905</v>
      </c>
      <c r="H36" s="606">
        <v>150</v>
      </c>
      <c r="I36" s="606">
        <v>285</v>
      </c>
      <c r="J36" s="607" t="s">
        <v>85</v>
      </c>
      <c r="K36" s="608" t="s">
        <v>164</v>
      </c>
      <c r="L36" s="608" t="s">
        <v>100</v>
      </c>
      <c r="M36" s="607" t="s">
        <v>85</v>
      </c>
      <c r="N36" s="608" t="s">
        <v>164</v>
      </c>
      <c r="O36" s="609" t="s">
        <v>75</v>
      </c>
    </row>
    <row r="37" spans="2:15" ht="12.75" customHeight="1">
      <c r="B37" s="1216"/>
      <c r="C37" s="610"/>
      <c r="D37" s="603" t="s">
        <v>1475</v>
      </c>
      <c r="E37" s="604" t="s">
        <v>165</v>
      </c>
      <c r="F37" s="605">
        <v>2500</v>
      </c>
      <c r="G37" s="606">
        <v>1408</v>
      </c>
      <c r="H37" s="606">
        <v>120</v>
      </c>
      <c r="I37" s="606">
        <v>169</v>
      </c>
      <c r="J37" s="607" t="s">
        <v>109</v>
      </c>
      <c r="K37" s="608" t="s">
        <v>166</v>
      </c>
      <c r="L37" s="611"/>
      <c r="M37" s="607" t="s">
        <v>109</v>
      </c>
      <c r="N37" s="608" t="s">
        <v>167</v>
      </c>
      <c r="O37" s="609" t="s">
        <v>168</v>
      </c>
    </row>
    <row r="38" spans="2:15" ht="12.75" customHeight="1">
      <c r="B38" s="1216"/>
      <c r="C38" s="610" t="s">
        <v>1533</v>
      </c>
      <c r="D38" s="603" t="s">
        <v>1534</v>
      </c>
      <c r="E38" s="604" t="s">
        <v>77</v>
      </c>
      <c r="F38" s="605">
        <v>13500</v>
      </c>
      <c r="G38" s="606">
        <v>9000</v>
      </c>
      <c r="H38" s="606">
        <v>254</v>
      </c>
      <c r="I38" s="606">
        <v>2286</v>
      </c>
      <c r="J38" s="607" t="s">
        <v>71</v>
      </c>
      <c r="K38" s="608" t="s">
        <v>169</v>
      </c>
      <c r="L38" s="608" t="s">
        <v>103</v>
      </c>
      <c r="M38" s="607" t="s">
        <v>71</v>
      </c>
      <c r="N38" s="608" t="s">
        <v>115</v>
      </c>
      <c r="O38" s="609" t="s">
        <v>75</v>
      </c>
    </row>
    <row r="39" spans="2:15" ht="12.75" customHeight="1">
      <c r="B39" s="1216"/>
      <c r="C39" s="602"/>
      <c r="D39" s="603" t="s">
        <v>170</v>
      </c>
      <c r="E39" s="604" t="s">
        <v>84</v>
      </c>
      <c r="F39" s="605">
        <v>2000</v>
      </c>
      <c r="G39" s="606">
        <v>1760</v>
      </c>
      <c r="H39" s="606">
        <v>120</v>
      </c>
      <c r="I39" s="606">
        <v>211</v>
      </c>
      <c r="J39" s="607" t="s">
        <v>85</v>
      </c>
      <c r="K39" s="608" t="s">
        <v>86</v>
      </c>
      <c r="L39" s="608"/>
      <c r="M39" s="607" t="s">
        <v>85</v>
      </c>
      <c r="N39" s="608" t="s">
        <v>104</v>
      </c>
      <c r="O39" s="609" t="s">
        <v>100</v>
      </c>
    </row>
    <row r="40" spans="2:15" ht="12.75" customHeight="1">
      <c r="B40" s="1216"/>
      <c r="C40" s="602" t="s">
        <v>171</v>
      </c>
      <c r="D40" s="603" t="s">
        <v>69</v>
      </c>
      <c r="E40" s="604" t="s">
        <v>172</v>
      </c>
      <c r="F40" s="605">
        <v>10000</v>
      </c>
      <c r="G40" s="606">
        <v>6160</v>
      </c>
      <c r="H40" s="606">
        <v>388</v>
      </c>
      <c r="I40" s="606">
        <v>2390</v>
      </c>
      <c r="J40" s="607" t="s">
        <v>172</v>
      </c>
      <c r="K40" s="608" t="s">
        <v>173</v>
      </c>
      <c r="L40" s="608" t="s">
        <v>174</v>
      </c>
      <c r="M40" s="607" t="s">
        <v>172</v>
      </c>
      <c r="N40" s="608" t="s">
        <v>175</v>
      </c>
      <c r="O40" s="609" t="s">
        <v>176</v>
      </c>
    </row>
    <row r="41" spans="2:15" ht="12.75" customHeight="1">
      <c r="B41" s="1216"/>
      <c r="C41" s="602" t="s">
        <v>177</v>
      </c>
      <c r="D41" s="603" t="s">
        <v>178</v>
      </c>
      <c r="E41" s="604" t="s">
        <v>70</v>
      </c>
      <c r="F41" s="605">
        <v>10000</v>
      </c>
      <c r="G41" s="606">
        <v>4064</v>
      </c>
      <c r="H41" s="606">
        <v>348</v>
      </c>
      <c r="I41" s="606">
        <v>1414</v>
      </c>
      <c r="J41" s="607" t="s">
        <v>92</v>
      </c>
      <c r="K41" s="608" t="s">
        <v>179</v>
      </c>
      <c r="L41" s="611"/>
      <c r="M41" s="607" t="s">
        <v>92</v>
      </c>
      <c r="N41" s="608" t="s">
        <v>131</v>
      </c>
      <c r="O41" s="612"/>
    </row>
    <row r="42" spans="2:15" ht="12.75" customHeight="1">
      <c r="B42" s="1216"/>
      <c r="C42" s="602"/>
      <c r="D42" s="603" t="s">
        <v>180</v>
      </c>
      <c r="E42" s="604" t="s">
        <v>181</v>
      </c>
      <c r="F42" s="605">
        <v>3000</v>
      </c>
      <c r="G42" s="606">
        <v>704</v>
      </c>
      <c r="H42" s="606">
        <v>214</v>
      </c>
      <c r="I42" s="606">
        <v>600</v>
      </c>
      <c r="J42" s="607" t="s">
        <v>181</v>
      </c>
      <c r="K42" s="608" t="s">
        <v>182</v>
      </c>
      <c r="L42" s="611"/>
      <c r="M42" s="607" t="s">
        <v>181</v>
      </c>
      <c r="N42" s="608" t="s">
        <v>183</v>
      </c>
      <c r="O42" s="612"/>
    </row>
    <row r="43" spans="2:15" ht="12.75" customHeight="1">
      <c r="B43" s="1216"/>
      <c r="C43" s="602" t="s">
        <v>184</v>
      </c>
      <c r="D43" s="603" t="s">
        <v>185</v>
      </c>
      <c r="E43" s="604" t="s">
        <v>186</v>
      </c>
      <c r="F43" s="605">
        <v>15000</v>
      </c>
      <c r="G43" s="606">
        <v>10517</v>
      </c>
      <c r="H43" s="606">
        <v>285</v>
      </c>
      <c r="I43" s="606">
        <v>2997</v>
      </c>
      <c r="J43" s="607" t="s">
        <v>157</v>
      </c>
      <c r="K43" s="608" t="s">
        <v>187</v>
      </c>
      <c r="L43" s="608" t="s">
        <v>153</v>
      </c>
      <c r="M43" s="607" t="s">
        <v>157</v>
      </c>
      <c r="N43" s="608" t="s">
        <v>110</v>
      </c>
      <c r="O43" s="609" t="s">
        <v>155</v>
      </c>
    </row>
    <row r="44" spans="2:15" ht="24">
      <c r="B44" s="1216"/>
      <c r="C44" s="602" t="s">
        <v>1555</v>
      </c>
      <c r="D44" s="603" t="s">
        <v>188</v>
      </c>
      <c r="E44" s="604" t="s">
        <v>186</v>
      </c>
      <c r="F44" s="605">
        <v>13000</v>
      </c>
      <c r="G44" s="606">
        <v>6425</v>
      </c>
      <c r="H44" s="606">
        <v>386</v>
      </c>
      <c r="I44" s="606">
        <v>2480</v>
      </c>
      <c r="J44" s="607" t="s">
        <v>109</v>
      </c>
      <c r="K44" s="608" t="s">
        <v>154</v>
      </c>
      <c r="L44" s="608" t="s">
        <v>189</v>
      </c>
      <c r="M44" s="607" t="s">
        <v>109</v>
      </c>
      <c r="N44" s="608" t="s">
        <v>190</v>
      </c>
      <c r="O44" s="609" t="s">
        <v>153</v>
      </c>
    </row>
    <row r="45" spans="2:15" ht="12.75" customHeight="1">
      <c r="B45" s="1216"/>
      <c r="C45" s="602" t="s">
        <v>1295</v>
      </c>
      <c r="D45" s="603" t="s">
        <v>191</v>
      </c>
      <c r="E45" s="604" t="s">
        <v>90</v>
      </c>
      <c r="F45" s="605">
        <v>1200</v>
      </c>
      <c r="G45" s="606">
        <v>1100</v>
      </c>
      <c r="H45" s="606">
        <v>120</v>
      </c>
      <c r="I45" s="606">
        <v>132</v>
      </c>
      <c r="J45" s="607" t="s">
        <v>71</v>
      </c>
      <c r="K45" s="608" t="s">
        <v>104</v>
      </c>
      <c r="L45" s="608" t="s">
        <v>75</v>
      </c>
      <c r="M45" s="607" t="s">
        <v>71</v>
      </c>
      <c r="N45" s="608" t="s">
        <v>104</v>
      </c>
      <c r="O45" s="609" t="s">
        <v>88</v>
      </c>
    </row>
    <row r="46" spans="2:15" ht="12.75" customHeight="1">
      <c r="B46" s="1216"/>
      <c r="C46" s="602"/>
      <c r="D46" s="603" t="s">
        <v>192</v>
      </c>
      <c r="E46" s="604" t="s">
        <v>85</v>
      </c>
      <c r="F46" s="605">
        <v>1600</v>
      </c>
      <c r="G46" s="606">
        <v>1488</v>
      </c>
      <c r="H46" s="606">
        <v>100</v>
      </c>
      <c r="I46" s="606">
        <v>148</v>
      </c>
      <c r="J46" s="607" t="s">
        <v>85</v>
      </c>
      <c r="K46" s="608" t="s">
        <v>86</v>
      </c>
      <c r="L46" s="608" t="s">
        <v>87</v>
      </c>
      <c r="M46" s="607" t="s">
        <v>85</v>
      </c>
      <c r="N46" s="608" t="s">
        <v>86</v>
      </c>
      <c r="O46" s="609" t="s">
        <v>88</v>
      </c>
    </row>
    <row r="47" spans="2:15" ht="12.75" customHeight="1">
      <c r="B47" s="1216"/>
      <c r="C47" s="602"/>
      <c r="D47" s="603" t="s">
        <v>193</v>
      </c>
      <c r="E47" s="604" t="s">
        <v>165</v>
      </c>
      <c r="F47" s="605">
        <v>950</v>
      </c>
      <c r="G47" s="606">
        <v>850</v>
      </c>
      <c r="H47" s="606">
        <v>100</v>
      </c>
      <c r="I47" s="606">
        <v>85</v>
      </c>
      <c r="J47" s="607" t="s">
        <v>109</v>
      </c>
      <c r="K47" s="608" t="s">
        <v>194</v>
      </c>
      <c r="L47" s="608" t="s">
        <v>195</v>
      </c>
      <c r="M47" s="607" t="s">
        <v>109</v>
      </c>
      <c r="N47" s="608" t="s">
        <v>196</v>
      </c>
      <c r="O47" s="609" t="s">
        <v>197</v>
      </c>
    </row>
    <row r="48" spans="2:15" ht="12.75" customHeight="1">
      <c r="B48" s="1216"/>
      <c r="C48" s="602" t="s">
        <v>1549</v>
      </c>
      <c r="D48" s="603" t="s">
        <v>198</v>
      </c>
      <c r="E48" s="604" t="s">
        <v>77</v>
      </c>
      <c r="F48" s="605">
        <v>3000</v>
      </c>
      <c r="G48" s="606">
        <v>2700</v>
      </c>
      <c r="H48" s="606">
        <v>150</v>
      </c>
      <c r="I48" s="606">
        <v>405</v>
      </c>
      <c r="J48" s="607" t="s">
        <v>71</v>
      </c>
      <c r="K48" s="608" t="s">
        <v>104</v>
      </c>
      <c r="L48" s="608" t="s">
        <v>87</v>
      </c>
      <c r="M48" s="607" t="s">
        <v>71</v>
      </c>
      <c r="N48" s="608" t="s">
        <v>199</v>
      </c>
      <c r="O48" s="609" t="s">
        <v>100</v>
      </c>
    </row>
    <row r="49" spans="2:15" ht="12.75" customHeight="1">
      <c r="B49" s="1216"/>
      <c r="C49" s="602" t="s">
        <v>1294</v>
      </c>
      <c r="D49" s="603" t="s">
        <v>200</v>
      </c>
      <c r="E49" s="604" t="s">
        <v>84</v>
      </c>
      <c r="F49" s="605">
        <v>4500</v>
      </c>
      <c r="G49" s="606">
        <v>4080</v>
      </c>
      <c r="H49" s="606">
        <v>80</v>
      </c>
      <c r="I49" s="606">
        <v>326</v>
      </c>
      <c r="J49" s="607" t="s">
        <v>157</v>
      </c>
      <c r="K49" s="608" t="s">
        <v>201</v>
      </c>
      <c r="L49" s="608" t="s">
        <v>202</v>
      </c>
      <c r="M49" s="607" t="s">
        <v>157</v>
      </c>
      <c r="N49" s="608" t="s">
        <v>203</v>
      </c>
      <c r="O49" s="609" t="s">
        <v>195</v>
      </c>
    </row>
    <row r="50" spans="2:15" ht="12.75" customHeight="1">
      <c r="B50" s="613"/>
      <c r="C50" s="602"/>
      <c r="D50" s="603"/>
      <c r="E50" s="604"/>
      <c r="F50" s="605"/>
      <c r="G50" s="606"/>
      <c r="H50" s="606"/>
      <c r="I50" s="606"/>
      <c r="J50" s="607"/>
      <c r="K50" s="608"/>
      <c r="L50" s="608"/>
      <c r="M50" s="607"/>
      <c r="N50" s="608"/>
      <c r="O50" s="609"/>
    </row>
    <row r="51" spans="2:15" ht="12.75" customHeight="1">
      <c r="B51" s="1216" t="s">
        <v>204</v>
      </c>
      <c r="C51" s="610" t="s">
        <v>1643</v>
      </c>
      <c r="D51" s="603" t="s">
        <v>185</v>
      </c>
      <c r="E51" s="604" t="s">
        <v>70</v>
      </c>
      <c r="F51" s="605">
        <v>11000</v>
      </c>
      <c r="G51" s="606">
        <v>6693</v>
      </c>
      <c r="H51" s="606">
        <v>288</v>
      </c>
      <c r="I51" s="606">
        <v>1927</v>
      </c>
      <c r="J51" s="607" t="s">
        <v>71</v>
      </c>
      <c r="K51" s="608" t="s">
        <v>115</v>
      </c>
      <c r="L51" s="608" t="s">
        <v>75</v>
      </c>
      <c r="M51" s="607" t="s">
        <v>71</v>
      </c>
      <c r="N51" s="608" t="s">
        <v>205</v>
      </c>
      <c r="O51" s="609" t="s">
        <v>75</v>
      </c>
    </row>
    <row r="52" spans="2:15" ht="12.75" customHeight="1">
      <c r="B52" s="1216"/>
      <c r="C52" s="602" t="s">
        <v>206</v>
      </c>
      <c r="D52" s="603" t="s">
        <v>207</v>
      </c>
      <c r="E52" s="604" t="s">
        <v>84</v>
      </c>
      <c r="F52" s="605">
        <v>3000</v>
      </c>
      <c r="G52" s="606">
        <v>1500</v>
      </c>
      <c r="H52" s="606">
        <v>100</v>
      </c>
      <c r="I52" s="606">
        <v>150</v>
      </c>
      <c r="J52" s="607" t="s">
        <v>85</v>
      </c>
      <c r="K52" s="608" t="s">
        <v>99</v>
      </c>
      <c r="L52" s="608" t="s">
        <v>88</v>
      </c>
      <c r="M52" s="607" t="s">
        <v>85</v>
      </c>
      <c r="N52" s="608" t="s">
        <v>102</v>
      </c>
      <c r="O52" s="609" t="s">
        <v>100</v>
      </c>
    </row>
    <row r="53" spans="2:15" ht="12.75" customHeight="1">
      <c r="B53" s="1216"/>
      <c r="C53" s="610" t="s">
        <v>208</v>
      </c>
      <c r="D53" s="603" t="s">
        <v>340</v>
      </c>
      <c r="E53" s="604" t="s">
        <v>90</v>
      </c>
      <c r="F53" s="605">
        <v>1650</v>
      </c>
      <c r="G53" s="606">
        <v>1387</v>
      </c>
      <c r="H53" s="606">
        <v>117</v>
      </c>
      <c r="I53" s="606">
        <v>162</v>
      </c>
      <c r="J53" s="607" t="s">
        <v>85</v>
      </c>
      <c r="K53" s="608" t="s">
        <v>86</v>
      </c>
      <c r="L53" s="608" t="s">
        <v>87</v>
      </c>
      <c r="M53" s="607" t="s">
        <v>85</v>
      </c>
      <c r="N53" s="608" t="s">
        <v>104</v>
      </c>
      <c r="O53" s="609" t="s">
        <v>100</v>
      </c>
    </row>
    <row r="54" spans="2:15" ht="12.75" customHeight="1">
      <c r="B54" s="1217"/>
      <c r="C54" s="614" t="s">
        <v>209</v>
      </c>
      <c r="D54" s="590" t="s">
        <v>1651</v>
      </c>
      <c r="E54" s="588" t="s">
        <v>84</v>
      </c>
      <c r="F54" s="615">
        <v>5000</v>
      </c>
      <c r="G54" s="616">
        <v>4682</v>
      </c>
      <c r="H54" s="616">
        <v>150</v>
      </c>
      <c r="I54" s="616">
        <v>702</v>
      </c>
      <c r="J54" s="617" t="s">
        <v>85</v>
      </c>
      <c r="K54" s="618" t="s">
        <v>86</v>
      </c>
      <c r="L54" s="618"/>
      <c r="M54" s="617" t="s">
        <v>85</v>
      </c>
      <c r="N54" s="618" t="s">
        <v>199</v>
      </c>
      <c r="O54" s="619" t="s">
        <v>100</v>
      </c>
    </row>
    <row r="55" ht="15" customHeight="1">
      <c r="C55" s="580" t="s">
        <v>210</v>
      </c>
    </row>
  </sheetData>
  <mergeCells count="7">
    <mergeCell ref="B4:C4"/>
    <mergeCell ref="J4:L4"/>
    <mergeCell ref="M4:O4"/>
    <mergeCell ref="B51:B54"/>
    <mergeCell ref="B32:B49"/>
    <mergeCell ref="B29:B30"/>
    <mergeCell ref="B6:B27"/>
  </mergeCells>
  <printOptions/>
  <pageMargins left="0.75" right="0.75" top="1" bottom="1" header="0.512" footer="0.512"/>
  <pageSetup orientation="portrait" paperSize="9" r:id="rId2"/>
  <drawing r:id="rId1"/>
</worksheet>
</file>

<file path=xl/worksheets/sheet18.xml><?xml version="1.0" encoding="utf-8"?>
<worksheet xmlns="http://schemas.openxmlformats.org/spreadsheetml/2006/main" xmlns:r="http://schemas.openxmlformats.org/officeDocument/2006/relationships">
  <dimension ref="B2:J39"/>
  <sheetViews>
    <sheetView workbookViewId="0" topLeftCell="A1">
      <selection activeCell="A1" sqref="A1"/>
    </sheetView>
  </sheetViews>
  <sheetFormatPr defaultColWidth="9.00390625" defaultRowHeight="13.5"/>
  <cols>
    <col min="1" max="1" width="3.625" style="621" customWidth="1"/>
    <col min="2" max="3" width="12.75390625" style="621" customWidth="1"/>
    <col min="4" max="4" width="14.50390625" style="621" customWidth="1"/>
    <col min="5" max="5" width="5.875" style="621" customWidth="1"/>
    <col min="6" max="6" width="10.875" style="621" customWidth="1"/>
    <col min="7" max="7" width="14.00390625" style="621" customWidth="1"/>
    <col min="8" max="8" width="5.25390625" style="621" customWidth="1"/>
    <col min="9" max="9" width="10.875" style="643" customWidth="1"/>
    <col min="10" max="10" width="12.75390625" style="621" customWidth="1"/>
    <col min="11" max="16384" width="9.00390625" style="621" customWidth="1"/>
  </cols>
  <sheetData>
    <row r="2" spans="2:9" ht="14.25">
      <c r="B2" s="581" t="s">
        <v>223</v>
      </c>
      <c r="G2" s="150"/>
      <c r="H2" s="150"/>
      <c r="I2" s="583"/>
    </row>
    <row r="3" spans="2:10" ht="12.75" thickBot="1">
      <c r="B3" s="622"/>
      <c r="C3" s="622"/>
      <c r="D3" s="622"/>
      <c r="E3" s="622"/>
      <c r="F3" s="622"/>
      <c r="G3" s="622"/>
      <c r="H3" s="622"/>
      <c r="I3" s="623"/>
      <c r="J3" s="624" t="s">
        <v>54</v>
      </c>
    </row>
    <row r="4" spans="2:10" ht="26.25" customHeight="1" thickTop="1">
      <c r="B4" s="625" t="s">
        <v>212</v>
      </c>
      <c r="C4" s="625" t="s">
        <v>213</v>
      </c>
      <c r="D4" s="1218" t="s">
        <v>214</v>
      </c>
      <c r="E4" s="1219"/>
      <c r="F4" s="1219"/>
      <c r="G4" s="1220"/>
      <c r="H4" s="1220"/>
      <c r="I4" s="1221"/>
      <c r="J4" s="625" t="s">
        <v>215</v>
      </c>
    </row>
    <row r="5" spans="2:10" ht="15" customHeight="1">
      <c r="B5" s="626"/>
      <c r="C5" s="627"/>
      <c r="D5" s="628"/>
      <c r="E5" s="628"/>
      <c r="F5" s="628"/>
      <c r="G5" s="628"/>
      <c r="H5" s="628"/>
      <c r="I5" s="629"/>
      <c r="J5" s="630"/>
    </row>
    <row r="6" spans="2:10" ht="15" customHeight="1">
      <c r="B6" s="631" t="s">
        <v>216</v>
      </c>
      <c r="C6" s="632">
        <v>376261</v>
      </c>
      <c r="D6" s="633" t="s">
        <v>217</v>
      </c>
      <c r="E6" s="634">
        <v>29</v>
      </c>
      <c r="F6" s="635">
        <v>117287</v>
      </c>
      <c r="G6" s="633" t="s">
        <v>218</v>
      </c>
      <c r="H6" s="634">
        <v>30</v>
      </c>
      <c r="I6" s="635">
        <v>12313</v>
      </c>
      <c r="J6" s="636">
        <v>34.4</v>
      </c>
    </row>
    <row r="7" spans="2:10" ht="15" customHeight="1">
      <c r="B7" s="631" t="s">
        <v>1200</v>
      </c>
      <c r="C7" s="632">
        <v>128597</v>
      </c>
      <c r="D7" s="633" t="s">
        <v>217</v>
      </c>
      <c r="E7" s="634">
        <v>3</v>
      </c>
      <c r="F7" s="635">
        <v>700</v>
      </c>
      <c r="G7" s="633" t="s">
        <v>218</v>
      </c>
      <c r="H7" s="634">
        <v>1</v>
      </c>
      <c r="I7" s="635">
        <v>100</v>
      </c>
      <c r="J7" s="636">
        <v>0.5</v>
      </c>
    </row>
    <row r="8" spans="2:10" ht="15" customHeight="1">
      <c r="B8" s="631" t="s">
        <v>219</v>
      </c>
      <c r="C8" s="632">
        <v>545651</v>
      </c>
      <c r="D8" s="633" t="s">
        <v>217</v>
      </c>
      <c r="E8" s="634">
        <v>21</v>
      </c>
      <c r="F8" s="635">
        <v>142301</v>
      </c>
      <c r="G8" s="633" t="s">
        <v>218</v>
      </c>
      <c r="H8" s="634">
        <v>22</v>
      </c>
      <c r="I8" s="635">
        <v>5620</v>
      </c>
      <c r="J8" s="636">
        <v>27.1</v>
      </c>
    </row>
    <row r="9" spans="2:10" ht="15" customHeight="1">
      <c r="B9" s="631" t="s">
        <v>220</v>
      </c>
      <c r="C9" s="632">
        <v>303129</v>
      </c>
      <c r="D9" s="633" t="s">
        <v>217</v>
      </c>
      <c r="E9" s="634">
        <v>6</v>
      </c>
      <c r="F9" s="635">
        <v>21459</v>
      </c>
      <c r="G9" s="633" t="s">
        <v>218</v>
      </c>
      <c r="H9" s="634">
        <v>7</v>
      </c>
      <c r="I9" s="635">
        <v>4674</v>
      </c>
      <c r="J9" s="636">
        <v>8.6</v>
      </c>
    </row>
    <row r="10" spans="2:10" ht="15" customHeight="1">
      <c r="B10" s="637" t="s">
        <v>221</v>
      </c>
      <c r="C10" s="638">
        <v>1353649</v>
      </c>
      <c r="D10" s="639" t="s">
        <v>217</v>
      </c>
      <c r="E10" s="640">
        <f>SUM(E6:E9)</f>
        <v>59</v>
      </c>
      <c r="F10" s="641">
        <f>SUM(F6:F9)</f>
        <v>281747</v>
      </c>
      <c r="G10" s="639" t="s">
        <v>218</v>
      </c>
      <c r="H10" s="640">
        <f>SUM(H6:H9)</f>
        <v>60</v>
      </c>
      <c r="I10" s="641">
        <f>SUM(I6:I9)</f>
        <v>22707</v>
      </c>
      <c r="J10" s="642">
        <v>22.5</v>
      </c>
    </row>
    <row r="11" spans="2:10" ht="15" customHeight="1">
      <c r="B11" s="621" t="s">
        <v>222</v>
      </c>
      <c r="J11" s="644"/>
    </row>
    <row r="12" ht="15" customHeight="1">
      <c r="J12" s="644"/>
    </row>
    <row r="13" ht="15" customHeight="1">
      <c r="J13" s="644"/>
    </row>
    <row r="14" ht="15" customHeight="1">
      <c r="J14" s="644"/>
    </row>
    <row r="15" ht="15" customHeight="1">
      <c r="J15" s="644"/>
    </row>
    <row r="16" ht="15" customHeight="1">
      <c r="J16" s="644"/>
    </row>
    <row r="17" ht="15" customHeight="1">
      <c r="J17" s="644"/>
    </row>
    <row r="18" ht="15" customHeight="1">
      <c r="J18" s="644"/>
    </row>
    <row r="19" ht="15" customHeight="1">
      <c r="J19" s="644"/>
    </row>
    <row r="20" ht="15" customHeight="1">
      <c r="J20" s="644"/>
    </row>
    <row r="21" ht="15" customHeight="1">
      <c r="J21" s="644"/>
    </row>
    <row r="22" ht="15" customHeight="1">
      <c r="J22" s="644"/>
    </row>
    <row r="23" ht="15" customHeight="1">
      <c r="J23" s="644"/>
    </row>
    <row r="24" ht="15" customHeight="1">
      <c r="J24" s="644"/>
    </row>
    <row r="25" ht="15" customHeight="1">
      <c r="J25" s="644"/>
    </row>
    <row r="26" ht="15" customHeight="1">
      <c r="J26" s="644"/>
    </row>
    <row r="27" ht="15" customHeight="1">
      <c r="J27" s="644"/>
    </row>
    <row r="28" ht="15" customHeight="1">
      <c r="J28" s="644"/>
    </row>
    <row r="29" ht="15" customHeight="1">
      <c r="J29" s="644"/>
    </row>
    <row r="30" ht="15" customHeight="1">
      <c r="J30" s="644"/>
    </row>
    <row r="31" ht="15" customHeight="1">
      <c r="J31" s="644"/>
    </row>
    <row r="32" ht="15" customHeight="1">
      <c r="J32" s="644"/>
    </row>
    <row r="33" ht="15" customHeight="1">
      <c r="J33" s="644"/>
    </row>
    <row r="34" ht="15" customHeight="1">
      <c r="J34" s="644"/>
    </row>
    <row r="35" ht="15" customHeight="1">
      <c r="J35" s="644"/>
    </row>
    <row r="36" ht="15" customHeight="1">
      <c r="J36" s="644"/>
    </row>
    <row r="37" ht="15" customHeight="1">
      <c r="J37" s="644"/>
    </row>
    <row r="38" ht="12">
      <c r="J38" s="644"/>
    </row>
    <row r="39" ht="12">
      <c r="J39" s="644"/>
    </row>
  </sheetData>
  <mergeCells count="1">
    <mergeCell ref="D4:I4"/>
  </mergeCells>
  <printOptions/>
  <pageMargins left="0.75" right="0.75" top="1" bottom="1" header="0.512" footer="0.512"/>
  <pageSetup orientation="portrait" paperSize="9" r:id="rId1"/>
</worksheet>
</file>

<file path=xl/worksheets/sheet19.xml><?xml version="1.0" encoding="utf-8"?>
<worksheet xmlns="http://schemas.openxmlformats.org/spreadsheetml/2006/main" xmlns:r="http://schemas.openxmlformats.org/officeDocument/2006/relationships">
  <dimension ref="B2:V21"/>
  <sheetViews>
    <sheetView workbookViewId="0" topLeftCell="A1">
      <selection activeCell="A1" sqref="A1"/>
    </sheetView>
  </sheetViews>
  <sheetFormatPr defaultColWidth="9.00390625" defaultRowHeight="13.5"/>
  <cols>
    <col min="1" max="1" width="2.625" style="647" customWidth="1"/>
    <col min="2" max="2" width="14.375" style="673" customWidth="1"/>
    <col min="3" max="3" width="13.875" style="647" bestFit="1" customWidth="1"/>
    <col min="4" max="4" width="9.375" style="647" bestFit="1" customWidth="1"/>
    <col min="5" max="6" width="10.75390625" style="647" bestFit="1" customWidth="1"/>
    <col min="7" max="7" width="7.625" style="647" customWidth="1"/>
    <col min="8" max="8" width="5.125" style="647" customWidth="1"/>
    <col min="9" max="9" width="9.50390625" style="647" bestFit="1" customWidth="1"/>
    <col min="10" max="10" width="7.625" style="647" customWidth="1"/>
    <col min="11" max="11" width="5.125" style="647" customWidth="1"/>
    <col min="12" max="12" width="9.50390625" style="647" bestFit="1" customWidth="1"/>
    <col min="13" max="13" width="8.125" style="647" customWidth="1"/>
    <col min="14" max="14" width="8.25390625" style="647" customWidth="1"/>
    <col min="15" max="15" width="7.625" style="647" bestFit="1" customWidth="1"/>
    <col min="16" max="16" width="9.50390625" style="647" bestFit="1" customWidth="1"/>
    <col min="17" max="22" width="12.375" style="647" customWidth="1"/>
    <col min="23" max="16384" width="9.00390625" style="647" customWidth="1"/>
  </cols>
  <sheetData>
    <row r="2" s="645" customFormat="1" ht="14.25">
      <c r="B2" s="646" t="s">
        <v>253</v>
      </c>
    </row>
    <row r="3" spans="2:22" ht="20.25" customHeight="1" thickBot="1">
      <c r="B3" s="648"/>
      <c r="C3" s="649"/>
      <c r="D3" s="650"/>
      <c r="E3" s="650"/>
      <c r="F3" s="650"/>
      <c r="G3" s="650"/>
      <c r="H3" s="650"/>
      <c r="I3" s="650"/>
      <c r="J3" s="650"/>
      <c r="K3" s="650"/>
      <c r="L3" s="650"/>
      <c r="M3" s="651"/>
      <c r="N3" s="651"/>
      <c r="O3" s="650"/>
      <c r="P3" s="650"/>
      <c r="V3" s="652" t="s">
        <v>224</v>
      </c>
    </row>
    <row r="4" spans="2:22" ht="14.25" thickTop="1">
      <c r="B4" s="1222" t="s">
        <v>225</v>
      </c>
      <c r="C4" s="1225" t="s">
        <v>226</v>
      </c>
      <c r="D4" s="1236" t="s">
        <v>227</v>
      </c>
      <c r="E4" s="1237"/>
      <c r="F4" s="1236" t="s">
        <v>228</v>
      </c>
      <c r="G4" s="1244"/>
      <c r="H4" s="1244"/>
      <c r="I4" s="1244"/>
      <c r="J4" s="1244"/>
      <c r="K4" s="1244"/>
      <c r="L4" s="1244"/>
      <c r="M4" s="1244"/>
      <c r="N4" s="1244"/>
      <c r="O4" s="1244"/>
      <c r="P4" s="1245"/>
      <c r="Q4" s="1236" t="s">
        <v>229</v>
      </c>
      <c r="R4" s="1239"/>
      <c r="S4" s="1239"/>
      <c r="T4" s="1239"/>
      <c r="U4" s="1239"/>
      <c r="V4" s="1237"/>
    </row>
    <row r="5" spans="2:22" ht="13.5">
      <c r="B5" s="1223"/>
      <c r="C5" s="1226"/>
      <c r="D5" s="1233" t="s">
        <v>230</v>
      </c>
      <c r="E5" s="1231" t="s">
        <v>231</v>
      </c>
      <c r="F5" s="1233" t="s">
        <v>2335</v>
      </c>
      <c r="G5" s="1246" t="s">
        <v>232</v>
      </c>
      <c r="H5" s="1247"/>
      <c r="I5" s="1248"/>
      <c r="J5" s="1246" t="s">
        <v>233</v>
      </c>
      <c r="K5" s="1247"/>
      <c r="L5" s="1248"/>
      <c r="M5" s="1253" t="s">
        <v>234</v>
      </c>
      <c r="N5" s="1232"/>
      <c r="O5" s="1228" t="s">
        <v>235</v>
      </c>
      <c r="P5" s="1229"/>
      <c r="Q5" s="1242" t="s">
        <v>236</v>
      </c>
      <c r="R5" s="1242"/>
      <c r="S5" s="1242"/>
      <c r="T5" s="1242" t="s">
        <v>237</v>
      </c>
      <c r="U5" s="1242"/>
      <c r="V5" s="1242"/>
    </row>
    <row r="6" spans="2:22" ht="12">
      <c r="B6" s="1223"/>
      <c r="C6" s="1226"/>
      <c r="D6" s="1234"/>
      <c r="E6" s="1238"/>
      <c r="F6" s="1234"/>
      <c r="G6" s="1249" t="s">
        <v>238</v>
      </c>
      <c r="H6" s="1250"/>
      <c r="I6" s="1231" t="s">
        <v>239</v>
      </c>
      <c r="J6" s="1249" t="s">
        <v>238</v>
      </c>
      <c r="K6" s="1250"/>
      <c r="L6" s="1231" t="s">
        <v>239</v>
      </c>
      <c r="M6" s="1230" t="s">
        <v>238</v>
      </c>
      <c r="N6" s="1231" t="s">
        <v>239</v>
      </c>
      <c r="O6" s="1230" t="s">
        <v>238</v>
      </c>
      <c r="P6" s="1231" t="s">
        <v>239</v>
      </c>
      <c r="Q6" s="1243" t="s">
        <v>240</v>
      </c>
      <c r="R6" s="1240" t="s">
        <v>241</v>
      </c>
      <c r="S6" s="1240" t="s">
        <v>242</v>
      </c>
      <c r="T6" s="1240" t="s">
        <v>242</v>
      </c>
      <c r="U6" s="1240" t="s">
        <v>243</v>
      </c>
      <c r="V6" s="1240" t="s">
        <v>244</v>
      </c>
    </row>
    <row r="7" spans="2:22" ht="12">
      <c r="B7" s="1224"/>
      <c r="C7" s="1227"/>
      <c r="D7" s="1235"/>
      <c r="E7" s="1232"/>
      <c r="F7" s="1235"/>
      <c r="G7" s="1251"/>
      <c r="H7" s="1252"/>
      <c r="I7" s="1232"/>
      <c r="J7" s="1251"/>
      <c r="K7" s="1252"/>
      <c r="L7" s="1232"/>
      <c r="M7" s="1227"/>
      <c r="N7" s="1232"/>
      <c r="O7" s="1227"/>
      <c r="P7" s="1232"/>
      <c r="Q7" s="1243"/>
      <c r="R7" s="1241"/>
      <c r="S7" s="1241"/>
      <c r="T7" s="1241"/>
      <c r="U7" s="1241"/>
      <c r="V7" s="1241"/>
    </row>
    <row r="8" spans="2:22" ht="9.75" customHeight="1">
      <c r="B8" s="653"/>
      <c r="C8" s="654" t="s">
        <v>245</v>
      </c>
      <c r="D8" s="654" t="s">
        <v>245</v>
      </c>
      <c r="E8" s="654" t="s">
        <v>245</v>
      </c>
      <c r="F8" s="654" t="s">
        <v>245</v>
      </c>
      <c r="G8" s="654" t="s">
        <v>245</v>
      </c>
      <c r="H8" s="654"/>
      <c r="I8" s="654" t="s">
        <v>245</v>
      </c>
      <c r="J8" s="654" t="s">
        <v>245</v>
      </c>
      <c r="K8" s="654"/>
      <c r="L8" s="654" t="s">
        <v>245</v>
      </c>
      <c r="M8" s="654" t="s">
        <v>245</v>
      </c>
      <c r="N8" s="654" t="s">
        <v>245</v>
      </c>
      <c r="O8" s="654" t="s">
        <v>245</v>
      </c>
      <c r="P8" s="654" t="s">
        <v>245</v>
      </c>
      <c r="Q8" s="654" t="s">
        <v>245</v>
      </c>
      <c r="R8" s="654" t="s">
        <v>245</v>
      </c>
      <c r="S8" s="654" t="s">
        <v>245</v>
      </c>
      <c r="T8" s="654" t="s">
        <v>245</v>
      </c>
      <c r="U8" s="654" t="s">
        <v>245</v>
      </c>
      <c r="V8" s="655" t="s">
        <v>245</v>
      </c>
    </row>
    <row r="9" spans="2:22" s="656" customFormat="1" ht="18" customHeight="1">
      <c r="B9" s="657" t="s">
        <v>1460</v>
      </c>
      <c r="C9" s="658">
        <f>SUM(C12,C15,C18)</f>
        <v>9606208</v>
      </c>
      <c r="D9" s="659">
        <f>SUM(D12,D15,D18)</f>
        <v>806625</v>
      </c>
      <c r="E9" s="659">
        <f>SUM(E12,E15,E18)</f>
        <v>8799583</v>
      </c>
      <c r="F9" s="659">
        <f>SUM(F12,F15,F18)</f>
        <v>9521484</v>
      </c>
      <c r="G9" s="659">
        <f>SUM(G12,G15,G18)</f>
        <v>3098</v>
      </c>
      <c r="H9" s="660">
        <v>0.5</v>
      </c>
      <c r="I9" s="659">
        <f aca="true" t="shared" si="0" ref="I9:Q9">SUM(I12,I15,I18)</f>
        <v>27575</v>
      </c>
      <c r="J9" s="659">
        <f t="shared" si="0"/>
        <v>3362</v>
      </c>
      <c r="K9" s="660">
        <f t="shared" si="0"/>
        <v>0.5</v>
      </c>
      <c r="L9" s="659">
        <f t="shared" si="0"/>
        <v>44737</v>
      </c>
      <c r="M9" s="659">
        <f t="shared" si="0"/>
        <v>37</v>
      </c>
      <c r="N9" s="659">
        <f t="shared" si="0"/>
        <v>4727</v>
      </c>
      <c r="O9" s="659">
        <f t="shared" si="0"/>
        <v>48</v>
      </c>
      <c r="P9" s="659">
        <f t="shared" si="0"/>
        <v>7655</v>
      </c>
      <c r="Q9" s="659">
        <f t="shared" si="0"/>
        <v>152261</v>
      </c>
      <c r="R9" s="659">
        <v>306465</v>
      </c>
      <c r="S9" s="659">
        <f>SUM(S12,S15,S18)</f>
        <v>347869</v>
      </c>
      <c r="T9" s="659">
        <f>SUM(T12,T15,T18)</f>
        <v>1624540</v>
      </c>
      <c r="U9" s="659">
        <v>3948948</v>
      </c>
      <c r="V9" s="661">
        <f>SUM(V12,V15,V18)</f>
        <v>3226948</v>
      </c>
    </row>
    <row r="10" spans="2:22" s="662" customFormat="1" ht="19.5" customHeight="1">
      <c r="B10" s="663" t="s">
        <v>246</v>
      </c>
      <c r="C10" s="664">
        <v>261444</v>
      </c>
      <c r="D10" s="665">
        <v>90227</v>
      </c>
      <c r="E10" s="665">
        <v>171212</v>
      </c>
      <c r="F10" s="665">
        <v>255788</v>
      </c>
      <c r="G10" s="665">
        <v>136</v>
      </c>
      <c r="H10" s="666"/>
      <c r="I10" s="665">
        <v>3683</v>
      </c>
      <c r="J10" s="665">
        <v>64</v>
      </c>
      <c r="K10" s="666"/>
      <c r="L10" s="665">
        <v>891</v>
      </c>
      <c r="M10" s="665">
        <v>7</v>
      </c>
      <c r="N10" s="665">
        <v>1082</v>
      </c>
      <c r="O10" s="665">
        <v>0</v>
      </c>
      <c r="P10" s="665">
        <v>0</v>
      </c>
      <c r="Q10" s="665">
        <v>47801</v>
      </c>
      <c r="R10" s="665">
        <v>42426</v>
      </c>
      <c r="S10" s="665">
        <v>0</v>
      </c>
      <c r="T10" s="665">
        <v>159687</v>
      </c>
      <c r="U10" s="665">
        <v>4130</v>
      </c>
      <c r="V10" s="667">
        <v>7400</v>
      </c>
    </row>
    <row r="11" spans="2:22" s="662" customFormat="1" ht="19.5" customHeight="1">
      <c r="B11" s="663" t="s">
        <v>247</v>
      </c>
      <c r="C11" s="664">
        <f>SUM(D11:E11)</f>
        <v>307129</v>
      </c>
      <c r="D11" s="665">
        <v>48481</v>
      </c>
      <c r="E11" s="665">
        <v>258648</v>
      </c>
      <c r="F11" s="665">
        <v>302818</v>
      </c>
      <c r="G11" s="665">
        <v>188</v>
      </c>
      <c r="H11" s="666"/>
      <c r="I11" s="665">
        <v>3078</v>
      </c>
      <c r="J11" s="665">
        <v>67</v>
      </c>
      <c r="K11" s="666"/>
      <c r="L11" s="665">
        <v>901</v>
      </c>
      <c r="M11" s="665">
        <v>6</v>
      </c>
      <c r="N11" s="665">
        <v>332</v>
      </c>
      <c r="O11" s="665">
        <v>0</v>
      </c>
      <c r="P11" s="665">
        <v>0</v>
      </c>
      <c r="Q11" s="665">
        <v>7601</v>
      </c>
      <c r="R11" s="665">
        <v>40880</v>
      </c>
      <c r="S11" s="665">
        <v>0</v>
      </c>
      <c r="T11" s="665">
        <v>131384</v>
      </c>
      <c r="U11" s="665">
        <v>61447</v>
      </c>
      <c r="V11" s="667">
        <v>65817</v>
      </c>
    </row>
    <row r="12" spans="2:22" s="662" customFormat="1" ht="19.5" customHeight="1">
      <c r="B12" s="663" t="s">
        <v>1734</v>
      </c>
      <c r="C12" s="664">
        <f>SUM(C10:C11)</f>
        <v>568573</v>
      </c>
      <c r="D12" s="665">
        <f>SUM(D10:D11)</f>
        <v>138708</v>
      </c>
      <c r="E12" s="665">
        <v>429865</v>
      </c>
      <c r="F12" s="665">
        <f>SUM(F10:F11)</f>
        <v>558606</v>
      </c>
      <c r="G12" s="665">
        <f>SUM(G10:G11)</f>
        <v>324</v>
      </c>
      <c r="H12" s="666"/>
      <c r="I12" s="665">
        <f>SUM(I10:I11)</f>
        <v>6761</v>
      </c>
      <c r="J12" s="665">
        <f>SUM(J10:J11)</f>
        <v>131</v>
      </c>
      <c r="K12" s="666"/>
      <c r="L12" s="665">
        <f aca="true" t="shared" si="1" ref="L12:V12">SUM(L10:L11)</f>
        <v>1792</v>
      </c>
      <c r="M12" s="665">
        <f t="shared" si="1"/>
        <v>13</v>
      </c>
      <c r="N12" s="665">
        <f t="shared" si="1"/>
        <v>1414</v>
      </c>
      <c r="O12" s="665">
        <f t="shared" si="1"/>
        <v>0</v>
      </c>
      <c r="P12" s="665">
        <f t="shared" si="1"/>
        <v>0</v>
      </c>
      <c r="Q12" s="665">
        <f t="shared" si="1"/>
        <v>55402</v>
      </c>
      <c r="R12" s="665">
        <f t="shared" si="1"/>
        <v>83306</v>
      </c>
      <c r="S12" s="665">
        <f t="shared" si="1"/>
        <v>0</v>
      </c>
      <c r="T12" s="665">
        <f t="shared" si="1"/>
        <v>291071</v>
      </c>
      <c r="U12" s="665">
        <f t="shared" si="1"/>
        <v>65577</v>
      </c>
      <c r="V12" s="667">
        <f t="shared" si="1"/>
        <v>73217</v>
      </c>
    </row>
    <row r="13" spans="2:22" s="662" customFormat="1" ht="19.5" customHeight="1">
      <c r="B13" s="663" t="s">
        <v>248</v>
      </c>
      <c r="C13" s="664">
        <f>SUM(D13:E13)</f>
        <v>587116</v>
      </c>
      <c r="D13" s="665">
        <v>146346</v>
      </c>
      <c r="E13" s="665">
        <v>440770</v>
      </c>
      <c r="F13" s="665">
        <v>577102</v>
      </c>
      <c r="G13" s="665">
        <v>304</v>
      </c>
      <c r="H13" s="666">
        <v>0.5</v>
      </c>
      <c r="I13" s="665">
        <v>5905</v>
      </c>
      <c r="J13" s="665">
        <v>122</v>
      </c>
      <c r="K13" s="666">
        <v>0.5</v>
      </c>
      <c r="L13" s="665">
        <v>3035</v>
      </c>
      <c r="M13" s="665">
        <v>5</v>
      </c>
      <c r="N13" s="665">
        <v>513</v>
      </c>
      <c r="O13" s="665">
        <v>2</v>
      </c>
      <c r="P13" s="665">
        <v>561</v>
      </c>
      <c r="Q13" s="665">
        <v>24728</v>
      </c>
      <c r="R13" s="665">
        <v>58828</v>
      </c>
      <c r="S13" s="665">
        <v>62790</v>
      </c>
      <c r="T13" s="665">
        <v>119024</v>
      </c>
      <c r="U13" s="665">
        <v>206017</v>
      </c>
      <c r="V13" s="667">
        <v>115729</v>
      </c>
    </row>
    <row r="14" spans="2:22" s="662" customFormat="1" ht="19.5" customHeight="1">
      <c r="B14" s="663" t="s">
        <v>249</v>
      </c>
      <c r="C14" s="664">
        <f>SUM(D14:E14)</f>
        <v>1699790</v>
      </c>
      <c r="D14" s="665">
        <v>138258</v>
      </c>
      <c r="E14" s="665">
        <v>1561532</v>
      </c>
      <c r="F14" s="665">
        <v>1675342</v>
      </c>
      <c r="G14" s="665">
        <v>696</v>
      </c>
      <c r="H14" s="666"/>
      <c r="I14" s="665">
        <v>8232</v>
      </c>
      <c r="J14" s="665">
        <v>614</v>
      </c>
      <c r="K14" s="666"/>
      <c r="L14" s="665">
        <v>12295</v>
      </c>
      <c r="M14" s="665">
        <v>9</v>
      </c>
      <c r="N14" s="665">
        <v>2131</v>
      </c>
      <c r="O14" s="665">
        <v>6</v>
      </c>
      <c r="P14" s="665">
        <v>1790</v>
      </c>
      <c r="Q14" s="665">
        <v>19877</v>
      </c>
      <c r="R14" s="665">
        <v>49654</v>
      </c>
      <c r="S14" s="665">
        <v>68727</v>
      </c>
      <c r="T14" s="665">
        <v>178882</v>
      </c>
      <c r="U14" s="665">
        <v>491872</v>
      </c>
      <c r="V14" s="667">
        <v>890778</v>
      </c>
    </row>
    <row r="15" spans="2:22" s="662" customFormat="1" ht="19.5" customHeight="1">
      <c r="B15" s="663" t="s">
        <v>1734</v>
      </c>
      <c r="C15" s="664">
        <f aca="true" t="shared" si="2" ref="C15:V15">SUM(C13:C14)</f>
        <v>2286906</v>
      </c>
      <c r="D15" s="665">
        <f t="shared" si="2"/>
        <v>284604</v>
      </c>
      <c r="E15" s="665">
        <f t="shared" si="2"/>
        <v>2002302</v>
      </c>
      <c r="F15" s="665">
        <f t="shared" si="2"/>
        <v>2252444</v>
      </c>
      <c r="G15" s="665">
        <f t="shared" si="2"/>
        <v>1000</v>
      </c>
      <c r="H15" s="666">
        <f t="shared" si="2"/>
        <v>0.5</v>
      </c>
      <c r="I15" s="665">
        <f t="shared" si="2"/>
        <v>14137</v>
      </c>
      <c r="J15" s="665">
        <f t="shared" si="2"/>
        <v>736</v>
      </c>
      <c r="K15" s="666">
        <f t="shared" si="2"/>
        <v>0.5</v>
      </c>
      <c r="L15" s="665">
        <f t="shared" si="2"/>
        <v>15330</v>
      </c>
      <c r="M15" s="665">
        <f t="shared" si="2"/>
        <v>14</v>
      </c>
      <c r="N15" s="665">
        <f t="shared" si="2"/>
        <v>2644</v>
      </c>
      <c r="O15" s="665">
        <f t="shared" si="2"/>
        <v>8</v>
      </c>
      <c r="P15" s="665">
        <f t="shared" si="2"/>
        <v>2351</v>
      </c>
      <c r="Q15" s="665">
        <f t="shared" si="2"/>
        <v>44605</v>
      </c>
      <c r="R15" s="665">
        <f t="shared" si="2"/>
        <v>108482</v>
      </c>
      <c r="S15" s="665">
        <f t="shared" si="2"/>
        <v>131517</v>
      </c>
      <c r="T15" s="665">
        <f t="shared" si="2"/>
        <v>297906</v>
      </c>
      <c r="U15" s="665">
        <f t="shared" si="2"/>
        <v>697889</v>
      </c>
      <c r="V15" s="667">
        <f t="shared" si="2"/>
        <v>1006507</v>
      </c>
    </row>
    <row r="16" spans="2:22" s="662" customFormat="1" ht="19.5" customHeight="1">
      <c r="B16" s="663" t="s">
        <v>250</v>
      </c>
      <c r="C16" s="664">
        <f>SUM(D16:E16)</f>
        <v>511758</v>
      </c>
      <c r="D16" s="665">
        <v>98292</v>
      </c>
      <c r="E16" s="665">
        <v>413466</v>
      </c>
      <c r="F16" s="665">
        <v>510091</v>
      </c>
      <c r="G16" s="665">
        <v>147</v>
      </c>
      <c r="H16" s="666"/>
      <c r="I16" s="665">
        <v>622</v>
      </c>
      <c r="J16" s="665">
        <v>101</v>
      </c>
      <c r="K16" s="666"/>
      <c r="L16" s="665">
        <v>1045</v>
      </c>
      <c r="M16" s="665">
        <v>0</v>
      </c>
      <c r="N16" s="665">
        <v>0</v>
      </c>
      <c r="O16" s="665">
        <v>0</v>
      </c>
      <c r="P16" s="665">
        <v>0</v>
      </c>
      <c r="Q16" s="665">
        <v>35139</v>
      </c>
      <c r="R16" s="665">
        <v>34965</v>
      </c>
      <c r="S16" s="665">
        <v>28188</v>
      </c>
      <c r="T16" s="665">
        <v>59218</v>
      </c>
      <c r="U16" s="665">
        <v>87063</v>
      </c>
      <c r="V16" s="667">
        <v>267185</v>
      </c>
    </row>
    <row r="17" spans="2:22" s="662" customFormat="1" ht="19.5" customHeight="1">
      <c r="B17" s="663" t="s">
        <v>251</v>
      </c>
      <c r="C17" s="664">
        <f>SUM(D17:E17)</f>
        <v>6238971</v>
      </c>
      <c r="D17" s="665">
        <v>285021</v>
      </c>
      <c r="E17" s="665">
        <v>5953950</v>
      </c>
      <c r="F17" s="665">
        <v>6200343</v>
      </c>
      <c r="G17" s="665">
        <v>1627</v>
      </c>
      <c r="H17" s="666"/>
      <c r="I17" s="665">
        <v>6055</v>
      </c>
      <c r="J17" s="665">
        <v>2394</v>
      </c>
      <c r="K17" s="666"/>
      <c r="L17" s="665">
        <v>26570</v>
      </c>
      <c r="M17" s="665">
        <v>10</v>
      </c>
      <c r="N17" s="665">
        <v>669</v>
      </c>
      <c r="O17" s="665">
        <v>40</v>
      </c>
      <c r="P17" s="665">
        <v>5304</v>
      </c>
      <c r="Q17" s="665">
        <v>17115</v>
      </c>
      <c r="R17" s="665">
        <v>79742</v>
      </c>
      <c r="S17" s="665">
        <v>188164</v>
      </c>
      <c r="T17" s="665">
        <v>976345</v>
      </c>
      <c r="U17" s="665">
        <v>3097566</v>
      </c>
      <c r="V17" s="667">
        <v>1880039</v>
      </c>
    </row>
    <row r="18" spans="2:22" s="662" customFormat="1" ht="19.5" customHeight="1">
      <c r="B18" s="668" t="s">
        <v>1734</v>
      </c>
      <c r="C18" s="669">
        <f>SUM(C16:C17)</f>
        <v>6750729</v>
      </c>
      <c r="D18" s="670">
        <f>SUM(D16:D17)</f>
        <v>383313</v>
      </c>
      <c r="E18" s="670">
        <f>SUM(E16:E17)</f>
        <v>6367416</v>
      </c>
      <c r="F18" s="670">
        <f>SUM(F16:F17)</f>
        <v>6710434</v>
      </c>
      <c r="G18" s="670">
        <f>SUM(G16:G17)</f>
        <v>1774</v>
      </c>
      <c r="H18" s="671"/>
      <c r="I18" s="670">
        <f>SUM(I16:I17)</f>
        <v>6677</v>
      </c>
      <c r="J18" s="670">
        <f>SUM(J16:J17)</f>
        <v>2495</v>
      </c>
      <c r="K18" s="671"/>
      <c r="L18" s="670">
        <f aca="true" t="shared" si="3" ref="L18:V18">SUM(L16:L17)</f>
        <v>27615</v>
      </c>
      <c r="M18" s="670">
        <f t="shared" si="3"/>
        <v>10</v>
      </c>
      <c r="N18" s="670">
        <f t="shared" si="3"/>
        <v>669</v>
      </c>
      <c r="O18" s="670">
        <f t="shared" si="3"/>
        <v>40</v>
      </c>
      <c r="P18" s="670">
        <f t="shared" si="3"/>
        <v>5304</v>
      </c>
      <c r="Q18" s="670">
        <f t="shared" si="3"/>
        <v>52254</v>
      </c>
      <c r="R18" s="670">
        <f t="shared" si="3"/>
        <v>114707</v>
      </c>
      <c r="S18" s="670">
        <f t="shared" si="3"/>
        <v>216352</v>
      </c>
      <c r="T18" s="670">
        <f t="shared" si="3"/>
        <v>1035563</v>
      </c>
      <c r="U18" s="670">
        <f t="shared" si="3"/>
        <v>3184629</v>
      </c>
      <c r="V18" s="672">
        <f t="shared" si="3"/>
        <v>2147224</v>
      </c>
    </row>
    <row r="19" ht="12">
      <c r="B19" s="673" t="s">
        <v>252</v>
      </c>
    </row>
    <row r="20" ht="12">
      <c r="B20" s="647"/>
    </row>
    <row r="21" ht="12">
      <c r="M21" s="674"/>
    </row>
  </sheetData>
  <mergeCells count="28">
    <mergeCell ref="F4:P4"/>
    <mergeCell ref="G5:I5"/>
    <mergeCell ref="J5:L5"/>
    <mergeCell ref="G6:H7"/>
    <mergeCell ref="J6:K7"/>
    <mergeCell ref="M5:N5"/>
    <mergeCell ref="N6:N7"/>
    <mergeCell ref="L6:L7"/>
    <mergeCell ref="M6:M7"/>
    <mergeCell ref="Q4:V4"/>
    <mergeCell ref="T6:T7"/>
    <mergeCell ref="U6:U7"/>
    <mergeCell ref="V6:V7"/>
    <mergeCell ref="Q5:S5"/>
    <mergeCell ref="T5:V5"/>
    <mergeCell ref="Q6:Q7"/>
    <mergeCell ref="R6:R7"/>
    <mergeCell ref="S6:S7"/>
    <mergeCell ref="B4:B7"/>
    <mergeCell ref="C4:C7"/>
    <mergeCell ref="O5:P5"/>
    <mergeCell ref="O6:O7"/>
    <mergeCell ref="P6:P7"/>
    <mergeCell ref="F5:F7"/>
    <mergeCell ref="I6:I7"/>
    <mergeCell ref="D4:E4"/>
    <mergeCell ref="D5:D7"/>
    <mergeCell ref="E5:E7"/>
  </mergeCells>
  <printOptions/>
  <pageMargins left="0.75" right="0.75" top="1" bottom="1" header="0.512" footer="0.512"/>
  <pageSetup orientation="portrait" paperSize="9" r:id="rId1"/>
</worksheet>
</file>

<file path=xl/worksheets/sheet2.xml><?xml version="1.0" encoding="utf-8"?>
<worksheet xmlns="http://schemas.openxmlformats.org/spreadsheetml/2006/main" xmlns:r="http://schemas.openxmlformats.org/officeDocument/2006/relationships">
  <sheetPr codeName="Sheet2"/>
  <dimension ref="B2:L381"/>
  <sheetViews>
    <sheetView workbookViewId="0" topLeftCell="A1">
      <selection activeCell="A1" sqref="A1"/>
    </sheetView>
  </sheetViews>
  <sheetFormatPr defaultColWidth="9.00390625" defaultRowHeight="13.5"/>
  <cols>
    <col min="1" max="1" width="3.625" style="13" customWidth="1"/>
    <col min="2" max="3" width="2.625" style="13" customWidth="1"/>
    <col min="4" max="4" width="11.25390625" style="13" customWidth="1"/>
    <col min="5" max="12" width="10.625" style="13" customWidth="1"/>
    <col min="13" max="16384" width="9.00390625" style="13" customWidth="1"/>
  </cols>
  <sheetData>
    <row r="2" ht="16.5" customHeight="1">
      <c r="B2" s="14" t="s">
        <v>1676</v>
      </c>
    </row>
    <row r="3" spans="4:12" ht="12" customHeight="1" thickBot="1">
      <c r="D3" s="15"/>
      <c r="E3" s="15"/>
      <c r="F3" s="16"/>
      <c r="G3" s="15"/>
      <c r="H3" s="16"/>
      <c r="I3" s="15"/>
      <c r="J3" s="16"/>
      <c r="K3" s="15" t="s">
        <v>1450</v>
      </c>
      <c r="L3" s="16"/>
    </row>
    <row r="4" spans="2:12" ht="19.5" customHeight="1">
      <c r="B4" s="1090" t="s">
        <v>1451</v>
      </c>
      <c r="C4" s="1091"/>
      <c r="D4" s="1092"/>
      <c r="E4" s="17" t="s">
        <v>1452</v>
      </c>
      <c r="F4" s="17" t="s">
        <v>1453</v>
      </c>
      <c r="G4" s="17" t="s">
        <v>1454</v>
      </c>
      <c r="H4" s="17" t="s">
        <v>1455</v>
      </c>
      <c r="I4" s="17" t="s">
        <v>1456</v>
      </c>
      <c r="J4" s="17" t="s">
        <v>1457</v>
      </c>
      <c r="K4" s="18" t="s">
        <v>1458</v>
      </c>
      <c r="L4" s="18" t="s">
        <v>1459</v>
      </c>
    </row>
    <row r="5" spans="2:12" ht="12" customHeight="1">
      <c r="B5" s="19"/>
      <c r="C5" s="15"/>
      <c r="D5" s="20"/>
      <c r="E5" s="21"/>
      <c r="F5" s="22"/>
      <c r="G5" s="21"/>
      <c r="H5" s="22"/>
      <c r="I5" s="21"/>
      <c r="J5" s="22"/>
      <c r="K5" s="21"/>
      <c r="L5" s="23"/>
    </row>
    <row r="6" spans="2:12" s="24" customFormat="1" ht="12" customHeight="1">
      <c r="B6" s="1093" t="s">
        <v>1460</v>
      </c>
      <c r="C6" s="1089"/>
      <c r="D6" s="1082"/>
      <c r="E6" s="25">
        <f>SUM(E8,E28,E43,E58,E77,E83,E94,E103,E115,E124,E132,E162,E187,E210,E239,E243,E276,E299,E340,E352)</f>
        <v>1353649</v>
      </c>
      <c r="F6" s="25">
        <v>1357347</v>
      </c>
      <c r="G6" s="25">
        <v>1335653</v>
      </c>
      <c r="H6" s="25">
        <v>1119338</v>
      </c>
      <c r="I6" s="25">
        <f>SUM(I8,I28,I43,I58,I77,I83,I94,I103,I115,I124,I132,I162,I187,I210,I239,I243,I276,I299,I340,I352)</f>
        <v>1116822</v>
      </c>
      <c r="J6" s="25">
        <f>SUM(J8,J28,J43,J58,J77,J83,J94,J103,J115,J124,J132,J162,J187,J210,J239,J243,J276,J299,J340,J352)</f>
        <v>1080034</v>
      </c>
      <c r="K6" s="25">
        <f>SUM(K8,K28,K43,K58,K77,K83,K94,K103,K115,K124,K132,K162,K187,K210,K239,K243,K276,K299,K340,K352)</f>
        <v>1027297</v>
      </c>
      <c r="L6" s="26">
        <v>968925</v>
      </c>
    </row>
    <row r="7" spans="2:12" ht="12" customHeight="1">
      <c r="B7" s="19"/>
      <c r="C7" s="15"/>
      <c r="D7" s="27"/>
      <c r="E7" s="28"/>
      <c r="F7" s="28"/>
      <c r="G7" s="28"/>
      <c r="H7" s="28"/>
      <c r="I7" s="28"/>
      <c r="J7" s="28"/>
      <c r="K7" s="28"/>
      <c r="L7" s="29"/>
    </row>
    <row r="8" spans="2:12" ht="12" customHeight="1">
      <c r="B8" s="1094" t="s">
        <v>1461</v>
      </c>
      <c r="C8" s="1089"/>
      <c r="D8" s="1082"/>
      <c r="E8" s="30">
        <f>SUM(E10:E26)</f>
        <v>160245</v>
      </c>
      <c r="F8" s="31">
        <v>155641</v>
      </c>
      <c r="G8" s="31">
        <f>SUM(G10:G26)</f>
        <v>149357</v>
      </c>
      <c r="H8" s="31">
        <v>112771</v>
      </c>
      <c r="I8" s="31">
        <v>123150</v>
      </c>
      <c r="J8" s="31">
        <f>SUM(J10:J26)</f>
        <v>118484</v>
      </c>
      <c r="K8" s="31">
        <f>SUM(K10:K26)</f>
        <v>108402</v>
      </c>
      <c r="L8" s="32">
        <f>SUM(L10:L26)</f>
        <v>97463</v>
      </c>
    </row>
    <row r="9" spans="2:12" ht="12" customHeight="1">
      <c r="B9" s="19"/>
      <c r="C9" s="15"/>
      <c r="D9" s="33"/>
      <c r="E9" s="30"/>
      <c r="F9" s="31"/>
      <c r="G9" s="31"/>
      <c r="H9" s="31"/>
      <c r="I9" s="31"/>
      <c r="J9" s="31"/>
      <c r="K9" s="31"/>
      <c r="L9" s="32"/>
    </row>
    <row r="10" spans="2:12" ht="12" customHeight="1">
      <c r="B10" s="19"/>
      <c r="C10" s="15"/>
      <c r="D10" s="33" t="s">
        <v>1462</v>
      </c>
      <c r="E10" s="30">
        <v>111175</v>
      </c>
      <c r="F10" s="31">
        <v>104891</v>
      </c>
      <c r="G10" s="31">
        <v>98632</v>
      </c>
      <c r="H10" s="31">
        <v>69184</v>
      </c>
      <c r="I10" s="31">
        <v>69931</v>
      </c>
      <c r="J10" s="31">
        <v>63423</v>
      </c>
      <c r="K10" s="31">
        <v>55994</v>
      </c>
      <c r="L10" s="32">
        <v>48399</v>
      </c>
    </row>
    <row r="11" spans="2:12" ht="12" customHeight="1">
      <c r="B11" s="19"/>
      <c r="C11" s="15"/>
      <c r="D11" s="33" t="s">
        <v>1463</v>
      </c>
      <c r="E11" s="30">
        <v>5182</v>
      </c>
      <c r="F11" s="31">
        <v>5289</v>
      </c>
      <c r="G11" s="31">
        <v>5364</v>
      </c>
      <c r="H11" s="31">
        <v>4425</v>
      </c>
      <c r="I11" s="31">
        <v>4235</v>
      </c>
      <c r="J11" s="31">
        <v>4099</v>
      </c>
      <c r="K11" s="31">
        <v>3921</v>
      </c>
      <c r="L11" s="32">
        <v>3717</v>
      </c>
    </row>
    <row r="12" spans="2:12" ht="12" customHeight="1">
      <c r="B12" s="19"/>
      <c r="C12" s="15"/>
      <c r="D12" s="33" t="s">
        <v>1464</v>
      </c>
      <c r="E12" s="30">
        <v>5827</v>
      </c>
      <c r="F12" s="31">
        <v>5779</v>
      </c>
      <c r="G12" s="31">
        <v>5674</v>
      </c>
      <c r="H12" s="31">
        <v>4908</v>
      </c>
      <c r="I12" s="31">
        <v>4740</v>
      </c>
      <c r="J12" s="31">
        <v>4746</v>
      </c>
      <c r="K12" s="31">
        <v>4448</v>
      </c>
      <c r="L12" s="32">
        <v>4168</v>
      </c>
    </row>
    <row r="13" spans="2:12" ht="12" customHeight="1">
      <c r="B13" s="19"/>
      <c r="C13" s="15"/>
      <c r="D13" s="33" t="s">
        <v>1465</v>
      </c>
      <c r="E13" s="30">
        <v>3732</v>
      </c>
      <c r="F13" s="31">
        <v>3826</v>
      </c>
      <c r="G13" s="31">
        <v>3794</v>
      </c>
      <c r="H13" s="31">
        <v>3441</v>
      </c>
      <c r="I13" s="31">
        <v>3432</v>
      </c>
      <c r="J13" s="31">
        <v>6277</v>
      </c>
      <c r="K13" s="31">
        <v>5920</v>
      </c>
      <c r="L13" s="32">
        <v>5298</v>
      </c>
    </row>
    <row r="14" spans="2:12" ht="12" customHeight="1">
      <c r="B14" s="19"/>
      <c r="C14" s="15"/>
      <c r="D14" s="33" t="s">
        <v>1466</v>
      </c>
      <c r="E14" s="30">
        <v>2912</v>
      </c>
      <c r="F14" s="31">
        <v>3041</v>
      </c>
      <c r="G14" s="31">
        <v>2950</v>
      </c>
      <c r="H14" s="31">
        <v>2563</v>
      </c>
      <c r="I14" s="31">
        <v>2564</v>
      </c>
      <c r="J14" s="31">
        <v>2542</v>
      </c>
      <c r="K14" s="31">
        <v>2394</v>
      </c>
      <c r="L14" s="32">
        <v>2302</v>
      </c>
    </row>
    <row r="15" spans="2:12" ht="12" customHeight="1">
      <c r="B15" s="19"/>
      <c r="C15" s="15"/>
      <c r="D15" s="33"/>
      <c r="E15" s="30"/>
      <c r="F15" s="31"/>
      <c r="G15" s="31"/>
      <c r="H15" s="31"/>
      <c r="I15" s="31"/>
      <c r="J15" s="31"/>
      <c r="K15" s="31"/>
      <c r="L15" s="32"/>
    </row>
    <row r="16" spans="2:12" ht="12" customHeight="1">
      <c r="B16" s="19"/>
      <c r="C16" s="15"/>
      <c r="D16" s="33" t="s">
        <v>1467</v>
      </c>
      <c r="E16" s="30">
        <v>1334</v>
      </c>
      <c r="F16" s="31">
        <v>1263</v>
      </c>
      <c r="G16" s="31">
        <v>1279</v>
      </c>
      <c r="H16" s="31">
        <v>1124</v>
      </c>
      <c r="I16" s="31">
        <v>1088</v>
      </c>
      <c r="J16" s="31">
        <v>1072</v>
      </c>
      <c r="K16" s="31">
        <v>1062</v>
      </c>
      <c r="L16" s="32">
        <v>1079</v>
      </c>
    </row>
    <row r="17" spans="2:12" ht="12" customHeight="1">
      <c r="B17" s="19"/>
      <c r="C17" s="15"/>
      <c r="D17" s="33" t="s">
        <v>1468</v>
      </c>
      <c r="E17" s="30">
        <v>1506</v>
      </c>
      <c r="F17" s="31">
        <v>1577</v>
      </c>
      <c r="G17" s="31">
        <v>1516</v>
      </c>
      <c r="H17" s="31">
        <v>1361</v>
      </c>
      <c r="I17" s="31">
        <v>1372</v>
      </c>
      <c r="J17" s="31">
        <v>1359</v>
      </c>
      <c r="K17" s="31">
        <v>1303</v>
      </c>
      <c r="L17" s="32">
        <v>1223</v>
      </c>
    </row>
    <row r="18" spans="2:12" ht="12" customHeight="1">
      <c r="B18" s="19"/>
      <c r="C18" s="15"/>
      <c r="D18" s="33" t="s">
        <v>1469</v>
      </c>
      <c r="E18" s="30">
        <v>4443</v>
      </c>
      <c r="F18" s="31">
        <v>4761</v>
      </c>
      <c r="G18" s="31">
        <v>4830</v>
      </c>
      <c r="H18" s="31">
        <v>4081</v>
      </c>
      <c r="I18" s="31">
        <v>4090</v>
      </c>
      <c r="J18" s="31">
        <v>4027</v>
      </c>
      <c r="K18" s="31">
        <v>3917</v>
      </c>
      <c r="L18" s="32">
        <v>3770</v>
      </c>
    </row>
    <row r="19" spans="2:12" ht="12" customHeight="1">
      <c r="B19" s="19"/>
      <c r="C19" s="15"/>
      <c r="D19" s="33" t="s">
        <v>1470</v>
      </c>
      <c r="E19" s="30">
        <v>4934</v>
      </c>
      <c r="F19" s="31">
        <v>5064</v>
      </c>
      <c r="G19" s="31">
        <v>5022</v>
      </c>
      <c r="H19" s="31">
        <v>4153</v>
      </c>
      <c r="I19" s="31">
        <v>4085</v>
      </c>
      <c r="J19" s="31">
        <v>3898</v>
      </c>
      <c r="K19" s="31">
        <v>3788</v>
      </c>
      <c r="L19" s="32">
        <v>3560</v>
      </c>
    </row>
    <row r="20" spans="2:12" ht="12" customHeight="1">
      <c r="B20" s="19"/>
      <c r="C20" s="15"/>
      <c r="D20" s="33" t="s">
        <v>1471</v>
      </c>
      <c r="E20" s="30">
        <v>4201</v>
      </c>
      <c r="F20" s="31">
        <v>4356</v>
      </c>
      <c r="G20" s="31">
        <v>4448</v>
      </c>
      <c r="H20" s="31">
        <v>3647</v>
      </c>
      <c r="I20" s="31">
        <v>2676</v>
      </c>
      <c r="J20" s="31">
        <v>3532</v>
      </c>
      <c r="K20" s="31">
        <v>3376</v>
      </c>
      <c r="L20" s="32">
        <v>3131</v>
      </c>
    </row>
    <row r="21" spans="2:12" ht="12" customHeight="1">
      <c r="B21" s="19"/>
      <c r="C21" s="15"/>
      <c r="D21" s="33"/>
      <c r="E21" s="30"/>
      <c r="F21" s="31"/>
      <c r="G21" s="31"/>
      <c r="H21" s="31"/>
      <c r="I21" s="31"/>
      <c r="J21" s="31"/>
      <c r="K21" s="31"/>
      <c r="L21" s="32"/>
    </row>
    <row r="22" spans="2:12" ht="12" customHeight="1">
      <c r="B22" s="19"/>
      <c r="C22" s="15"/>
      <c r="D22" s="33" t="s">
        <v>1472</v>
      </c>
      <c r="E22" s="30">
        <v>2988</v>
      </c>
      <c r="F22" s="31">
        <v>3196</v>
      </c>
      <c r="G22" s="31">
        <v>3222</v>
      </c>
      <c r="H22" s="31">
        <v>2879</v>
      </c>
      <c r="I22" s="31">
        <v>2834</v>
      </c>
      <c r="J22" s="31">
        <v>2836</v>
      </c>
      <c r="K22" s="31">
        <v>2670</v>
      </c>
      <c r="L22" s="32">
        <v>2548</v>
      </c>
    </row>
    <row r="23" spans="2:12" ht="12" customHeight="1">
      <c r="B23" s="19"/>
      <c r="C23" s="15"/>
      <c r="D23" s="33" t="s">
        <v>1473</v>
      </c>
      <c r="E23" s="30">
        <v>6242</v>
      </c>
      <c r="F23" s="31">
        <v>6573</v>
      </c>
      <c r="G23" s="31">
        <v>6691</v>
      </c>
      <c r="H23" s="31">
        <v>5867</v>
      </c>
      <c r="I23" s="31">
        <v>5878</v>
      </c>
      <c r="J23" s="31">
        <v>5810</v>
      </c>
      <c r="K23" s="31">
        <v>5562</v>
      </c>
      <c r="L23" s="32">
        <v>5271</v>
      </c>
    </row>
    <row r="24" spans="2:12" ht="12" customHeight="1">
      <c r="B24" s="19"/>
      <c r="C24" s="15"/>
      <c r="D24" s="33" t="s">
        <v>1463</v>
      </c>
      <c r="E24" s="30">
        <v>5769</v>
      </c>
      <c r="F24" s="31">
        <v>5995</v>
      </c>
      <c r="G24" s="31">
        <v>5935</v>
      </c>
      <c r="H24" s="31">
        <v>5279</v>
      </c>
      <c r="I24" s="31">
        <v>5513</v>
      </c>
      <c r="J24" s="31">
        <v>5479</v>
      </c>
      <c r="K24" s="31">
        <v>5256</v>
      </c>
      <c r="L24" s="32">
        <v>5063</v>
      </c>
    </row>
    <row r="25" spans="2:12" ht="12" customHeight="1">
      <c r="B25" s="19"/>
      <c r="C25" s="15"/>
      <c r="D25" s="33" t="s">
        <v>1474</v>
      </c>
      <c r="E25" s="30">
        <v>0</v>
      </c>
      <c r="F25" s="31">
        <v>0</v>
      </c>
      <c r="G25" s="31">
        <v>0</v>
      </c>
      <c r="H25" s="31">
        <v>6793</v>
      </c>
      <c r="I25" s="31">
        <v>6649</v>
      </c>
      <c r="J25" s="31">
        <v>6396</v>
      </c>
      <c r="K25" s="31">
        <v>5986</v>
      </c>
      <c r="L25" s="32">
        <v>5342</v>
      </c>
    </row>
    <row r="26" spans="2:12" ht="12" customHeight="1">
      <c r="B26" s="19"/>
      <c r="C26" s="15"/>
      <c r="D26" s="33" t="s">
        <v>1475</v>
      </c>
      <c r="E26" s="30">
        <v>0</v>
      </c>
      <c r="F26" s="31">
        <v>0</v>
      </c>
      <c r="G26" s="31">
        <v>0</v>
      </c>
      <c r="H26" s="31">
        <v>3066</v>
      </c>
      <c r="I26" s="31">
        <v>3066</v>
      </c>
      <c r="J26" s="31">
        <v>2988</v>
      </c>
      <c r="K26" s="31">
        <v>2805</v>
      </c>
      <c r="L26" s="32">
        <v>2592</v>
      </c>
    </row>
    <row r="27" spans="2:12" ht="12" customHeight="1">
      <c r="B27" s="19"/>
      <c r="C27" s="15"/>
      <c r="D27" s="33"/>
      <c r="E27" s="30"/>
      <c r="F27" s="31"/>
      <c r="G27" s="31"/>
      <c r="H27" s="31"/>
      <c r="I27" s="31"/>
      <c r="J27" s="31"/>
      <c r="K27" s="31"/>
      <c r="L27" s="32"/>
    </row>
    <row r="28" spans="2:12" ht="12" customHeight="1">
      <c r="B28" s="1088" t="s">
        <v>1476</v>
      </c>
      <c r="C28" s="1089"/>
      <c r="D28" s="1082"/>
      <c r="E28" s="30">
        <f>SUM(E30:E41)</f>
        <v>95714</v>
      </c>
      <c r="F28" s="31">
        <f>SUM(F30:F41)</f>
        <v>94649</v>
      </c>
      <c r="G28" s="31">
        <f>SUM(G30:G41)</f>
        <v>94790</v>
      </c>
      <c r="H28" s="31">
        <f>SUM(H30:H41)</f>
        <v>82770</v>
      </c>
      <c r="I28" s="31">
        <v>83971</v>
      </c>
      <c r="J28" s="31">
        <f>SUM(J30:J41)</f>
        <v>77716</v>
      </c>
      <c r="K28" s="31">
        <f>SUM(K30:K41)</f>
        <v>77460</v>
      </c>
      <c r="L28" s="32">
        <f>SUM(L30:L41)</f>
        <v>75039</v>
      </c>
    </row>
    <row r="29" spans="2:12" ht="12" customHeight="1">
      <c r="B29" s="19"/>
      <c r="C29" s="15"/>
      <c r="D29" s="35"/>
      <c r="E29" s="30"/>
      <c r="F29" s="31"/>
      <c r="G29" s="31"/>
      <c r="H29" s="31"/>
      <c r="I29" s="31"/>
      <c r="J29" s="31"/>
      <c r="K29" s="31"/>
      <c r="L29" s="32"/>
    </row>
    <row r="30" spans="2:12" ht="12" customHeight="1">
      <c r="B30" s="19"/>
      <c r="C30" s="15"/>
      <c r="D30" s="35" t="s">
        <v>1477</v>
      </c>
      <c r="E30" s="30">
        <v>56353</v>
      </c>
      <c r="F30" s="31">
        <v>55008</v>
      </c>
      <c r="G30" s="31">
        <v>55344</v>
      </c>
      <c r="H30" s="31">
        <v>48816</v>
      </c>
      <c r="I30" s="31">
        <v>50448</v>
      </c>
      <c r="J30" s="31">
        <v>44731</v>
      </c>
      <c r="K30" s="31">
        <v>44602</v>
      </c>
      <c r="L30" s="32">
        <v>43007</v>
      </c>
    </row>
    <row r="31" spans="2:12" ht="12" customHeight="1">
      <c r="B31" s="19"/>
      <c r="C31" s="15"/>
      <c r="D31" s="35" t="s">
        <v>1478</v>
      </c>
      <c r="E31" s="30">
        <v>1535</v>
      </c>
      <c r="F31" s="31">
        <v>2169</v>
      </c>
      <c r="G31" s="31">
        <v>2134</v>
      </c>
      <c r="H31" s="31">
        <v>1759</v>
      </c>
      <c r="I31" s="31">
        <v>1745</v>
      </c>
      <c r="J31" s="31">
        <v>1682</v>
      </c>
      <c r="K31" s="31">
        <v>1729</v>
      </c>
      <c r="L31" s="32">
        <v>1672</v>
      </c>
    </row>
    <row r="32" spans="2:12" ht="12" customHeight="1">
      <c r="B32" s="19"/>
      <c r="C32" s="15"/>
      <c r="D32" s="35" t="s">
        <v>1479</v>
      </c>
      <c r="E32" s="30">
        <v>2862</v>
      </c>
      <c r="F32" s="31">
        <v>2984</v>
      </c>
      <c r="G32" s="31">
        <v>2863</v>
      </c>
      <c r="H32" s="31">
        <v>2405</v>
      </c>
      <c r="I32" s="31">
        <v>2429</v>
      </c>
      <c r="J32" s="31">
        <v>2324</v>
      </c>
      <c r="K32" s="31">
        <v>2263</v>
      </c>
      <c r="L32" s="32">
        <v>2162</v>
      </c>
    </row>
    <row r="33" spans="2:12" ht="12" customHeight="1">
      <c r="B33" s="19"/>
      <c r="C33" s="15"/>
      <c r="D33" s="35" t="s">
        <v>1480</v>
      </c>
      <c r="E33" s="30">
        <v>5348</v>
      </c>
      <c r="F33" s="31">
        <v>4982</v>
      </c>
      <c r="G33" s="31">
        <v>5051</v>
      </c>
      <c r="H33" s="31">
        <v>3956</v>
      </c>
      <c r="I33" s="31">
        <v>3793</v>
      </c>
      <c r="J33" s="31">
        <v>3750</v>
      </c>
      <c r="K33" s="31">
        <v>4263</v>
      </c>
      <c r="L33" s="32">
        <v>4326</v>
      </c>
    </row>
    <row r="34" spans="2:12" ht="12" customHeight="1">
      <c r="B34" s="19"/>
      <c r="C34" s="15"/>
      <c r="D34" s="35" t="s">
        <v>1481</v>
      </c>
      <c r="E34" s="30">
        <v>5402</v>
      </c>
      <c r="F34" s="31">
        <v>5450</v>
      </c>
      <c r="G34" s="31">
        <v>5635</v>
      </c>
      <c r="H34" s="31">
        <v>5064</v>
      </c>
      <c r="I34" s="31">
        <v>5150</v>
      </c>
      <c r="J34" s="31">
        <v>5011</v>
      </c>
      <c r="K34" s="31">
        <v>5078</v>
      </c>
      <c r="L34" s="32">
        <v>4970</v>
      </c>
    </row>
    <row r="35" spans="2:12" ht="12" customHeight="1">
      <c r="B35" s="19"/>
      <c r="C35" s="15"/>
      <c r="D35" s="35"/>
      <c r="E35" s="30"/>
      <c r="F35" s="31"/>
      <c r="G35" s="31"/>
      <c r="H35" s="31"/>
      <c r="I35" s="31"/>
      <c r="J35" s="31"/>
      <c r="K35" s="31"/>
      <c r="L35" s="32"/>
    </row>
    <row r="36" spans="2:12" ht="12" customHeight="1">
      <c r="B36" s="19"/>
      <c r="C36" s="15"/>
      <c r="D36" s="35" t="s">
        <v>1482</v>
      </c>
      <c r="E36" s="30">
        <v>2616</v>
      </c>
      <c r="F36" s="31">
        <v>2685</v>
      </c>
      <c r="G36" s="31">
        <v>2697</v>
      </c>
      <c r="H36" s="31">
        <v>2454</v>
      </c>
      <c r="I36" s="31">
        <v>2437</v>
      </c>
      <c r="J36" s="31">
        <v>2407</v>
      </c>
      <c r="K36" s="31">
        <v>2298</v>
      </c>
      <c r="L36" s="32">
        <v>2214</v>
      </c>
    </row>
    <row r="37" spans="2:12" ht="12" customHeight="1">
      <c r="B37" s="19"/>
      <c r="C37" s="15"/>
      <c r="D37" s="35" t="s">
        <v>1483</v>
      </c>
      <c r="E37" s="30">
        <v>1989</v>
      </c>
      <c r="F37" s="31">
        <v>1974</v>
      </c>
      <c r="G37" s="31">
        <v>1937</v>
      </c>
      <c r="H37" s="31">
        <v>1704</v>
      </c>
      <c r="I37" s="31">
        <v>1702</v>
      </c>
      <c r="J37" s="31">
        <v>1707</v>
      </c>
      <c r="K37" s="31">
        <v>1566</v>
      </c>
      <c r="L37" s="32">
        <v>1533</v>
      </c>
    </row>
    <row r="38" spans="2:12" ht="12" customHeight="1">
      <c r="B38" s="19"/>
      <c r="C38" s="15"/>
      <c r="D38" s="35" t="s">
        <v>1484</v>
      </c>
      <c r="E38" s="30">
        <v>1638</v>
      </c>
      <c r="F38" s="31">
        <v>1647</v>
      </c>
      <c r="G38" s="31">
        <v>1644</v>
      </c>
      <c r="H38" s="31">
        <v>1510</v>
      </c>
      <c r="I38" s="31">
        <v>1511</v>
      </c>
      <c r="J38" s="31">
        <v>1482</v>
      </c>
      <c r="K38" s="31">
        <v>1491</v>
      </c>
      <c r="L38" s="32">
        <v>1436</v>
      </c>
    </row>
    <row r="39" spans="2:12" ht="12" customHeight="1">
      <c r="B39" s="19"/>
      <c r="C39" s="15"/>
      <c r="D39" s="35" t="s">
        <v>1485</v>
      </c>
      <c r="E39" s="30">
        <v>4580</v>
      </c>
      <c r="F39" s="31">
        <v>4722</v>
      </c>
      <c r="G39" s="31">
        <v>4733</v>
      </c>
      <c r="H39" s="31">
        <v>4042</v>
      </c>
      <c r="I39" s="31">
        <v>4063</v>
      </c>
      <c r="J39" s="31">
        <v>4012</v>
      </c>
      <c r="K39" s="31">
        <v>3931</v>
      </c>
      <c r="L39" s="32">
        <v>3884</v>
      </c>
    </row>
    <row r="40" spans="2:12" ht="12" customHeight="1">
      <c r="B40" s="19"/>
      <c r="C40" s="15"/>
      <c r="D40" s="35" t="s">
        <v>1486</v>
      </c>
      <c r="E40" s="30">
        <v>7142</v>
      </c>
      <c r="F40" s="31">
        <v>6648</v>
      </c>
      <c r="G40" s="31">
        <v>6359</v>
      </c>
      <c r="H40" s="31">
        <v>5794</v>
      </c>
      <c r="I40" s="31">
        <v>5781</v>
      </c>
      <c r="J40" s="31">
        <v>5381</v>
      </c>
      <c r="K40" s="31">
        <v>5414</v>
      </c>
      <c r="L40" s="32">
        <v>5245</v>
      </c>
    </row>
    <row r="41" spans="2:12" ht="12" customHeight="1">
      <c r="B41" s="19"/>
      <c r="C41" s="15"/>
      <c r="D41" s="35" t="s">
        <v>1487</v>
      </c>
      <c r="E41" s="30">
        <v>6249</v>
      </c>
      <c r="F41" s="31">
        <v>6380</v>
      </c>
      <c r="G41" s="31">
        <v>6393</v>
      </c>
      <c r="H41" s="31">
        <v>5266</v>
      </c>
      <c r="I41" s="31">
        <v>5212</v>
      </c>
      <c r="J41" s="31">
        <v>5229</v>
      </c>
      <c r="K41" s="31">
        <v>4825</v>
      </c>
      <c r="L41" s="32">
        <v>4590</v>
      </c>
    </row>
    <row r="42" spans="2:12" ht="12" customHeight="1">
      <c r="B42" s="19"/>
      <c r="C42" s="15"/>
      <c r="D42" s="35"/>
      <c r="E42" s="30"/>
      <c r="F42" s="31"/>
      <c r="G42" s="31"/>
      <c r="H42" s="31"/>
      <c r="I42" s="31"/>
      <c r="J42" s="31"/>
      <c r="K42" s="31"/>
      <c r="L42" s="32"/>
    </row>
    <row r="43" spans="2:12" ht="12" customHeight="1">
      <c r="B43" s="1088" t="s">
        <v>1488</v>
      </c>
      <c r="C43" s="1089"/>
      <c r="D43" s="1082"/>
      <c r="E43" s="30">
        <f aca="true" t="shared" si="0" ref="E43:L43">SUM(E45:E56)</f>
        <v>85041</v>
      </c>
      <c r="F43" s="31">
        <f t="shared" si="0"/>
        <v>82731</v>
      </c>
      <c r="G43" s="31">
        <f t="shared" si="0"/>
        <v>80046</v>
      </c>
      <c r="H43" s="31">
        <f t="shared" si="0"/>
        <v>66454</v>
      </c>
      <c r="I43" s="31">
        <f t="shared" si="0"/>
        <v>68017</v>
      </c>
      <c r="J43" s="31">
        <f t="shared" si="0"/>
        <v>64617</v>
      </c>
      <c r="K43" s="31">
        <f t="shared" si="0"/>
        <v>61298</v>
      </c>
      <c r="L43" s="32">
        <f t="shared" si="0"/>
        <v>58860</v>
      </c>
    </row>
    <row r="44" spans="2:12" ht="12" customHeight="1">
      <c r="B44" s="19"/>
      <c r="C44" s="15"/>
      <c r="D44" s="35"/>
      <c r="E44" s="30"/>
      <c r="F44" s="31"/>
      <c r="G44" s="31"/>
      <c r="H44" s="31"/>
      <c r="I44" s="31"/>
      <c r="J44" s="31"/>
      <c r="K44" s="31"/>
      <c r="L44" s="32"/>
    </row>
    <row r="45" spans="2:12" ht="12" customHeight="1">
      <c r="B45" s="19"/>
      <c r="C45" s="15"/>
      <c r="D45" s="35" t="s">
        <v>1489</v>
      </c>
      <c r="E45" s="30">
        <v>46275</v>
      </c>
      <c r="F45" s="31">
        <v>44018</v>
      </c>
      <c r="G45" s="31">
        <v>42792</v>
      </c>
      <c r="H45" s="31">
        <v>35986</v>
      </c>
      <c r="I45" s="31">
        <v>37224</v>
      </c>
      <c r="J45" s="31">
        <v>34316</v>
      </c>
      <c r="K45" s="31">
        <v>31830</v>
      </c>
      <c r="L45" s="32">
        <v>28220</v>
      </c>
    </row>
    <row r="46" spans="2:12" ht="12" customHeight="1">
      <c r="B46" s="19"/>
      <c r="C46" s="15"/>
      <c r="D46" s="35" t="s">
        <v>1490</v>
      </c>
      <c r="E46" s="30">
        <v>4114</v>
      </c>
      <c r="F46" s="31">
        <v>4016</v>
      </c>
      <c r="G46" s="31">
        <v>3887</v>
      </c>
      <c r="H46" s="31">
        <v>3477</v>
      </c>
      <c r="I46" s="31">
        <v>3555</v>
      </c>
      <c r="J46" s="31">
        <v>3447</v>
      </c>
      <c r="K46" s="31">
        <v>3354</v>
      </c>
      <c r="L46" s="32">
        <v>3301</v>
      </c>
    </row>
    <row r="47" spans="2:12" ht="12" customHeight="1">
      <c r="B47" s="19"/>
      <c r="C47" s="15"/>
      <c r="D47" s="35" t="s">
        <v>1491</v>
      </c>
      <c r="E47" s="30">
        <v>3322</v>
      </c>
      <c r="F47" s="31">
        <v>3185</v>
      </c>
      <c r="G47" s="31">
        <v>3200</v>
      </c>
      <c r="H47" s="31">
        <v>3005</v>
      </c>
      <c r="I47" s="31">
        <v>2949</v>
      </c>
      <c r="J47" s="31">
        <v>2852</v>
      </c>
      <c r="K47" s="31">
        <v>2752</v>
      </c>
      <c r="L47" s="32">
        <v>2662</v>
      </c>
    </row>
    <row r="48" spans="2:12" ht="12" customHeight="1">
      <c r="B48" s="19"/>
      <c r="C48" s="15"/>
      <c r="D48" s="36" t="s">
        <v>1492</v>
      </c>
      <c r="E48" s="30">
        <v>3982</v>
      </c>
      <c r="F48" s="31">
        <v>3985</v>
      </c>
      <c r="G48" s="31">
        <v>3858</v>
      </c>
      <c r="H48" s="31">
        <v>3191</v>
      </c>
      <c r="I48" s="31">
        <v>3345</v>
      </c>
      <c r="J48" s="31">
        <v>3034</v>
      </c>
      <c r="K48" s="31">
        <v>2756</v>
      </c>
      <c r="L48" s="32">
        <v>2474</v>
      </c>
    </row>
    <row r="49" spans="2:12" ht="12" customHeight="1">
      <c r="B49" s="19"/>
      <c r="C49" s="15"/>
      <c r="D49" s="35" t="s">
        <v>1493</v>
      </c>
      <c r="E49" s="30">
        <v>2311</v>
      </c>
      <c r="F49" s="31">
        <v>2135</v>
      </c>
      <c r="G49" s="31">
        <v>2288</v>
      </c>
      <c r="H49" s="31">
        <v>1724</v>
      </c>
      <c r="I49" s="31">
        <v>1704</v>
      </c>
      <c r="J49" s="31">
        <v>1697</v>
      </c>
      <c r="K49" s="31">
        <v>1731</v>
      </c>
      <c r="L49" s="32">
        <v>1737</v>
      </c>
    </row>
    <row r="50" spans="2:12" ht="12" customHeight="1">
      <c r="B50" s="19"/>
      <c r="C50" s="15"/>
      <c r="D50" s="35"/>
      <c r="E50" s="30"/>
      <c r="F50" s="31"/>
      <c r="G50" s="31"/>
      <c r="H50" s="31"/>
      <c r="I50" s="31"/>
      <c r="J50" s="31"/>
      <c r="K50" s="31"/>
      <c r="L50" s="32"/>
    </row>
    <row r="51" spans="2:12" ht="12" customHeight="1">
      <c r="B51" s="19"/>
      <c r="C51" s="15"/>
      <c r="D51" s="35" t="s">
        <v>1494</v>
      </c>
      <c r="E51" s="30">
        <v>2538</v>
      </c>
      <c r="F51" s="31">
        <v>2528</v>
      </c>
      <c r="G51" s="31">
        <v>2560</v>
      </c>
      <c r="H51" s="31">
        <v>2222</v>
      </c>
      <c r="I51" s="31">
        <v>2289</v>
      </c>
      <c r="J51" s="31">
        <v>2267</v>
      </c>
      <c r="K51" s="31">
        <v>2253</v>
      </c>
      <c r="L51" s="32">
        <v>2269</v>
      </c>
    </row>
    <row r="52" spans="2:12" ht="12" customHeight="1">
      <c r="B52" s="19"/>
      <c r="C52" s="15"/>
      <c r="D52" s="36" t="s">
        <v>1495</v>
      </c>
      <c r="E52" s="30">
        <v>1923</v>
      </c>
      <c r="F52" s="31">
        <v>1919</v>
      </c>
      <c r="G52" s="31">
        <v>1876</v>
      </c>
      <c r="H52" s="31">
        <v>1868</v>
      </c>
      <c r="I52" s="31">
        <v>1889</v>
      </c>
      <c r="J52" s="31">
        <v>1915</v>
      </c>
      <c r="K52" s="31">
        <v>1886</v>
      </c>
      <c r="L52" s="32">
        <v>1882</v>
      </c>
    </row>
    <row r="53" spans="2:12" ht="12" customHeight="1">
      <c r="B53" s="19"/>
      <c r="C53" s="15"/>
      <c r="D53" s="35" t="s">
        <v>1496</v>
      </c>
      <c r="E53" s="30">
        <v>2158</v>
      </c>
      <c r="F53" s="31">
        <v>2144</v>
      </c>
      <c r="G53" s="31">
        <v>2133</v>
      </c>
      <c r="H53" s="31">
        <v>1913</v>
      </c>
      <c r="I53" s="31">
        <v>1939</v>
      </c>
      <c r="J53" s="31">
        <v>1927</v>
      </c>
      <c r="K53" s="31">
        <v>1923</v>
      </c>
      <c r="L53" s="32">
        <v>1886</v>
      </c>
    </row>
    <row r="54" spans="2:12" ht="12" customHeight="1">
      <c r="B54" s="19"/>
      <c r="C54" s="15"/>
      <c r="D54" s="35" t="s">
        <v>1497</v>
      </c>
      <c r="E54" s="30">
        <v>6340</v>
      </c>
      <c r="F54" s="31">
        <v>6799</v>
      </c>
      <c r="G54" s="31">
        <v>6468</v>
      </c>
      <c r="H54" s="31">
        <v>4718</v>
      </c>
      <c r="I54" s="31">
        <v>4651</v>
      </c>
      <c r="J54" s="31">
        <v>4567</v>
      </c>
      <c r="K54" s="31">
        <v>4452</v>
      </c>
      <c r="L54" s="32">
        <v>5869</v>
      </c>
    </row>
    <row r="55" spans="2:12" ht="12" customHeight="1">
      <c r="B55" s="19"/>
      <c r="C55" s="15"/>
      <c r="D55" s="35" t="s">
        <v>1487</v>
      </c>
      <c r="E55" s="30">
        <v>4851</v>
      </c>
      <c r="F55" s="31">
        <v>4715</v>
      </c>
      <c r="G55" s="31">
        <v>3888</v>
      </c>
      <c r="H55" s="31">
        <v>3186</v>
      </c>
      <c r="I55" s="31">
        <v>3261</v>
      </c>
      <c r="J55" s="31">
        <v>3321</v>
      </c>
      <c r="K55" s="31">
        <v>3204</v>
      </c>
      <c r="L55" s="32">
        <v>3394</v>
      </c>
    </row>
    <row r="56" spans="2:12" ht="12" customHeight="1">
      <c r="B56" s="19"/>
      <c r="C56" s="15"/>
      <c r="D56" s="35" t="s">
        <v>1498</v>
      </c>
      <c r="E56" s="30">
        <v>7227</v>
      </c>
      <c r="F56" s="31">
        <v>7287</v>
      </c>
      <c r="G56" s="31">
        <v>7096</v>
      </c>
      <c r="H56" s="31">
        <v>5164</v>
      </c>
      <c r="I56" s="31">
        <v>5211</v>
      </c>
      <c r="J56" s="31">
        <v>5274</v>
      </c>
      <c r="K56" s="31">
        <v>5157</v>
      </c>
      <c r="L56" s="32">
        <v>5166</v>
      </c>
    </row>
    <row r="57" spans="2:12" ht="12" customHeight="1">
      <c r="B57" s="19"/>
      <c r="C57" s="15"/>
      <c r="D57" s="35"/>
      <c r="E57" s="30"/>
      <c r="F57" s="31"/>
      <c r="G57" s="31"/>
      <c r="H57" s="31"/>
      <c r="I57" s="31"/>
      <c r="J57" s="31"/>
      <c r="K57" s="31"/>
      <c r="L57" s="32"/>
    </row>
    <row r="58" spans="2:12" ht="12" customHeight="1">
      <c r="B58" s="1088" t="s">
        <v>1499</v>
      </c>
      <c r="C58" s="1089"/>
      <c r="D58" s="1082"/>
      <c r="E58" s="30">
        <f>SUM(E60:E75)</f>
        <v>96735</v>
      </c>
      <c r="F58" s="31">
        <f>SUM(F60:F75)</f>
        <v>93719</v>
      </c>
      <c r="G58" s="31">
        <v>89749</v>
      </c>
      <c r="H58" s="31">
        <f>SUM(H60:H75)</f>
        <v>72142</v>
      </c>
      <c r="I58" s="31">
        <f>SUM(I60:I75)</f>
        <v>73256</v>
      </c>
      <c r="J58" s="31">
        <f>SUM(J60:J75)</f>
        <v>71534</v>
      </c>
      <c r="K58" s="31">
        <f>SUM(K60:K75)</f>
        <v>67369</v>
      </c>
      <c r="L58" s="32">
        <f>SUM(L60:L75)</f>
        <v>63105</v>
      </c>
    </row>
    <row r="59" spans="2:12" ht="12" customHeight="1">
      <c r="B59" s="19"/>
      <c r="C59" s="15"/>
      <c r="D59" s="35"/>
      <c r="E59" s="30"/>
      <c r="F59" s="31"/>
      <c r="G59" s="31"/>
      <c r="H59" s="31"/>
      <c r="I59" s="31"/>
      <c r="J59" s="31"/>
      <c r="K59" s="31"/>
      <c r="L59" s="32"/>
    </row>
    <row r="60" spans="2:12" ht="12" customHeight="1">
      <c r="B60" s="19"/>
      <c r="C60" s="15"/>
      <c r="D60" s="35" t="s">
        <v>1500</v>
      </c>
      <c r="E60" s="30">
        <v>57166</v>
      </c>
      <c r="F60" s="31">
        <v>54291</v>
      </c>
      <c r="G60" s="31">
        <v>49526</v>
      </c>
      <c r="H60" s="31">
        <v>31958</v>
      </c>
      <c r="I60" s="31">
        <v>31866</v>
      </c>
      <c r="J60" s="31">
        <v>30280</v>
      </c>
      <c r="K60" s="31">
        <v>25019</v>
      </c>
      <c r="L60" s="32">
        <v>22174</v>
      </c>
    </row>
    <row r="61" spans="2:12" ht="12" customHeight="1">
      <c r="B61" s="19"/>
      <c r="C61" s="15"/>
      <c r="D61" s="35" t="s">
        <v>1501</v>
      </c>
      <c r="E61" s="30">
        <v>3449</v>
      </c>
      <c r="F61" s="31">
        <v>3385</v>
      </c>
      <c r="G61" s="31">
        <v>3416</v>
      </c>
      <c r="H61" s="31">
        <v>6111</v>
      </c>
      <c r="I61" s="31">
        <v>6247</v>
      </c>
      <c r="J61" s="31">
        <v>6125</v>
      </c>
      <c r="K61" s="31">
        <v>5448</v>
      </c>
      <c r="L61" s="32">
        <v>4852</v>
      </c>
    </row>
    <row r="62" spans="2:12" ht="12" customHeight="1">
      <c r="B62" s="19"/>
      <c r="C62" s="15"/>
      <c r="D62" s="35" t="s">
        <v>1502</v>
      </c>
      <c r="E62" s="30">
        <v>2829</v>
      </c>
      <c r="F62" s="31">
        <v>2843</v>
      </c>
      <c r="G62" s="31">
        <v>2922</v>
      </c>
      <c r="H62" s="31">
        <v>2721</v>
      </c>
      <c r="I62" s="31">
        <v>2766</v>
      </c>
      <c r="J62" s="31">
        <v>2738</v>
      </c>
      <c r="K62" s="31">
        <v>2625</v>
      </c>
      <c r="L62" s="32">
        <v>2623</v>
      </c>
    </row>
    <row r="63" spans="2:12" ht="12" customHeight="1">
      <c r="B63" s="19"/>
      <c r="C63" s="15"/>
      <c r="D63" s="35" t="s">
        <v>1503</v>
      </c>
      <c r="E63" s="30">
        <v>3680</v>
      </c>
      <c r="F63" s="31">
        <v>3731</v>
      </c>
      <c r="G63" s="31">
        <v>3678</v>
      </c>
      <c r="H63" s="31">
        <v>3233</v>
      </c>
      <c r="I63" s="31">
        <v>3279</v>
      </c>
      <c r="J63" s="31">
        <v>3298</v>
      </c>
      <c r="K63" s="31">
        <v>3181</v>
      </c>
      <c r="L63" s="32">
        <v>3168</v>
      </c>
    </row>
    <row r="64" spans="2:12" ht="12" customHeight="1">
      <c r="B64" s="19"/>
      <c r="C64" s="15"/>
      <c r="D64" s="35" t="s">
        <v>1504</v>
      </c>
      <c r="E64" s="30">
        <v>3381</v>
      </c>
      <c r="F64" s="31">
        <v>3388</v>
      </c>
      <c r="G64" s="31">
        <v>3354</v>
      </c>
      <c r="H64" s="31">
        <v>3747</v>
      </c>
      <c r="I64" s="31">
        <v>3810</v>
      </c>
      <c r="J64" s="31">
        <v>3682</v>
      </c>
      <c r="K64" s="31">
        <v>3364</v>
      </c>
      <c r="L64" s="32">
        <v>3298</v>
      </c>
    </row>
    <row r="65" spans="2:12" ht="12" customHeight="1">
      <c r="B65" s="19"/>
      <c r="C65" s="15"/>
      <c r="D65" s="35"/>
      <c r="E65" s="30"/>
      <c r="F65" s="31"/>
      <c r="G65" s="31"/>
      <c r="H65" s="31"/>
      <c r="I65" s="31"/>
      <c r="J65" s="31"/>
      <c r="K65" s="31"/>
      <c r="L65" s="32"/>
    </row>
    <row r="66" spans="2:12" ht="12" customHeight="1">
      <c r="B66" s="19"/>
      <c r="C66" s="15"/>
      <c r="D66" s="35" t="s">
        <v>1505</v>
      </c>
      <c r="E66" s="30">
        <v>2618</v>
      </c>
      <c r="F66" s="31">
        <v>2614</v>
      </c>
      <c r="G66" s="31">
        <v>2592</v>
      </c>
      <c r="H66" s="31">
        <v>2334</v>
      </c>
      <c r="I66" s="31">
        <v>2415</v>
      </c>
      <c r="J66" s="31">
        <v>2454</v>
      </c>
      <c r="K66" s="31">
        <v>2391</v>
      </c>
      <c r="L66" s="32">
        <v>2354</v>
      </c>
    </row>
    <row r="67" spans="2:12" ht="12" customHeight="1">
      <c r="B67" s="19"/>
      <c r="C67" s="15"/>
      <c r="D67" s="35" t="s">
        <v>1506</v>
      </c>
      <c r="E67" s="30">
        <v>4406</v>
      </c>
      <c r="F67" s="31">
        <v>4421</v>
      </c>
      <c r="G67" s="31">
        <v>4397</v>
      </c>
      <c r="H67" s="31">
        <v>3760</v>
      </c>
      <c r="I67" s="31">
        <v>3957</v>
      </c>
      <c r="J67" s="31">
        <v>3883</v>
      </c>
      <c r="K67" s="31">
        <v>3751</v>
      </c>
      <c r="L67" s="32">
        <v>3602</v>
      </c>
    </row>
    <row r="68" spans="2:12" ht="12" customHeight="1">
      <c r="B68" s="19"/>
      <c r="C68" s="15"/>
      <c r="D68" s="35" t="s">
        <v>1507</v>
      </c>
      <c r="E68" s="30">
        <v>2782</v>
      </c>
      <c r="F68" s="31">
        <v>2837</v>
      </c>
      <c r="G68" s="31">
        <v>2852</v>
      </c>
      <c r="H68" s="31">
        <v>2401</v>
      </c>
      <c r="I68" s="31">
        <v>2493</v>
      </c>
      <c r="J68" s="31">
        <v>2529</v>
      </c>
      <c r="K68" s="31">
        <v>2466</v>
      </c>
      <c r="L68" s="32">
        <v>2342</v>
      </c>
    </row>
    <row r="69" spans="2:12" ht="12" customHeight="1">
      <c r="B69" s="19"/>
      <c r="C69" s="15"/>
      <c r="D69" s="35" t="s">
        <v>1508</v>
      </c>
      <c r="E69" s="30">
        <v>4443</v>
      </c>
      <c r="F69" s="31">
        <v>4500</v>
      </c>
      <c r="G69" s="31">
        <v>4455</v>
      </c>
      <c r="H69" s="31">
        <v>3958</v>
      </c>
      <c r="I69" s="31">
        <v>4117</v>
      </c>
      <c r="J69" s="31">
        <v>4098</v>
      </c>
      <c r="K69" s="31">
        <v>3990</v>
      </c>
      <c r="L69" s="32">
        <v>3958</v>
      </c>
    </row>
    <row r="70" spans="2:12" ht="12" customHeight="1">
      <c r="B70" s="19"/>
      <c r="C70" s="15"/>
      <c r="D70" s="35" t="s">
        <v>1509</v>
      </c>
      <c r="E70" s="30">
        <v>2955</v>
      </c>
      <c r="F70" s="31">
        <v>2859</v>
      </c>
      <c r="G70" s="31">
        <v>2740</v>
      </c>
      <c r="H70" s="31">
        <v>2421</v>
      </c>
      <c r="I70" s="31">
        <v>2450</v>
      </c>
      <c r="J70" s="31">
        <v>2468</v>
      </c>
      <c r="K70" s="31">
        <v>2388</v>
      </c>
      <c r="L70" s="32">
        <v>2353</v>
      </c>
    </row>
    <row r="71" spans="2:12" ht="12" customHeight="1">
      <c r="B71" s="19"/>
      <c r="C71" s="15"/>
      <c r="D71" s="35"/>
      <c r="E71" s="30"/>
      <c r="F71" s="31"/>
      <c r="G71" s="31"/>
      <c r="H71" s="31"/>
      <c r="I71" s="31"/>
      <c r="J71" s="31"/>
      <c r="K71" s="31"/>
      <c r="L71" s="32"/>
    </row>
    <row r="72" spans="2:12" ht="12" customHeight="1">
      <c r="B72" s="19"/>
      <c r="C72" s="15"/>
      <c r="D72" s="35" t="s">
        <v>1510</v>
      </c>
      <c r="E72" s="30">
        <v>9026</v>
      </c>
      <c r="F72" s="31">
        <v>8850</v>
      </c>
      <c r="G72" s="31">
        <v>8441</v>
      </c>
      <c r="H72" s="31">
        <v>6626</v>
      </c>
      <c r="I72" s="31">
        <v>6811</v>
      </c>
      <c r="J72" s="31">
        <v>6938</v>
      </c>
      <c r="K72" s="31">
        <v>6822</v>
      </c>
      <c r="L72" s="32">
        <v>6669</v>
      </c>
    </row>
    <row r="73" spans="2:12" ht="12" customHeight="1">
      <c r="B73" s="19"/>
      <c r="C73" s="15"/>
      <c r="D73" s="35" t="s">
        <v>1511</v>
      </c>
      <c r="E73" s="30">
        <v>0</v>
      </c>
      <c r="F73" s="31">
        <v>0</v>
      </c>
      <c r="G73" s="31">
        <v>1374</v>
      </c>
      <c r="H73" s="31">
        <v>1160</v>
      </c>
      <c r="I73" s="31">
        <v>1296</v>
      </c>
      <c r="J73" s="31">
        <v>1245</v>
      </c>
      <c r="K73" s="31">
        <v>1342</v>
      </c>
      <c r="L73" s="32">
        <v>1424</v>
      </c>
    </row>
    <row r="74" spans="2:12" ht="12" customHeight="1">
      <c r="B74" s="19"/>
      <c r="C74" s="15"/>
      <c r="D74" s="35" t="s">
        <v>1512</v>
      </c>
      <c r="E74" s="30">
        <v>0</v>
      </c>
      <c r="F74" s="31">
        <v>0</v>
      </c>
      <c r="G74" s="31">
        <v>35992</v>
      </c>
      <c r="H74" s="31">
        <v>1712</v>
      </c>
      <c r="I74" s="31">
        <v>1749</v>
      </c>
      <c r="J74" s="31">
        <v>1796</v>
      </c>
      <c r="K74" s="31">
        <v>1737</v>
      </c>
      <c r="L74" s="32">
        <v>1710</v>
      </c>
    </row>
    <row r="75" spans="2:12" ht="12" customHeight="1">
      <c r="B75" s="19"/>
      <c r="C75" s="15"/>
      <c r="D75" s="35" t="s">
        <v>1513</v>
      </c>
      <c r="E75" s="30">
        <v>0</v>
      </c>
      <c r="F75" s="31">
        <v>0</v>
      </c>
      <c r="G75" s="31">
        <v>0</v>
      </c>
      <c r="H75" s="31">
        <v>0</v>
      </c>
      <c r="I75" s="31">
        <v>0</v>
      </c>
      <c r="J75" s="31">
        <v>0</v>
      </c>
      <c r="K75" s="31">
        <v>2845</v>
      </c>
      <c r="L75" s="32">
        <v>2578</v>
      </c>
    </row>
    <row r="76" spans="2:12" ht="12" customHeight="1">
      <c r="B76" s="19"/>
      <c r="C76" s="15"/>
      <c r="D76" s="35"/>
      <c r="E76" s="30"/>
      <c r="F76" s="31"/>
      <c r="G76" s="31"/>
      <c r="H76" s="31"/>
      <c r="I76" s="31"/>
      <c r="J76" s="31"/>
      <c r="K76" s="31"/>
      <c r="L76" s="32"/>
    </row>
    <row r="77" spans="2:12" ht="12" customHeight="1">
      <c r="B77" s="1088" t="s">
        <v>1514</v>
      </c>
      <c r="C77" s="1089"/>
      <c r="D77" s="1082"/>
      <c r="E77" s="30">
        <f>SUM(E79:E81)</f>
        <v>38603</v>
      </c>
      <c r="F77" s="31">
        <f>SUM(F79:F81)</f>
        <v>37085</v>
      </c>
      <c r="G77" s="31">
        <v>35992</v>
      </c>
      <c r="H77" s="31">
        <f>SUM(H79:H81)</f>
        <v>28812</v>
      </c>
      <c r="I77" s="31">
        <f>SUM(I79:I81)</f>
        <v>28254</v>
      </c>
      <c r="J77" s="31">
        <f>SUM(J79:J81)</f>
        <v>27360</v>
      </c>
      <c r="K77" s="31">
        <f>SUM(K79:K81)</f>
        <v>25379</v>
      </c>
      <c r="L77" s="32">
        <f>SUM(L79:L81)</f>
        <v>23308</v>
      </c>
    </row>
    <row r="78" spans="2:12" ht="12" customHeight="1">
      <c r="B78" s="19"/>
      <c r="C78" s="15"/>
      <c r="D78" s="35"/>
      <c r="E78" s="30"/>
      <c r="F78" s="31"/>
      <c r="G78" s="31"/>
      <c r="H78" s="31"/>
      <c r="I78" s="31"/>
      <c r="J78" s="31"/>
      <c r="K78" s="31"/>
      <c r="L78" s="32"/>
    </row>
    <row r="79" spans="2:12" ht="12" customHeight="1">
      <c r="B79" s="19"/>
      <c r="C79" s="15"/>
      <c r="D79" s="35" t="s">
        <v>1515</v>
      </c>
      <c r="E79" s="30">
        <v>32643</v>
      </c>
      <c r="F79" s="31">
        <v>31140</v>
      </c>
      <c r="G79" s="31">
        <v>25334</v>
      </c>
      <c r="H79" s="31">
        <v>20083</v>
      </c>
      <c r="I79" s="31">
        <v>20045</v>
      </c>
      <c r="J79" s="31">
        <v>19666</v>
      </c>
      <c r="K79" s="31">
        <v>18226</v>
      </c>
      <c r="L79" s="32">
        <v>16555</v>
      </c>
    </row>
    <row r="80" spans="2:12" ht="12" customHeight="1">
      <c r="B80" s="19"/>
      <c r="C80" s="15"/>
      <c r="D80" s="35" t="s">
        <v>1516</v>
      </c>
      <c r="E80" s="30">
        <v>5960</v>
      </c>
      <c r="F80" s="31">
        <v>5945</v>
      </c>
      <c r="G80" s="31">
        <v>5754</v>
      </c>
      <c r="H80" s="31">
        <v>4709</v>
      </c>
      <c r="I80" s="31">
        <v>4298</v>
      </c>
      <c r="J80" s="31">
        <v>3936</v>
      </c>
      <c r="K80" s="31">
        <v>3681</v>
      </c>
      <c r="L80" s="32">
        <v>3557</v>
      </c>
    </row>
    <row r="81" spans="2:12" ht="12.75" customHeight="1">
      <c r="B81" s="19"/>
      <c r="C81" s="15"/>
      <c r="D81" s="35" t="s">
        <v>1517</v>
      </c>
      <c r="E81" s="30">
        <v>0</v>
      </c>
      <c r="F81" s="31">
        <v>0</v>
      </c>
      <c r="G81" s="31">
        <v>5004</v>
      </c>
      <c r="H81" s="31">
        <v>4020</v>
      </c>
      <c r="I81" s="31">
        <v>3911</v>
      </c>
      <c r="J81" s="31">
        <v>3758</v>
      </c>
      <c r="K81" s="31">
        <v>3472</v>
      </c>
      <c r="L81" s="32">
        <v>3196</v>
      </c>
    </row>
    <row r="82" spans="2:12" ht="12" customHeight="1">
      <c r="B82" s="19"/>
      <c r="C82" s="15"/>
      <c r="D82" s="35"/>
      <c r="E82" s="30"/>
      <c r="F82" s="31"/>
      <c r="G82" s="31"/>
      <c r="H82" s="31"/>
      <c r="I82" s="31"/>
      <c r="J82" s="31"/>
      <c r="K82" s="31"/>
      <c r="L82" s="32"/>
    </row>
    <row r="83" spans="2:12" ht="12" customHeight="1">
      <c r="B83" s="1088" t="s">
        <v>1518</v>
      </c>
      <c r="C83" s="1089"/>
      <c r="D83" s="1082"/>
      <c r="E83" s="30">
        <f>SUM(E85:E92)</f>
        <v>41414</v>
      </c>
      <c r="F83" s="31">
        <f>SUM(F85:F92)</f>
        <v>42589</v>
      </c>
      <c r="G83" s="31">
        <v>42621</v>
      </c>
      <c r="H83" s="31">
        <v>35951</v>
      </c>
      <c r="I83" s="31">
        <f>SUM(I85:I92)</f>
        <v>35502</v>
      </c>
      <c r="J83" s="31">
        <f>SUM(J85:J92)</f>
        <v>34776</v>
      </c>
      <c r="K83" s="31">
        <f>SUM(K85:K92)</f>
        <v>32570</v>
      </c>
      <c r="L83" s="32">
        <f>SUM(L85:L92)</f>
        <v>30471</v>
      </c>
    </row>
    <row r="84" spans="2:12" ht="12" customHeight="1">
      <c r="B84" s="19"/>
      <c r="C84" s="15"/>
      <c r="D84" s="35"/>
      <c r="E84" s="30"/>
      <c r="F84" s="31"/>
      <c r="G84" s="31"/>
      <c r="H84" s="31"/>
      <c r="I84" s="31"/>
      <c r="J84" s="31"/>
      <c r="K84" s="31"/>
      <c r="L84" s="32"/>
    </row>
    <row r="85" spans="2:12" ht="12" customHeight="1">
      <c r="B85" s="19"/>
      <c r="C85" s="15"/>
      <c r="D85" s="35" t="s">
        <v>1519</v>
      </c>
      <c r="E85" s="30">
        <v>15030</v>
      </c>
      <c r="F85" s="31">
        <v>14980</v>
      </c>
      <c r="G85" s="31">
        <v>14748</v>
      </c>
      <c r="H85" s="31">
        <v>12162</v>
      </c>
      <c r="I85" s="31">
        <v>12046</v>
      </c>
      <c r="J85" s="31">
        <v>11694</v>
      </c>
      <c r="K85" s="31">
        <v>10692</v>
      </c>
      <c r="L85" s="32">
        <v>9602</v>
      </c>
    </row>
    <row r="86" spans="2:12" ht="12" customHeight="1">
      <c r="B86" s="19"/>
      <c r="C86" s="15"/>
      <c r="D86" s="35" t="s">
        <v>1520</v>
      </c>
      <c r="E86" s="30">
        <v>4787</v>
      </c>
      <c r="F86" s="31">
        <v>5043</v>
      </c>
      <c r="G86" s="31">
        <v>5051</v>
      </c>
      <c r="H86" s="31">
        <v>4268</v>
      </c>
      <c r="I86" s="31">
        <v>4228</v>
      </c>
      <c r="J86" s="31">
        <v>4075</v>
      </c>
      <c r="K86" s="31">
        <v>3814</v>
      </c>
      <c r="L86" s="32">
        <v>3535</v>
      </c>
    </row>
    <row r="87" spans="2:12" ht="12" customHeight="1">
      <c r="B87" s="19"/>
      <c r="C87" s="15"/>
      <c r="D87" s="35" t="s">
        <v>1521</v>
      </c>
      <c r="E87" s="30">
        <v>5731</v>
      </c>
      <c r="F87" s="31">
        <v>5946</v>
      </c>
      <c r="G87" s="31">
        <v>5917</v>
      </c>
      <c r="H87" s="31">
        <v>5115</v>
      </c>
      <c r="I87" s="31">
        <v>5017</v>
      </c>
      <c r="J87" s="31">
        <v>4957</v>
      </c>
      <c r="K87" s="31">
        <v>4756</v>
      </c>
      <c r="L87" s="32">
        <v>4626</v>
      </c>
    </row>
    <row r="88" spans="2:12" ht="12" customHeight="1">
      <c r="B88" s="19"/>
      <c r="C88" s="15"/>
      <c r="D88" s="35"/>
      <c r="E88" s="30"/>
      <c r="F88" s="31"/>
      <c r="G88" s="31"/>
      <c r="H88" s="31"/>
      <c r="I88" s="31"/>
      <c r="J88" s="31"/>
      <c r="K88" s="31"/>
      <c r="L88" s="32"/>
    </row>
    <row r="89" spans="2:12" ht="12" customHeight="1">
      <c r="B89" s="19"/>
      <c r="C89" s="15"/>
      <c r="D89" s="35" t="s">
        <v>1522</v>
      </c>
      <c r="E89" s="30">
        <v>4453</v>
      </c>
      <c r="F89" s="31">
        <v>4717</v>
      </c>
      <c r="G89" s="31">
        <v>4757</v>
      </c>
      <c r="H89" s="31">
        <v>4098</v>
      </c>
      <c r="I89" s="31">
        <v>3984</v>
      </c>
      <c r="J89" s="31">
        <v>3863</v>
      </c>
      <c r="K89" s="31">
        <v>3652</v>
      </c>
      <c r="L89" s="32">
        <v>3339</v>
      </c>
    </row>
    <row r="90" spans="2:12" ht="12" customHeight="1">
      <c r="B90" s="19"/>
      <c r="C90" s="15"/>
      <c r="D90" s="35" t="s">
        <v>1523</v>
      </c>
      <c r="E90" s="30">
        <v>2218</v>
      </c>
      <c r="F90" s="31">
        <v>2326</v>
      </c>
      <c r="G90" s="31">
        <v>9349</v>
      </c>
      <c r="H90" s="31">
        <v>1971</v>
      </c>
      <c r="I90" s="31">
        <v>1949</v>
      </c>
      <c r="J90" s="31">
        <v>1957</v>
      </c>
      <c r="K90" s="31">
        <v>1910</v>
      </c>
      <c r="L90" s="32">
        <v>1789</v>
      </c>
    </row>
    <row r="91" spans="2:12" ht="12" customHeight="1">
      <c r="B91" s="19"/>
      <c r="C91" s="15"/>
      <c r="D91" s="35" t="s">
        <v>1524</v>
      </c>
      <c r="E91" s="30">
        <v>6283</v>
      </c>
      <c r="F91" s="31">
        <v>6562</v>
      </c>
      <c r="G91" s="31">
        <v>6772</v>
      </c>
      <c r="H91" s="31">
        <v>5694</v>
      </c>
      <c r="I91" s="31">
        <v>5675</v>
      </c>
      <c r="J91" s="31">
        <v>5622</v>
      </c>
      <c r="K91" s="31">
        <v>5314</v>
      </c>
      <c r="L91" s="32">
        <v>5294</v>
      </c>
    </row>
    <row r="92" spans="2:12" ht="12" customHeight="1">
      <c r="B92" s="19"/>
      <c r="C92" s="15"/>
      <c r="D92" s="35" t="s">
        <v>1525</v>
      </c>
      <c r="E92" s="30">
        <v>2912</v>
      </c>
      <c r="F92" s="31">
        <v>3015</v>
      </c>
      <c r="G92" s="31">
        <v>3027</v>
      </c>
      <c r="H92" s="31">
        <v>2613</v>
      </c>
      <c r="I92" s="31">
        <v>2603</v>
      </c>
      <c r="J92" s="31">
        <v>2608</v>
      </c>
      <c r="K92" s="31">
        <v>2432</v>
      </c>
      <c r="L92" s="32">
        <v>2286</v>
      </c>
    </row>
    <row r="93" spans="2:12" ht="12" customHeight="1">
      <c r="B93" s="19"/>
      <c r="C93" s="15"/>
      <c r="D93" s="35"/>
      <c r="E93" s="30"/>
      <c r="F93" s="31"/>
      <c r="G93" s="31"/>
      <c r="H93" s="31"/>
      <c r="I93" s="31"/>
      <c r="J93" s="31"/>
      <c r="K93" s="31"/>
      <c r="L93" s="32"/>
    </row>
    <row r="94" spans="2:12" ht="12" customHeight="1">
      <c r="B94" s="1088" t="s">
        <v>1526</v>
      </c>
      <c r="C94" s="1089"/>
      <c r="D94" s="1082"/>
      <c r="E94" s="30">
        <f>SUM(E96:E101)</f>
        <v>36941</v>
      </c>
      <c r="F94" s="31">
        <f>SUM(F96:F101)</f>
        <v>37134</v>
      </c>
      <c r="G94" s="31">
        <v>37443</v>
      </c>
      <c r="H94" s="31">
        <f>SUM(H96:H101)</f>
        <v>30890</v>
      </c>
      <c r="I94" s="31">
        <f>SUM(I96:I101)</f>
        <v>30028</v>
      </c>
      <c r="J94" s="31">
        <f>SUM(J96:J101)</f>
        <v>29260</v>
      </c>
      <c r="K94" s="31">
        <f>SUM(K96:K101)</f>
        <v>27839</v>
      </c>
      <c r="L94" s="32">
        <f>SUM(L96:L101)</f>
        <v>26030</v>
      </c>
    </row>
    <row r="95" spans="2:12" ht="12" customHeight="1">
      <c r="B95" s="19"/>
      <c r="C95" s="15"/>
      <c r="D95" s="35"/>
      <c r="E95" s="30"/>
      <c r="F95" s="31"/>
      <c r="G95" s="31"/>
      <c r="H95" s="31"/>
      <c r="I95" s="31"/>
      <c r="J95" s="31"/>
      <c r="K95" s="31"/>
      <c r="L95" s="32"/>
    </row>
    <row r="96" spans="2:12" ht="12" customHeight="1">
      <c r="B96" s="19"/>
      <c r="C96" s="15"/>
      <c r="D96" s="35" t="s">
        <v>1527</v>
      </c>
      <c r="E96" s="30">
        <v>16784</v>
      </c>
      <c r="F96" s="31">
        <v>16222</v>
      </c>
      <c r="G96" s="31">
        <v>16586</v>
      </c>
      <c r="H96" s="31">
        <v>12674</v>
      </c>
      <c r="I96" s="31">
        <v>12644</v>
      </c>
      <c r="J96" s="31">
        <v>11691</v>
      </c>
      <c r="K96" s="31">
        <v>10869</v>
      </c>
      <c r="L96" s="32">
        <v>9479</v>
      </c>
    </row>
    <row r="97" spans="2:12" ht="12" customHeight="1">
      <c r="B97" s="19"/>
      <c r="C97" s="15"/>
      <c r="D97" s="35" t="s">
        <v>1528</v>
      </c>
      <c r="E97" s="30">
        <v>4857</v>
      </c>
      <c r="F97" s="31">
        <v>5029</v>
      </c>
      <c r="G97" s="31">
        <v>5071</v>
      </c>
      <c r="H97" s="31">
        <v>4428</v>
      </c>
      <c r="I97" s="31">
        <v>4413</v>
      </c>
      <c r="J97" s="31">
        <v>4238</v>
      </c>
      <c r="K97" s="31">
        <v>3999</v>
      </c>
      <c r="L97" s="32">
        <v>3815</v>
      </c>
    </row>
    <row r="98" spans="2:12" ht="12" customHeight="1">
      <c r="B98" s="19"/>
      <c r="C98" s="15"/>
      <c r="D98" s="35" t="s">
        <v>1529</v>
      </c>
      <c r="E98" s="30">
        <v>3675</v>
      </c>
      <c r="F98" s="31">
        <v>3927</v>
      </c>
      <c r="G98" s="31">
        <v>3952</v>
      </c>
      <c r="H98" s="31">
        <v>3362</v>
      </c>
      <c r="I98" s="31">
        <v>3079</v>
      </c>
      <c r="J98" s="31">
        <v>3141</v>
      </c>
      <c r="K98" s="31">
        <v>3003</v>
      </c>
      <c r="L98" s="32">
        <v>2902</v>
      </c>
    </row>
    <row r="99" spans="2:12" ht="12" customHeight="1">
      <c r="B99" s="19"/>
      <c r="C99" s="15"/>
      <c r="D99" s="36" t="s">
        <v>1530</v>
      </c>
      <c r="E99" s="30">
        <v>3105</v>
      </c>
      <c r="F99" s="31">
        <v>3368</v>
      </c>
      <c r="G99" s="31">
        <v>3462</v>
      </c>
      <c r="H99" s="31">
        <v>2868</v>
      </c>
      <c r="I99" s="31">
        <v>2870</v>
      </c>
      <c r="J99" s="31">
        <v>3013</v>
      </c>
      <c r="K99" s="31">
        <v>2979</v>
      </c>
      <c r="L99" s="32">
        <v>2944</v>
      </c>
    </row>
    <row r="100" spans="2:12" ht="12" customHeight="1">
      <c r="B100" s="19"/>
      <c r="C100" s="15"/>
      <c r="D100" s="35" t="s">
        <v>1531</v>
      </c>
      <c r="E100" s="30">
        <v>3045</v>
      </c>
      <c r="F100" s="31">
        <v>3209</v>
      </c>
      <c r="G100" s="31">
        <v>3254</v>
      </c>
      <c r="H100" s="31">
        <v>2758</v>
      </c>
      <c r="I100" s="31">
        <v>2718</v>
      </c>
      <c r="J100" s="31">
        <v>2787</v>
      </c>
      <c r="K100" s="31">
        <v>2751</v>
      </c>
      <c r="L100" s="32">
        <v>2548</v>
      </c>
    </row>
    <row r="101" spans="2:12" ht="12" customHeight="1">
      <c r="B101" s="19"/>
      <c r="C101" s="15"/>
      <c r="D101" s="35" t="s">
        <v>1532</v>
      </c>
      <c r="E101" s="30">
        <v>5475</v>
      </c>
      <c r="F101" s="31">
        <v>5379</v>
      </c>
      <c r="G101" s="31">
        <v>5218</v>
      </c>
      <c r="H101" s="31">
        <v>4800</v>
      </c>
      <c r="I101" s="31">
        <v>4304</v>
      </c>
      <c r="J101" s="31">
        <v>4390</v>
      </c>
      <c r="K101" s="31">
        <v>4238</v>
      </c>
      <c r="L101" s="32">
        <v>4342</v>
      </c>
    </row>
    <row r="102" spans="2:12" ht="12" customHeight="1">
      <c r="B102" s="19"/>
      <c r="C102" s="15"/>
      <c r="D102" s="35"/>
      <c r="E102" s="30"/>
      <c r="F102" s="31"/>
      <c r="G102" s="31"/>
      <c r="H102" s="31"/>
      <c r="I102" s="31"/>
      <c r="J102" s="31"/>
      <c r="K102" s="31"/>
      <c r="L102" s="32"/>
    </row>
    <row r="103" spans="2:12" ht="12" customHeight="1">
      <c r="B103" s="1088" t="s">
        <v>1533</v>
      </c>
      <c r="C103" s="1089"/>
      <c r="D103" s="1082"/>
      <c r="E103" s="30">
        <f aca="true" t="shared" si="1" ref="E103:L103">SUM(E105:E113)</f>
        <v>40858</v>
      </c>
      <c r="F103" s="31">
        <f t="shared" si="1"/>
        <v>42513</v>
      </c>
      <c r="G103" s="31">
        <f t="shared" si="1"/>
        <v>42777</v>
      </c>
      <c r="H103" s="31">
        <f t="shared" si="1"/>
        <v>35751</v>
      </c>
      <c r="I103" s="31">
        <f t="shared" si="1"/>
        <v>35627</v>
      </c>
      <c r="J103" s="31">
        <f t="shared" si="1"/>
        <v>34761</v>
      </c>
      <c r="K103" s="31">
        <f t="shared" si="1"/>
        <v>33093</v>
      </c>
      <c r="L103" s="32">
        <f t="shared" si="1"/>
        <v>30731</v>
      </c>
    </row>
    <row r="104" spans="2:12" ht="12" customHeight="1">
      <c r="B104" s="19"/>
      <c r="C104" s="15"/>
      <c r="D104" s="35"/>
      <c r="E104" s="30"/>
      <c r="F104" s="31"/>
      <c r="G104" s="31"/>
      <c r="H104" s="31"/>
      <c r="I104" s="31"/>
      <c r="J104" s="31"/>
      <c r="K104" s="31"/>
      <c r="L104" s="32"/>
    </row>
    <row r="105" spans="2:12" ht="12" customHeight="1">
      <c r="B105" s="19"/>
      <c r="C105" s="15"/>
      <c r="D105" s="35" t="s">
        <v>1534</v>
      </c>
      <c r="E105" s="30">
        <v>10634</v>
      </c>
      <c r="F105" s="31">
        <v>10682</v>
      </c>
      <c r="G105" s="31">
        <v>10991</v>
      </c>
      <c r="H105" s="31">
        <v>8987</v>
      </c>
      <c r="I105" s="31">
        <v>9081</v>
      </c>
      <c r="J105" s="31">
        <v>8861</v>
      </c>
      <c r="K105" s="31">
        <v>8747</v>
      </c>
      <c r="L105" s="32">
        <v>7909</v>
      </c>
    </row>
    <row r="106" spans="2:12" ht="12" customHeight="1">
      <c r="B106" s="19"/>
      <c r="C106" s="15"/>
      <c r="D106" s="35" t="s">
        <v>1535</v>
      </c>
      <c r="E106" s="30">
        <v>5755</v>
      </c>
      <c r="F106" s="31">
        <v>5943</v>
      </c>
      <c r="G106" s="31">
        <v>5918</v>
      </c>
      <c r="H106" s="31">
        <v>5098</v>
      </c>
      <c r="I106" s="31">
        <v>5006</v>
      </c>
      <c r="J106" s="31">
        <v>4812</v>
      </c>
      <c r="K106" s="31">
        <v>4420</v>
      </c>
      <c r="L106" s="32">
        <v>4082</v>
      </c>
    </row>
    <row r="107" spans="2:12" ht="12" customHeight="1">
      <c r="B107" s="19"/>
      <c r="C107" s="15"/>
      <c r="D107" s="35" t="s">
        <v>1536</v>
      </c>
      <c r="E107" s="30">
        <v>2533</v>
      </c>
      <c r="F107" s="31">
        <v>2559</v>
      </c>
      <c r="G107" s="31">
        <v>2563</v>
      </c>
      <c r="H107" s="31">
        <v>2177</v>
      </c>
      <c r="I107" s="31">
        <v>2215</v>
      </c>
      <c r="J107" s="31">
        <v>2245</v>
      </c>
      <c r="K107" s="31">
        <v>2233</v>
      </c>
      <c r="L107" s="32">
        <v>2106</v>
      </c>
    </row>
    <row r="108" spans="2:12" ht="12" customHeight="1">
      <c r="B108" s="19"/>
      <c r="C108" s="15"/>
      <c r="D108" s="35" t="s">
        <v>1537</v>
      </c>
      <c r="E108" s="30">
        <v>3923</v>
      </c>
      <c r="F108" s="31">
        <v>4047</v>
      </c>
      <c r="G108" s="31">
        <v>4115</v>
      </c>
      <c r="H108" s="31">
        <v>3464</v>
      </c>
      <c r="I108" s="31">
        <v>3419</v>
      </c>
      <c r="J108" s="31">
        <v>3294</v>
      </c>
      <c r="K108" s="31">
        <v>3121</v>
      </c>
      <c r="L108" s="32">
        <v>2856</v>
      </c>
    </row>
    <row r="109" spans="2:12" ht="12" customHeight="1">
      <c r="B109" s="19"/>
      <c r="C109" s="15"/>
      <c r="D109" s="35"/>
      <c r="E109" s="30"/>
      <c r="F109" s="31"/>
      <c r="G109" s="31"/>
      <c r="H109" s="31"/>
      <c r="I109" s="31"/>
      <c r="J109" s="31"/>
      <c r="K109" s="31"/>
      <c r="L109" s="32"/>
    </row>
    <row r="110" spans="2:12" ht="12" customHeight="1">
      <c r="B110" s="19"/>
      <c r="C110" s="15"/>
      <c r="D110" s="35" t="s">
        <v>1538</v>
      </c>
      <c r="E110" s="30">
        <v>3899</v>
      </c>
      <c r="F110" s="31">
        <v>4118</v>
      </c>
      <c r="G110" s="31">
        <v>4152</v>
      </c>
      <c r="H110" s="31">
        <v>3518</v>
      </c>
      <c r="I110" s="31">
        <v>3421</v>
      </c>
      <c r="J110" s="31">
        <v>3355</v>
      </c>
      <c r="K110" s="31">
        <v>3088</v>
      </c>
      <c r="L110" s="32">
        <v>2946</v>
      </c>
    </row>
    <row r="111" spans="2:12" ht="12" customHeight="1">
      <c r="B111" s="19"/>
      <c r="C111" s="15"/>
      <c r="D111" s="35" t="s">
        <v>1539</v>
      </c>
      <c r="E111" s="30">
        <v>5839</v>
      </c>
      <c r="F111" s="31">
        <v>6019</v>
      </c>
      <c r="G111" s="31">
        <v>5995</v>
      </c>
      <c r="H111" s="31">
        <v>5102</v>
      </c>
      <c r="I111" s="31">
        <v>5059</v>
      </c>
      <c r="J111" s="31">
        <v>4961</v>
      </c>
      <c r="K111" s="31">
        <v>4611</v>
      </c>
      <c r="L111" s="32">
        <v>2912</v>
      </c>
    </row>
    <row r="112" spans="2:12" ht="12" customHeight="1">
      <c r="B112" s="19"/>
      <c r="C112" s="15"/>
      <c r="D112" s="35" t="s">
        <v>1540</v>
      </c>
      <c r="E112" s="30">
        <v>3989</v>
      </c>
      <c r="F112" s="31">
        <v>4812</v>
      </c>
      <c r="G112" s="31">
        <v>4830</v>
      </c>
      <c r="H112" s="31">
        <v>3952</v>
      </c>
      <c r="I112" s="31">
        <v>3818</v>
      </c>
      <c r="J112" s="31">
        <v>3739</v>
      </c>
      <c r="K112" s="31">
        <v>3490</v>
      </c>
      <c r="L112" s="32">
        <v>3293</v>
      </c>
    </row>
    <row r="113" spans="2:12" ht="12" customHeight="1">
      <c r="B113" s="19"/>
      <c r="C113" s="15"/>
      <c r="D113" s="35" t="s">
        <v>1541</v>
      </c>
      <c r="E113" s="30">
        <v>4286</v>
      </c>
      <c r="F113" s="31">
        <v>4333</v>
      </c>
      <c r="G113" s="31">
        <v>4213</v>
      </c>
      <c r="H113" s="31">
        <v>3453</v>
      </c>
      <c r="I113" s="31">
        <v>3608</v>
      </c>
      <c r="J113" s="31">
        <v>3494</v>
      </c>
      <c r="K113" s="31">
        <v>3383</v>
      </c>
      <c r="L113" s="32">
        <v>4627</v>
      </c>
    </row>
    <row r="114" spans="2:12" ht="12" customHeight="1">
      <c r="B114" s="19"/>
      <c r="C114" s="15"/>
      <c r="D114" s="35"/>
      <c r="E114" s="30"/>
      <c r="F114" s="31"/>
      <c r="G114" s="31"/>
      <c r="H114" s="31"/>
      <c r="I114" s="31"/>
      <c r="J114" s="31"/>
      <c r="K114" s="31"/>
      <c r="L114" s="32"/>
    </row>
    <row r="115" spans="2:12" ht="12" customHeight="1">
      <c r="B115" s="1088" t="s">
        <v>1542</v>
      </c>
      <c r="C115" s="1089"/>
      <c r="D115" s="1082"/>
      <c r="E115" s="30">
        <f aca="true" t="shared" si="2" ref="E115:L115">SUM(E117:E122)</f>
        <v>36535</v>
      </c>
      <c r="F115" s="31">
        <f t="shared" si="2"/>
        <v>37429</v>
      </c>
      <c r="G115" s="31">
        <f t="shared" si="2"/>
        <v>38025</v>
      </c>
      <c r="H115" s="31">
        <f t="shared" si="2"/>
        <v>32182</v>
      </c>
      <c r="I115" s="31">
        <f t="shared" si="2"/>
        <v>32847</v>
      </c>
      <c r="J115" s="31">
        <f t="shared" si="2"/>
        <v>31359</v>
      </c>
      <c r="K115" s="31">
        <f t="shared" si="2"/>
        <v>29188</v>
      </c>
      <c r="L115" s="32">
        <f t="shared" si="2"/>
        <v>26797</v>
      </c>
    </row>
    <row r="116" spans="2:12" ht="12" customHeight="1">
      <c r="B116" s="19"/>
      <c r="C116" s="15"/>
      <c r="D116" s="35"/>
      <c r="E116" s="30"/>
      <c r="F116" s="31"/>
      <c r="G116" s="31"/>
      <c r="H116" s="31"/>
      <c r="I116" s="31"/>
      <c r="J116" s="31"/>
      <c r="K116" s="31"/>
      <c r="L116" s="32"/>
    </row>
    <row r="117" spans="2:12" ht="12" customHeight="1">
      <c r="B117" s="19"/>
      <c r="C117" s="15"/>
      <c r="D117" s="35" t="s">
        <v>1543</v>
      </c>
      <c r="E117" s="30">
        <v>13443</v>
      </c>
      <c r="F117" s="31">
        <v>13440</v>
      </c>
      <c r="G117" s="31">
        <v>13934</v>
      </c>
      <c r="H117" s="31">
        <v>11617</v>
      </c>
      <c r="I117" s="31">
        <v>11940</v>
      </c>
      <c r="J117" s="31">
        <v>10677</v>
      </c>
      <c r="K117" s="31">
        <v>9541</v>
      </c>
      <c r="L117" s="32">
        <v>7905</v>
      </c>
    </row>
    <row r="118" spans="2:12" ht="12" customHeight="1">
      <c r="B118" s="19"/>
      <c r="C118" s="15"/>
      <c r="D118" s="35" t="s">
        <v>1544</v>
      </c>
      <c r="E118" s="30">
        <v>5260</v>
      </c>
      <c r="F118" s="31">
        <v>5648</v>
      </c>
      <c r="G118" s="31">
        <v>5762</v>
      </c>
      <c r="H118" s="31">
        <v>4915</v>
      </c>
      <c r="I118" s="31">
        <v>5083</v>
      </c>
      <c r="J118" s="31">
        <v>4930</v>
      </c>
      <c r="K118" s="31">
        <v>4659</v>
      </c>
      <c r="L118" s="32">
        <v>4576</v>
      </c>
    </row>
    <row r="119" spans="2:12" ht="12" customHeight="1">
      <c r="B119" s="19"/>
      <c r="C119" s="15"/>
      <c r="D119" s="35" t="s">
        <v>1520</v>
      </c>
      <c r="E119" s="30">
        <v>6414</v>
      </c>
      <c r="F119" s="31">
        <v>6492</v>
      </c>
      <c r="G119" s="31">
        <v>6466</v>
      </c>
      <c r="H119" s="31">
        <v>5368</v>
      </c>
      <c r="I119" s="31">
        <v>5463</v>
      </c>
      <c r="J119" s="31">
        <v>5357</v>
      </c>
      <c r="K119" s="31">
        <v>5188</v>
      </c>
      <c r="L119" s="32">
        <v>4924</v>
      </c>
    </row>
    <row r="120" spans="2:12" ht="12" customHeight="1">
      <c r="B120" s="19"/>
      <c r="C120" s="15"/>
      <c r="D120" s="35" t="s">
        <v>1545</v>
      </c>
      <c r="E120" s="30">
        <v>3629</v>
      </c>
      <c r="F120" s="31">
        <v>3776</v>
      </c>
      <c r="G120" s="31">
        <v>3785</v>
      </c>
      <c r="H120" s="31">
        <v>3248</v>
      </c>
      <c r="I120" s="31">
        <v>3258</v>
      </c>
      <c r="J120" s="31">
        <v>3276</v>
      </c>
      <c r="K120" s="31">
        <v>3081</v>
      </c>
      <c r="L120" s="32">
        <v>2951</v>
      </c>
    </row>
    <row r="121" spans="2:12" ht="12" customHeight="1">
      <c r="B121" s="19"/>
      <c r="C121" s="15"/>
      <c r="D121" s="35" t="s">
        <v>1546</v>
      </c>
      <c r="E121" s="30">
        <v>2900</v>
      </c>
      <c r="F121" s="31">
        <v>2972</v>
      </c>
      <c r="G121" s="31">
        <v>3078</v>
      </c>
      <c r="H121" s="31">
        <v>2592</v>
      </c>
      <c r="I121" s="31">
        <v>2580</v>
      </c>
      <c r="J121" s="31">
        <v>2666</v>
      </c>
      <c r="K121" s="31">
        <v>2621</v>
      </c>
      <c r="L121" s="32">
        <v>2525</v>
      </c>
    </row>
    <row r="122" spans="2:12" ht="12" customHeight="1">
      <c r="B122" s="19"/>
      <c r="C122" s="15"/>
      <c r="D122" s="35" t="s">
        <v>1547</v>
      </c>
      <c r="E122" s="30">
        <v>4889</v>
      </c>
      <c r="F122" s="31">
        <v>5101</v>
      </c>
      <c r="G122" s="31">
        <v>5000</v>
      </c>
      <c r="H122" s="31">
        <v>4442</v>
      </c>
      <c r="I122" s="31">
        <v>4523</v>
      </c>
      <c r="J122" s="31">
        <v>4453</v>
      </c>
      <c r="K122" s="31">
        <v>4098</v>
      </c>
      <c r="L122" s="32">
        <v>3916</v>
      </c>
    </row>
    <row r="123" spans="2:12" ht="12" customHeight="1">
      <c r="B123" s="19"/>
      <c r="C123" s="15"/>
      <c r="D123" s="35"/>
      <c r="E123" s="30"/>
      <c r="F123" s="31"/>
      <c r="G123" s="31"/>
      <c r="H123" s="31"/>
      <c r="I123" s="31"/>
      <c r="J123" s="31"/>
      <c r="K123" s="31"/>
      <c r="L123" s="32"/>
    </row>
    <row r="124" spans="2:12" s="37" customFormat="1" ht="12" customHeight="1">
      <c r="B124" s="1083" t="s">
        <v>1548</v>
      </c>
      <c r="C124" s="1084"/>
      <c r="D124" s="1085"/>
      <c r="E124" s="39">
        <f aca="true" t="shared" si="3" ref="E124:K124">SUM(E126:E130)</f>
        <v>21410</v>
      </c>
      <c r="F124" s="40">
        <f t="shared" si="3"/>
        <v>22548</v>
      </c>
      <c r="G124" s="40">
        <f t="shared" si="3"/>
        <v>22779</v>
      </c>
      <c r="H124" s="40">
        <f t="shared" si="3"/>
        <v>20094</v>
      </c>
      <c r="I124" s="40">
        <f t="shared" si="3"/>
        <v>19699</v>
      </c>
      <c r="J124" s="40">
        <f t="shared" si="3"/>
        <v>19562</v>
      </c>
      <c r="K124" s="40">
        <f t="shared" si="3"/>
        <v>18658</v>
      </c>
      <c r="L124" s="41">
        <v>17033</v>
      </c>
    </row>
    <row r="125" spans="2:12" ht="12" customHeight="1">
      <c r="B125" s="19"/>
      <c r="C125" s="15"/>
      <c r="D125" s="35"/>
      <c r="E125" s="31"/>
      <c r="F125" s="31"/>
      <c r="G125" s="31"/>
      <c r="H125" s="31"/>
      <c r="I125" s="31"/>
      <c r="J125" s="31"/>
      <c r="K125" s="31"/>
      <c r="L125" s="32"/>
    </row>
    <row r="126" spans="2:12" ht="12" customHeight="1">
      <c r="B126" s="19"/>
      <c r="C126" s="15"/>
      <c r="D126" s="35" t="s">
        <v>1549</v>
      </c>
      <c r="E126" s="31">
        <v>7229</v>
      </c>
      <c r="F126" s="31">
        <v>7519</v>
      </c>
      <c r="G126" s="31">
        <v>7581</v>
      </c>
      <c r="H126" s="31">
        <v>6583</v>
      </c>
      <c r="I126" s="31">
        <v>6407</v>
      </c>
      <c r="J126" s="31">
        <v>6247</v>
      </c>
      <c r="K126" s="31">
        <v>6080</v>
      </c>
      <c r="L126" s="32">
        <v>5569</v>
      </c>
    </row>
    <row r="127" spans="2:12" ht="12" customHeight="1">
      <c r="B127" s="19"/>
      <c r="C127" s="15"/>
      <c r="D127" s="42" t="s">
        <v>1550</v>
      </c>
      <c r="E127" s="31">
        <v>3639</v>
      </c>
      <c r="F127" s="31">
        <v>3848</v>
      </c>
      <c r="G127" s="31">
        <v>3881</v>
      </c>
      <c r="H127" s="31">
        <v>3408</v>
      </c>
      <c r="I127" s="31">
        <v>3254</v>
      </c>
      <c r="J127" s="31">
        <v>3233</v>
      </c>
      <c r="K127" s="31">
        <v>3096</v>
      </c>
      <c r="L127" s="32">
        <v>3061</v>
      </c>
    </row>
    <row r="128" spans="2:12" ht="12" customHeight="1">
      <c r="B128" s="19"/>
      <c r="C128" s="15"/>
      <c r="D128" s="33" t="s">
        <v>1551</v>
      </c>
      <c r="E128" s="31">
        <v>4219</v>
      </c>
      <c r="F128" s="31">
        <v>4460</v>
      </c>
      <c r="G128" s="31">
        <v>4520</v>
      </c>
      <c r="H128" s="31">
        <v>3949</v>
      </c>
      <c r="I128" s="31">
        <v>3970</v>
      </c>
      <c r="J128" s="31">
        <v>3927</v>
      </c>
      <c r="K128" s="31">
        <v>3713</v>
      </c>
      <c r="L128" s="32">
        <v>3523</v>
      </c>
    </row>
    <row r="129" spans="2:12" ht="12" customHeight="1">
      <c r="B129" s="19"/>
      <c r="C129" s="15"/>
      <c r="D129" s="35" t="s">
        <v>1552</v>
      </c>
      <c r="E129" s="31">
        <v>4472</v>
      </c>
      <c r="F129" s="31">
        <v>4782</v>
      </c>
      <c r="G129" s="31">
        <v>4814</v>
      </c>
      <c r="H129" s="31">
        <v>4241</v>
      </c>
      <c r="I129" s="31">
        <v>4180</v>
      </c>
      <c r="J129" s="31">
        <v>4219</v>
      </c>
      <c r="K129" s="31">
        <v>3915</v>
      </c>
      <c r="L129" s="32">
        <v>3757</v>
      </c>
    </row>
    <row r="130" spans="2:12" ht="12" customHeight="1">
      <c r="B130" s="19"/>
      <c r="C130" s="15"/>
      <c r="D130" s="35" t="s">
        <v>1553</v>
      </c>
      <c r="E130" s="31">
        <v>1851</v>
      </c>
      <c r="F130" s="31">
        <v>1939</v>
      </c>
      <c r="G130" s="31">
        <v>1983</v>
      </c>
      <c r="H130" s="31">
        <v>1913</v>
      </c>
      <c r="I130" s="31">
        <v>1888</v>
      </c>
      <c r="J130" s="31">
        <v>1936</v>
      </c>
      <c r="K130" s="31">
        <v>1854</v>
      </c>
      <c r="L130" s="32">
        <v>1723</v>
      </c>
    </row>
    <row r="131" spans="2:12" ht="12" customHeight="1">
      <c r="B131" s="19"/>
      <c r="C131" s="15"/>
      <c r="D131" s="35"/>
      <c r="E131" s="31"/>
      <c r="F131" s="31"/>
      <c r="G131" s="31"/>
      <c r="H131" s="31"/>
      <c r="I131" s="31"/>
      <c r="J131" s="31"/>
      <c r="K131" s="31"/>
      <c r="L131" s="32"/>
    </row>
    <row r="132" spans="2:12" s="37" customFormat="1" ht="12" customHeight="1">
      <c r="B132" s="1083" t="s">
        <v>1554</v>
      </c>
      <c r="C132" s="1084"/>
      <c r="D132" s="1085"/>
      <c r="E132" s="40">
        <f aca="true" t="shared" si="4" ref="E132:L132">SUM(E134,E143,E147,E149,E153,E160)</f>
        <v>81786</v>
      </c>
      <c r="F132" s="40">
        <f t="shared" si="4"/>
        <v>85038</v>
      </c>
      <c r="G132" s="40">
        <f t="shared" si="4"/>
        <v>84917</v>
      </c>
      <c r="H132" s="40">
        <f t="shared" si="4"/>
        <v>70553</v>
      </c>
      <c r="I132" s="40">
        <f t="shared" si="4"/>
        <v>70922</v>
      </c>
      <c r="J132" s="40">
        <f t="shared" si="4"/>
        <v>68952</v>
      </c>
      <c r="K132" s="40">
        <f t="shared" si="4"/>
        <v>66140</v>
      </c>
      <c r="L132" s="41">
        <f t="shared" si="4"/>
        <v>62051</v>
      </c>
    </row>
    <row r="133" spans="2:12" ht="11.25" customHeight="1">
      <c r="B133" s="19"/>
      <c r="C133" s="15"/>
      <c r="D133" s="35"/>
      <c r="E133" s="31"/>
      <c r="F133" s="31"/>
      <c r="G133" s="31"/>
      <c r="H133" s="31"/>
      <c r="I133" s="31"/>
      <c r="J133" s="31"/>
      <c r="K133" s="31"/>
      <c r="L133" s="32"/>
    </row>
    <row r="134" spans="2:12" ht="12" customHeight="1">
      <c r="B134" s="19"/>
      <c r="C134" s="1081" t="s">
        <v>1555</v>
      </c>
      <c r="D134" s="1082"/>
      <c r="E134" s="31">
        <f aca="true" t="shared" si="5" ref="E134:K134">SUM(E135:E141)</f>
        <v>33946</v>
      </c>
      <c r="F134" s="31">
        <f t="shared" si="5"/>
        <v>34730</v>
      </c>
      <c r="G134" s="31">
        <f t="shared" si="5"/>
        <v>34183</v>
      </c>
      <c r="H134" s="31">
        <f t="shared" si="5"/>
        <v>27651</v>
      </c>
      <c r="I134" s="31">
        <f t="shared" si="5"/>
        <v>27362</v>
      </c>
      <c r="J134" s="31">
        <f t="shared" si="5"/>
        <v>26480</v>
      </c>
      <c r="K134" s="31">
        <f t="shared" si="5"/>
        <v>25151</v>
      </c>
      <c r="L134" s="32">
        <v>23501</v>
      </c>
    </row>
    <row r="135" spans="2:12" ht="12" customHeight="1">
      <c r="B135" s="19"/>
      <c r="C135" s="15"/>
      <c r="D135" s="35" t="s">
        <v>1556</v>
      </c>
      <c r="E135" s="31">
        <v>10645</v>
      </c>
      <c r="F135" s="31">
        <v>10539</v>
      </c>
      <c r="G135" s="31">
        <v>10264</v>
      </c>
      <c r="H135" s="31">
        <v>7793</v>
      </c>
      <c r="I135" s="31">
        <v>7800</v>
      </c>
      <c r="J135" s="31">
        <v>7377</v>
      </c>
      <c r="K135" s="31">
        <v>6880</v>
      </c>
      <c r="L135" s="32">
        <v>9350</v>
      </c>
    </row>
    <row r="136" spans="2:12" ht="12" customHeight="1">
      <c r="B136" s="19"/>
      <c r="C136" s="15"/>
      <c r="D136" s="35" t="s">
        <v>1557</v>
      </c>
      <c r="E136" s="31">
        <v>4692</v>
      </c>
      <c r="F136" s="31">
        <v>4964</v>
      </c>
      <c r="G136" s="31">
        <v>4880</v>
      </c>
      <c r="H136" s="31">
        <v>4148</v>
      </c>
      <c r="I136" s="31">
        <v>3988</v>
      </c>
      <c r="J136" s="31">
        <v>3926</v>
      </c>
      <c r="K136" s="31">
        <v>3739</v>
      </c>
      <c r="L136" s="32">
        <v>3399</v>
      </c>
    </row>
    <row r="137" spans="2:12" ht="12" customHeight="1">
      <c r="B137" s="19"/>
      <c r="C137" s="15"/>
      <c r="D137" s="35" t="s">
        <v>1558</v>
      </c>
      <c r="E137" s="31">
        <v>5210</v>
      </c>
      <c r="F137" s="31">
        <v>5483</v>
      </c>
      <c r="G137" s="31">
        <v>5452</v>
      </c>
      <c r="H137" s="31">
        <v>4702</v>
      </c>
      <c r="I137" s="31">
        <v>4664</v>
      </c>
      <c r="J137" s="31">
        <v>4635</v>
      </c>
      <c r="K137" s="31">
        <v>4524</v>
      </c>
      <c r="L137" s="32">
        <v>4166</v>
      </c>
    </row>
    <row r="138" spans="2:12" ht="12" customHeight="1">
      <c r="B138" s="19"/>
      <c r="C138" s="15"/>
      <c r="D138" s="35" t="s">
        <v>1559</v>
      </c>
      <c r="E138" s="31">
        <v>3840</v>
      </c>
      <c r="F138" s="31">
        <v>3761</v>
      </c>
      <c r="G138" s="31">
        <v>3833</v>
      </c>
      <c r="H138" s="31">
        <v>2890</v>
      </c>
      <c r="I138" s="31">
        <v>2896</v>
      </c>
      <c r="J138" s="31">
        <v>2787</v>
      </c>
      <c r="K138" s="31">
        <v>2653</v>
      </c>
      <c r="L138" s="32">
        <v>2503</v>
      </c>
    </row>
    <row r="139" spans="2:12" ht="12" customHeight="1">
      <c r="B139" s="19"/>
      <c r="C139" s="15"/>
      <c r="D139" s="35" t="s">
        <v>1560</v>
      </c>
      <c r="E139" s="31">
        <v>2548</v>
      </c>
      <c r="F139" s="31">
        <v>2660</v>
      </c>
      <c r="G139" s="31">
        <v>2611</v>
      </c>
      <c r="H139" s="31">
        <v>2171</v>
      </c>
      <c r="I139" s="31">
        <v>2175</v>
      </c>
      <c r="J139" s="31">
        <v>2075</v>
      </c>
      <c r="K139" s="31">
        <v>1917</v>
      </c>
      <c r="L139" s="32">
        <v>1973</v>
      </c>
    </row>
    <row r="140" spans="2:12" ht="12" customHeight="1">
      <c r="B140" s="19"/>
      <c r="C140" s="15"/>
      <c r="D140" s="35" t="s">
        <v>1561</v>
      </c>
      <c r="E140" s="31">
        <v>6293</v>
      </c>
      <c r="F140" s="31">
        <v>6589</v>
      </c>
      <c r="G140" s="31">
        <v>6378</v>
      </c>
      <c r="H140" s="31">
        <v>5262</v>
      </c>
      <c r="I140" s="31">
        <v>5225</v>
      </c>
      <c r="J140" s="31">
        <v>5077</v>
      </c>
      <c r="K140" s="31">
        <v>4859</v>
      </c>
      <c r="L140" s="32">
        <v>4554</v>
      </c>
    </row>
    <row r="141" spans="2:12" ht="12" customHeight="1">
      <c r="B141" s="19"/>
      <c r="C141" s="15"/>
      <c r="D141" s="35" t="s">
        <v>1562</v>
      </c>
      <c r="E141" s="31">
        <v>718</v>
      </c>
      <c r="F141" s="31">
        <v>734</v>
      </c>
      <c r="G141" s="31">
        <v>765</v>
      </c>
      <c r="H141" s="31">
        <v>685</v>
      </c>
      <c r="I141" s="31">
        <v>614</v>
      </c>
      <c r="J141" s="31">
        <v>603</v>
      </c>
      <c r="K141" s="31">
        <v>579</v>
      </c>
      <c r="L141" s="32">
        <v>556</v>
      </c>
    </row>
    <row r="142" spans="2:12" ht="12" customHeight="1">
      <c r="B142" s="19"/>
      <c r="C142" s="15"/>
      <c r="D142" s="35"/>
      <c r="E142" s="31"/>
      <c r="F142" s="31"/>
      <c r="G142" s="31"/>
      <c r="H142" s="31"/>
      <c r="I142" s="31"/>
      <c r="J142" s="31"/>
      <c r="K142" s="31"/>
      <c r="L142" s="32"/>
    </row>
    <row r="143" spans="2:12" ht="12" customHeight="1">
      <c r="B143" s="19"/>
      <c r="C143" s="1081" t="s">
        <v>1563</v>
      </c>
      <c r="D143" s="1082"/>
      <c r="E143" s="31">
        <f aca="true" t="shared" si="6" ref="E143:L143">SUM(E144:E145)</f>
        <v>10360</v>
      </c>
      <c r="F143" s="31">
        <f t="shared" si="6"/>
        <v>10952</v>
      </c>
      <c r="G143" s="31">
        <f t="shared" si="6"/>
        <v>10976</v>
      </c>
      <c r="H143" s="31">
        <f t="shared" si="6"/>
        <v>9175</v>
      </c>
      <c r="I143" s="31">
        <f t="shared" si="6"/>
        <v>9053</v>
      </c>
      <c r="J143" s="31">
        <f t="shared" si="6"/>
        <v>9010</v>
      </c>
      <c r="K143" s="31">
        <f t="shared" si="6"/>
        <v>8787</v>
      </c>
      <c r="L143" s="32">
        <f t="shared" si="6"/>
        <v>8147</v>
      </c>
    </row>
    <row r="144" spans="2:12" ht="12" customHeight="1">
      <c r="B144" s="19"/>
      <c r="C144" s="15"/>
      <c r="D144" s="35" t="s">
        <v>1564</v>
      </c>
      <c r="E144" s="31">
        <v>3996</v>
      </c>
      <c r="F144" s="31">
        <v>4293</v>
      </c>
      <c r="G144" s="31">
        <v>4316</v>
      </c>
      <c r="H144" s="31">
        <v>3472</v>
      </c>
      <c r="I144" s="31">
        <v>3451</v>
      </c>
      <c r="J144" s="31">
        <v>3517</v>
      </c>
      <c r="K144" s="31">
        <v>3418</v>
      </c>
      <c r="L144" s="32">
        <v>3166</v>
      </c>
    </row>
    <row r="145" spans="2:12" ht="12" customHeight="1">
      <c r="B145" s="19"/>
      <c r="C145" s="15"/>
      <c r="D145" s="35" t="s">
        <v>1565</v>
      </c>
      <c r="E145" s="31">
        <v>6364</v>
      </c>
      <c r="F145" s="31">
        <v>6659</v>
      </c>
      <c r="G145" s="31">
        <v>6660</v>
      </c>
      <c r="H145" s="31">
        <v>5703</v>
      </c>
      <c r="I145" s="31">
        <v>5602</v>
      </c>
      <c r="J145" s="31">
        <v>5493</v>
      </c>
      <c r="K145" s="31">
        <v>5369</v>
      </c>
      <c r="L145" s="32">
        <v>4981</v>
      </c>
    </row>
    <row r="146" spans="2:12" ht="12" customHeight="1">
      <c r="B146" s="19"/>
      <c r="C146" s="15"/>
      <c r="D146" s="35"/>
      <c r="E146" s="31"/>
      <c r="F146" s="31"/>
      <c r="G146" s="31"/>
      <c r="H146" s="31"/>
      <c r="I146" s="31"/>
      <c r="J146" s="31"/>
      <c r="K146" s="31"/>
      <c r="L146" s="32"/>
    </row>
    <row r="147" spans="2:12" ht="12" customHeight="1">
      <c r="B147" s="19"/>
      <c r="C147" s="1081" t="s">
        <v>1566</v>
      </c>
      <c r="D147" s="1082"/>
      <c r="E147" s="31">
        <v>4889</v>
      </c>
      <c r="F147" s="31">
        <v>5006</v>
      </c>
      <c r="G147" s="31">
        <v>5011</v>
      </c>
      <c r="H147" s="31">
        <v>3928</v>
      </c>
      <c r="I147" s="31">
        <v>4612</v>
      </c>
      <c r="J147" s="31">
        <v>3861</v>
      </c>
      <c r="K147" s="31">
        <v>3743</v>
      </c>
      <c r="L147" s="32">
        <v>3711</v>
      </c>
    </row>
    <row r="148" spans="2:12" ht="12" customHeight="1">
      <c r="B148" s="19"/>
      <c r="C148" s="15"/>
      <c r="D148" s="35"/>
      <c r="E148" s="31"/>
      <c r="F148" s="31"/>
      <c r="G148" s="31"/>
      <c r="H148" s="31"/>
      <c r="I148" s="31"/>
      <c r="J148" s="31"/>
      <c r="K148" s="31"/>
      <c r="L148" s="32"/>
    </row>
    <row r="149" spans="2:12" ht="12" customHeight="1">
      <c r="B149" s="19"/>
      <c r="C149" s="1081" t="s">
        <v>1567</v>
      </c>
      <c r="D149" s="1082"/>
      <c r="E149" s="31">
        <f aca="true" t="shared" si="7" ref="E149:L149">SUM(E150:E151)</f>
        <v>13335</v>
      </c>
      <c r="F149" s="31">
        <f t="shared" si="7"/>
        <v>14098</v>
      </c>
      <c r="G149" s="31">
        <f t="shared" si="7"/>
        <v>14245</v>
      </c>
      <c r="H149" s="31">
        <f t="shared" si="7"/>
        <v>12367</v>
      </c>
      <c r="I149" s="31">
        <f t="shared" si="7"/>
        <v>12375</v>
      </c>
      <c r="J149" s="31">
        <f t="shared" si="7"/>
        <v>12037</v>
      </c>
      <c r="K149" s="31">
        <f t="shared" si="7"/>
        <v>11413</v>
      </c>
      <c r="L149" s="32">
        <f t="shared" si="7"/>
        <v>10532</v>
      </c>
    </row>
    <row r="150" spans="2:12" ht="12" customHeight="1">
      <c r="B150" s="19"/>
      <c r="C150" s="15"/>
      <c r="D150" s="35" t="s">
        <v>1568</v>
      </c>
      <c r="E150" s="31">
        <v>7489</v>
      </c>
      <c r="F150" s="31">
        <v>7881</v>
      </c>
      <c r="G150" s="31">
        <v>7958</v>
      </c>
      <c r="H150" s="31">
        <v>6815</v>
      </c>
      <c r="I150" s="31">
        <v>6810</v>
      </c>
      <c r="J150" s="31">
        <v>6620</v>
      </c>
      <c r="K150" s="31">
        <v>6277</v>
      </c>
      <c r="L150" s="32">
        <v>5751</v>
      </c>
    </row>
    <row r="151" spans="2:12" ht="12" customHeight="1">
      <c r="B151" s="19"/>
      <c r="C151" s="15"/>
      <c r="D151" s="35" t="s">
        <v>1547</v>
      </c>
      <c r="E151" s="31">
        <v>5846</v>
      </c>
      <c r="F151" s="31">
        <v>6217</v>
      </c>
      <c r="G151" s="31">
        <v>6287</v>
      </c>
      <c r="H151" s="31">
        <v>5552</v>
      </c>
      <c r="I151" s="31">
        <v>5565</v>
      </c>
      <c r="J151" s="31">
        <v>5417</v>
      </c>
      <c r="K151" s="31">
        <v>5136</v>
      </c>
      <c r="L151" s="32">
        <v>4781</v>
      </c>
    </row>
    <row r="152" spans="2:12" ht="12" customHeight="1">
      <c r="B152" s="19"/>
      <c r="C152" s="15"/>
      <c r="D152" s="35"/>
      <c r="E152" s="31"/>
      <c r="F152" s="31"/>
      <c r="G152" s="31"/>
      <c r="H152" s="31"/>
      <c r="I152" s="31"/>
      <c r="J152" s="31"/>
      <c r="K152" s="31"/>
      <c r="L152" s="32"/>
    </row>
    <row r="153" spans="2:12" ht="12" customHeight="1">
      <c r="B153" s="19"/>
      <c r="C153" s="1086" t="s">
        <v>1569</v>
      </c>
      <c r="D153" s="1082"/>
      <c r="E153" s="31">
        <f aca="true" t="shared" si="8" ref="E153:L153">SUM(E154:E158)</f>
        <v>16688</v>
      </c>
      <c r="F153" s="31">
        <f t="shared" si="8"/>
        <v>17368</v>
      </c>
      <c r="G153" s="31">
        <f t="shared" si="8"/>
        <v>17540</v>
      </c>
      <c r="H153" s="31">
        <f t="shared" si="8"/>
        <v>14878</v>
      </c>
      <c r="I153" s="31">
        <f t="shared" si="8"/>
        <v>14945</v>
      </c>
      <c r="J153" s="31">
        <f t="shared" si="8"/>
        <v>15037</v>
      </c>
      <c r="K153" s="31">
        <f t="shared" si="8"/>
        <v>14623</v>
      </c>
      <c r="L153" s="32">
        <f t="shared" si="8"/>
        <v>13884</v>
      </c>
    </row>
    <row r="154" spans="2:12" ht="12" customHeight="1">
      <c r="B154" s="19"/>
      <c r="C154" s="15"/>
      <c r="D154" s="33" t="s">
        <v>1570</v>
      </c>
      <c r="E154" s="31">
        <v>7593</v>
      </c>
      <c r="F154" s="31">
        <v>7764</v>
      </c>
      <c r="G154" s="31">
        <v>7906</v>
      </c>
      <c r="H154" s="31">
        <v>6391</v>
      </c>
      <c r="I154" s="31">
        <v>6559</v>
      </c>
      <c r="J154" s="31">
        <v>6561</v>
      </c>
      <c r="K154" s="31">
        <v>6321</v>
      </c>
      <c r="L154" s="32">
        <v>5772</v>
      </c>
    </row>
    <row r="155" spans="2:12" ht="12" customHeight="1">
      <c r="B155" s="19"/>
      <c r="C155" s="15"/>
      <c r="D155" s="33" t="s">
        <v>1571</v>
      </c>
      <c r="E155" s="31">
        <v>2183</v>
      </c>
      <c r="F155" s="31">
        <v>2327</v>
      </c>
      <c r="G155" s="31">
        <v>2400</v>
      </c>
      <c r="H155" s="31">
        <v>2052</v>
      </c>
      <c r="I155" s="31">
        <v>2043</v>
      </c>
      <c r="J155" s="31">
        <v>2039</v>
      </c>
      <c r="K155" s="31">
        <v>2006</v>
      </c>
      <c r="L155" s="32">
        <v>1967</v>
      </c>
    </row>
    <row r="156" spans="2:12" ht="12" customHeight="1">
      <c r="B156" s="19"/>
      <c r="C156" s="15"/>
      <c r="D156" s="44" t="s">
        <v>1572</v>
      </c>
      <c r="E156" s="31">
        <v>1739</v>
      </c>
      <c r="F156" s="31">
        <v>1815</v>
      </c>
      <c r="G156" s="31">
        <v>1788</v>
      </c>
      <c r="H156" s="31">
        <v>1743</v>
      </c>
      <c r="I156" s="31">
        <v>1703</v>
      </c>
      <c r="J156" s="31">
        <v>1761</v>
      </c>
      <c r="K156" s="31">
        <v>1742</v>
      </c>
      <c r="L156" s="32">
        <v>1724</v>
      </c>
    </row>
    <row r="157" spans="2:12" ht="12" customHeight="1">
      <c r="B157" s="19"/>
      <c r="C157" s="15"/>
      <c r="D157" s="33" t="s">
        <v>1573</v>
      </c>
      <c r="E157" s="31">
        <v>2179</v>
      </c>
      <c r="F157" s="31">
        <v>2247</v>
      </c>
      <c r="G157" s="31">
        <v>2256</v>
      </c>
      <c r="H157" s="31">
        <v>2013</v>
      </c>
      <c r="I157" s="31">
        <v>1969</v>
      </c>
      <c r="J157" s="31">
        <v>2023</v>
      </c>
      <c r="K157" s="31">
        <v>2015</v>
      </c>
      <c r="L157" s="32">
        <v>1965</v>
      </c>
    </row>
    <row r="158" spans="2:12" ht="12" customHeight="1">
      <c r="B158" s="19"/>
      <c r="C158" s="15"/>
      <c r="D158" s="33" t="s">
        <v>1574</v>
      </c>
      <c r="E158" s="31">
        <v>2994</v>
      </c>
      <c r="F158" s="31">
        <v>3215</v>
      </c>
      <c r="G158" s="31">
        <v>3190</v>
      </c>
      <c r="H158" s="31">
        <v>2679</v>
      </c>
      <c r="I158" s="31">
        <v>2671</v>
      </c>
      <c r="J158" s="31">
        <v>2653</v>
      </c>
      <c r="K158" s="31">
        <v>2539</v>
      </c>
      <c r="L158" s="32">
        <v>2456</v>
      </c>
    </row>
    <row r="159" spans="2:12" ht="12" customHeight="1">
      <c r="B159" s="19"/>
      <c r="C159" s="15"/>
      <c r="D159" s="33"/>
      <c r="E159" s="31"/>
      <c r="F159" s="31"/>
      <c r="G159" s="31"/>
      <c r="H159" s="31"/>
      <c r="I159" s="31"/>
      <c r="J159" s="31"/>
      <c r="K159" s="31"/>
      <c r="L159" s="32"/>
    </row>
    <row r="160" spans="2:12" ht="12" customHeight="1">
      <c r="B160" s="19"/>
      <c r="C160" s="1081" t="s">
        <v>1575</v>
      </c>
      <c r="D160" s="1082"/>
      <c r="E160" s="31">
        <v>2568</v>
      </c>
      <c r="F160" s="31">
        <v>2884</v>
      </c>
      <c r="G160" s="31">
        <v>2962</v>
      </c>
      <c r="H160" s="31">
        <v>2554</v>
      </c>
      <c r="I160" s="31">
        <v>2575</v>
      </c>
      <c r="J160" s="31">
        <v>2527</v>
      </c>
      <c r="K160" s="31">
        <v>2423</v>
      </c>
      <c r="L160" s="32">
        <v>2276</v>
      </c>
    </row>
    <row r="161" spans="2:12" ht="12" customHeight="1">
      <c r="B161" s="19"/>
      <c r="C161" s="15"/>
      <c r="D161" s="35"/>
      <c r="E161" s="31"/>
      <c r="F161" s="31"/>
      <c r="G161" s="31"/>
      <c r="H161" s="31"/>
      <c r="I161" s="31"/>
      <c r="J161" s="31"/>
      <c r="K161" s="31"/>
      <c r="L161" s="32"/>
    </row>
    <row r="162" spans="2:12" s="37" customFormat="1" ht="12" customHeight="1">
      <c r="B162" s="1083" t="s">
        <v>1576</v>
      </c>
      <c r="C162" s="1084"/>
      <c r="D162" s="1085"/>
      <c r="E162" s="40">
        <f aca="true" t="shared" si="9" ref="E162:L162">SUM(E164,E166,E171,E175,E181)</f>
        <v>75373</v>
      </c>
      <c r="F162" s="40">
        <f t="shared" si="9"/>
        <v>77993</v>
      </c>
      <c r="G162" s="40">
        <f t="shared" si="9"/>
        <v>77936</v>
      </c>
      <c r="H162" s="40">
        <f t="shared" si="9"/>
        <v>67003</v>
      </c>
      <c r="I162" s="40">
        <f t="shared" si="9"/>
        <v>66766</v>
      </c>
      <c r="J162" s="40">
        <f t="shared" si="9"/>
        <v>65926</v>
      </c>
      <c r="K162" s="40">
        <f t="shared" si="9"/>
        <v>63427</v>
      </c>
      <c r="L162" s="41">
        <f t="shared" si="9"/>
        <v>59431</v>
      </c>
    </row>
    <row r="163" spans="2:12" ht="12" customHeight="1">
      <c r="B163" s="19"/>
      <c r="C163" s="15"/>
      <c r="D163" s="35"/>
      <c r="E163" s="31"/>
      <c r="F163" s="31"/>
      <c r="G163" s="31"/>
      <c r="H163" s="31"/>
      <c r="I163" s="31"/>
      <c r="J163" s="31"/>
      <c r="K163" s="31"/>
      <c r="L163" s="32"/>
    </row>
    <row r="164" spans="2:12" ht="12" customHeight="1">
      <c r="B164" s="19"/>
      <c r="C164" s="1086" t="s">
        <v>1577</v>
      </c>
      <c r="D164" s="1082"/>
      <c r="E164" s="31">
        <v>7800</v>
      </c>
      <c r="F164" s="31">
        <v>7934</v>
      </c>
      <c r="G164" s="31">
        <v>7910</v>
      </c>
      <c r="H164" s="31">
        <v>6138</v>
      </c>
      <c r="I164" s="31">
        <v>6111</v>
      </c>
      <c r="J164" s="31">
        <v>6087</v>
      </c>
      <c r="K164" s="31">
        <v>5765</v>
      </c>
      <c r="L164" s="32">
        <v>5516</v>
      </c>
    </row>
    <row r="165" spans="2:12" ht="12" customHeight="1">
      <c r="B165" s="19"/>
      <c r="C165" s="15"/>
      <c r="D165" s="33"/>
      <c r="E165" s="31"/>
      <c r="F165" s="31"/>
      <c r="G165" s="31"/>
      <c r="H165" s="31"/>
      <c r="I165" s="31"/>
      <c r="J165" s="31"/>
      <c r="K165" s="31"/>
      <c r="L165" s="32"/>
    </row>
    <row r="166" spans="2:12" ht="12" customHeight="1">
      <c r="B166" s="19"/>
      <c r="C166" s="1081" t="s">
        <v>1578</v>
      </c>
      <c r="D166" s="1082"/>
      <c r="E166" s="31">
        <v>16615</v>
      </c>
      <c r="F166" s="31">
        <f aca="true" t="shared" si="10" ref="F166:L166">SUM(F167:F169)</f>
        <v>17254</v>
      </c>
      <c r="G166" s="31">
        <f t="shared" si="10"/>
        <v>17467</v>
      </c>
      <c r="H166" s="31">
        <f t="shared" si="10"/>
        <v>15149</v>
      </c>
      <c r="I166" s="31">
        <f t="shared" si="10"/>
        <v>14920</v>
      </c>
      <c r="J166" s="31">
        <f t="shared" si="10"/>
        <v>15199</v>
      </c>
      <c r="K166" s="31">
        <f t="shared" si="10"/>
        <v>14960</v>
      </c>
      <c r="L166" s="32">
        <f t="shared" si="10"/>
        <v>14231</v>
      </c>
    </row>
    <row r="167" spans="2:12" ht="12" customHeight="1">
      <c r="B167" s="19"/>
      <c r="C167" s="15"/>
      <c r="D167" s="35" t="s">
        <v>1579</v>
      </c>
      <c r="E167" s="31">
        <v>7025</v>
      </c>
      <c r="F167" s="31">
        <v>7320</v>
      </c>
      <c r="G167" s="31">
        <v>7419</v>
      </c>
      <c r="H167" s="31">
        <v>6403</v>
      </c>
      <c r="I167" s="31">
        <v>6316</v>
      </c>
      <c r="J167" s="31">
        <v>6420</v>
      </c>
      <c r="K167" s="31">
        <v>6320</v>
      </c>
      <c r="L167" s="32">
        <v>5942</v>
      </c>
    </row>
    <row r="168" spans="2:12" ht="12" customHeight="1">
      <c r="B168" s="19"/>
      <c r="C168" s="15"/>
      <c r="D168" s="35" t="s">
        <v>1580</v>
      </c>
      <c r="E168" s="31">
        <v>3762</v>
      </c>
      <c r="F168" s="31">
        <v>4006</v>
      </c>
      <c r="G168" s="31">
        <v>4126</v>
      </c>
      <c r="H168" s="31">
        <v>3476</v>
      </c>
      <c r="I168" s="31">
        <v>3551</v>
      </c>
      <c r="J168" s="31">
        <v>3570</v>
      </c>
      <c r="K168" s="31">
        <v>3438</v>
      </c>
      <c r="L168" s="32">
        <v>3317</v>
      </c>
    </row>
    <row r="169" spans="2:12" ht="12" customHeight="1">
      <c r="B169" s="19"/>
      <c r="C169" s="15"/>
      <c r="D169" s="35" t="s">
        <v>1581</v>
      </c>
      <c r="E169" s="31">
        <v>5825</v>
      </c>
      <c r="F169" s="31">
        <v>5928</v>
      </c>
      <c r="G169" s="31">
        <v>5922</v>
      </c>
      <c r="H169" s="31">
        <v>5270</v>
      </c>
      <c r="I169" s="31">
        <v>5053</v>
      </c>
      <c r="J169" s="31">
        <v>5209</v>
      </c>
      <c r="K169" s="31">
        <v>5202</v>
      </c>
      <c r="L169" s="32">
        <v>4972</v>
      </c>
    </row>
    <row r="170" spans="2:12" ht="12" customHeight="1">
      <c r="B170" s="19"/>
      <c r="C170" s="15"/>
      <c r="D170" s="35"/>
      <c r="E170" s="31"/>
      <c r="F170" s="31"/>
      <c r="G170" s="31"/>
      <c r="H170" s="31"/>
      <c r="I170" s="31"/>
      <c r="J170" s="31"/>
      <c r="K170" s="31"/>
      <c r="L170" s="32"/>
    </row>
    <row r="171" spans="2:12" ht="12" customHeight="1">
      <c r="B171" s="19"/>
      <c r="C171" s="1081" t="s">
        <v>1582</v>
      </c>
      <c r="D171" s="1082"/>
      <c r="E171" s="31">
        <f aca="true" t="shared" si="11" ref="E171:L171">SUM(E172:E173)</f>
        <v>8931</v>
      </c>
      <c r="F171" s="31">
        <f t="shared" si="11"/>
        <v>9225</v>
      </c>
      <c r="G171" s="31">
        <f t="shared" si="11"/>
        <v>9207</v>
      </c>
      <c r="H171" s="31">
        <f t="shared" si="11"/>
        <v>7849</v>
      </c>
      <c r="I171" s="31">
        <f t="shared" si="11"/>
        <v>8042</v>
      </c>
      <c r="J171" s="31">
        <f t="shared" si="11"/>
        <v>7792</v>
      </c>
      <c r="K171" s="31">
        <f t="shared" si="11"/>
        <v>7578</v>
      </c>
      <c r="L171" s="32">
        <f t="shared" si="11"/>
        <v>7103</v>
      </c>
    </row>
    <row r="172" spans="2:12" ht="12" customHeight="1">
      <c r="B172" s="19"/>
      <c r="C172" s="15"/>
      <c r="D172" s="35" t="s">
        <v>1583</v>
      </c>
      <c r="E172" s="31">
        <v>5217</v>
      </c>
      <c r="F172" s="31">
        <v>5397</v>
      </c>
      <c r="G172" s="31">
        <v>5345</v>
      </c>
      <c r="H172" s="31">
        <v>4548</v>
      </c>
      <c r="I172" s="31">
        <v>4549</v>
      </c>
      <c r="J172" s="31">
        <v>4490</v>
      </c>
      <c r="K172" s="31">
        <v>4345</v>
      </c>
      <c r="L172" s="32">
        <v>4041</v>
      </c>
    </row>
    <row r="173" spans="2:12" ht="12" customHeight="1">
      <c r="B173" s="19"/>
      <c r="C173" s="15"/>
      <c r="D173" s="35" t="s">
        <v>1584</v>
      </c>
      <c r="E173" s="31">
        <v>3714</v>
      </c>
      <c r="F173" s="31">
        <v>3828</v>
      </c>
      <c r="G173" s="31">
        <v>3862</v>
      </c>
      <c r="H173" s="31">
        <v>3301</v>
      </c>
      <c r="I173" s="31">
        <v>3493</v>
      </c>
      <c r="J173" s="31">
        <v>3302</v>
      </c>
      <c r="K173" s="31">
        <v>3233</v>
      </c>
      <c r="L173" s="32">
        <v>3062</v>
      </c>
    </row>
    <row r="174" spans="2:12" ht="12" customHeight="1">
      <c r="B174" s="19"/>
      <c r="C174" s="15"/>
      <c r="D174" s="35"/>
      <c r="E174" s="31"/>
      <c r="F174" s="31"/>
      <c r="G174" s="31"/>
      <c r="H174" s="31"/>
      <c r="I174" s="31"/>
      <c r="J174" s="31"/>
      <c r="K174" s="31"/>
      <c r="L174" s="32"/>
    </row>
    <row r="175" spans="2:12" ht="12" customHeight="1">
      <c r="B175" s="19"/>
      <c r="C175" s="1081" t="s">
        <v>1585</v>
      </c>
      <c r="D175" s="1082"/>
      <c r="E175" s="31">
        <f aca="true" t="shared" si="12" ref="E175:L175">SUM(E176:E179)</f>
        <v>15260</v>
      </c>
      <c r="F175" s="31">
        <f t="shared" si="12"/>
        <v>15527</v>
      </c>
      <c r="G175" s="31">
        <f t="shared" si="12"/>
        <v>15490</v>
      </c>
      <c r="H175" s="31">
        <f t="shared" si="12"/>
        <v>13601</v>
      </c>
      <c r="I175" s="31">
        <f t="shared" si="12"/>
        <v>13367</v>
      </c>
      <c r="J175" s="31">
        <f t="shared" si="12"/>
        <v>13307</v>
      </c>
      <c r="K175" s="31">
        <f t="shared" si="12"/>
        <v>12993</v>
      </c>
      <c r="L175" s="32">
        <f t="shared" si="12"/>
        <v>11787</v>
      </c>
    </row>
    <row r="176" spans="2:12" ht="12" customHeight="1">
      <c r="B176" s="19"/>
      <c r="C176" s="15"/>
      <c r="D176" s="35" t="s">
        <v>1586</v>
      </c>
      <c r="E176" s="31">
        <v>7959</v>
      </c>
      <c r="F176" s="31">
        <v>8058</v>
      </c>
      <c r="G176" s="31">
        <v>7988</v>
      </c>
      <c r="H176" s="31">
        <v>6964</v>
      </c>
      <c r="I176" s="31">
        <v>6587</v>
      </c>
      <c r="J176" s="31">
        <v>6612</v>
      </c>
      <c r="K176" s="31">
        <v>6319</v>
      </c>
      <c r="L176" s="32">
        <v>5849</v>
      </c>
    </row>
    <row r="177" spans="2:12" ht="12" customHeight="1">
      <c r="B177" s="19"/>
      <c r="C177" s="15"/>
      <c r="D177" s="35" t="s">
        <v>1587</v>
      </c>
      <c r="E177" s="31">
        <v>1358</v>
      </c>
      <c r="F177" s="31">
        <v>1457</v>
      </c>
      <c r="G177" s="31">
        <v>1541</v>
      </c>
      <c r="H177" s="31">
        <v>1342</v>
      </c>
      <c r="I177" s="31">
        <v>1503</v>
      </c>
      <c r="J177" s="31">
        <v>1425</v>
      </c>
      <c r="K177" s="31">
        <v>1425</v>
      </c>
      <c r="L177" s="32">
        <v>1307</v>
      </c>
    </row>
    <row r="178" spans="2:12" ht="12" customHeight="1">
      <c r="B178" s="19"/>
      <c r="C178" s="15"/>
      <c r="D178" s="35" t="s">
        <v>1588</v>
      </c>
      <c r="E178" s="31">
        <v>4420</v>
      </c>
      <c r="F178" s="31">
        <v>4524</v>
      </c>
      <c r="G178" s="31">
        <v>4471</v>
      </c>
      <c r="H178" s="31">
        <v>3985</v>
      </c>
      <c r="I178" s="31">
        <v>4032</v>
      </c>
      <c r="J178" s="31">
        <v>4085</v>
      </c>
      <c r="K178" s="31">
        <v>4060</v>
      </c>
      <c r="L178" s="32">
        <v>3512</v>
      </c>
    </row>
    <row r="179" spans="2:12" ht="12" customHeight="1">
      <c r="B179" s="19"/>
      <c r="C179" s="15"/>
      <c r="D179" s="35" t="s">
        <v>1589</v>
      </c>
      <c r="E179" s="31">
        <v>1523</v>
      </c>
      <c r="F179" s="31">
        <v>1488</v>
      </c>
      <c r="G179" s="31">
        <v>1490</v>
      </c>
      <c r="H179" s="31">
        <v>1310</v>
      </c>
      <c r="I179" s="31">
        <v>1245</v>
      </c>
      <c r="J179" s="31">
        <v>1185</v>
      </c>
      <c r="K179" s="31">
        <v>1189</v>
      </c>
      <c r="L179" s="32">
        <v>1119</v>
      </c>
    </row>
    <row r="180" spans="2:12" ht="12" customHeight="1">
      <c r="B180" s="19"/>
      <c r="C180" s="15"/>
      <c r="D180" s="35"/>
      <c r="E180" s="31"/>
      <c r="F180" s="31"/>
      <c r="G180" s="31"/>
      <c r="H180" s="31"/>
      <c r="I180" s="31"/>
      <c r="J180" s="31"/>
      <c r="K180" s="31"/>
      <c r="L180" s="32"/>
    </row>
    <row r="181" spans="2:12" ht="12" customHeight="1">
      <c r="B181" s="19"/>
      <c r="C181" s="1081" t="s">
        <v>1590</v>
      </c>
      <c r="D181" s="1082"/>
      <c r="E181" s="31">
        <f aca="true" t="shared" si="13" ref="E181:L181">SUM(E182:E185)</f>
        <v>26767</v>
      </c>
      <c r="F181" s="31">
        <f t="shared" si="13"/>
        <v>28053</v>
      </c>
      <c r="G181" s="31">
        <f t="shared" si="13"/>
        <v>27862</v>
      </c>
      <c r="H181" s="31">
        <f t="shared" si="13"/>
        <v>24266</v>
      </c>
      <c r="I181" s="31">
        <f t="shared" si="13"/>
        <v>24326</v>
      </c>
      <c r="J181" s="31">
        <f t="shared" si="13"/>
        <v>23541</v>
      </c>
      <c r="K181" s="31">
        <f t="shared" si="13"/>
        <v>22131</v>
      </c>
      <c r="L181" s="32">
        <f t="shared" si="13"/>
        <v>20794</v>
      </c>
    </row>
    <row r="182" spans="2:12" ht="12" customHeight="1">
      <c r="B182" s="19"/>
      <c r="C182" s="15"/>
      <c r="D182" s="35" t="s">
        <v>1591</v>
      </c>
      <c r="E182" s="31">
        <v>14304</v>
      </c>
      <c r="F182" s="31">
        <v>14855</v>
      </c>
      <c r="G182" s="31">
        <v>14829</v>
      </c>
      <c r="H182" s="31">
        <v>12657</v>
      </c>
      <c r="I182" s="31">
        <v>13024</v>
      </c>
      <c r="J182" s="31">
        <v>12544</v>
      </c>
      <c r="K182" s="31">
        <v>11813</v>
      </c>
      <c r="L182" s="32">
        <v>11000</v>
      </c>
    </row>
    <row r="183" spans="2:12" ht="12" customHeight="1">
      <c r="B183" s="19"/>
      <c r="C183" s="15"/>
      <c r="D183" s="35" t="s">
        <v>1592</v>
      </c>
      <c r="E183" s="31">
        <v>4207</v>
      </c>
      <c r="F183" s="31">
        <v>4415</v>
      </c>
      <c r="G183" s="31">
        <v>4406</v>
      </c>
      <c r="H183" s="31">
        <v>3867</v>
      </c>
      <c r="I183" s="31">
        <v>3737</v>
      </c>
      <c r="J183" s="31">
        <v>3725</v>
      </c>
      <c r="K183" s="31">
        <v>3555</v>
      </c>
      <c r="L183" s="32">
        <v>3386</v>
      </c>
    </row>
    <row r="184" spans="2:12" ht="12" customHeight="1">
      <c r="B184" s="19"/>
      <c r="C184" s="15"/>
      <c r="D184" s="35" t="s">
        <v>1593</v>
      </c>
      <c r="E184" s="31">
        <v>4642</v>
      </c>
      <c r="F184" s="31">
        <v>4883</v>
      </c>
      <c r="G184" s="31">
        <v>4807</v>
      </c>
      <c r="H184" s="31">
        <v>4318</v>
      </c>
      <c r="I184" s="31">
        <v>4221</v>
      </c>
      <c r="J184" s="31">
        <v>4078</v>
      </c>
      <c r="K184" s="31">
        <v>3792</v>
      </c>
      <c r="L184" s="32">
        <v>3596</v>
      </c>
    </row>
    <row r="185" spans="2:12" ht="12" customHeight="1">
      <c r="B185" s="19"/>
      <c r="C185" s="15"/>
      <c r="D185" s="35" t="s">
        <v>1594</v>
      </c>
      <c r="E185" s="31">
        <v>3614</v>
      </c>
      <c r="F185" s="31">
        <v>3900</v>
      </c>
      <c r="G185" s="31">
        <v>3820</v>
      </c>
      <c r="H185" s="31">
        <v>3424</v>
      </c>
      <c r="I185" s="31">
        <v>3344</v>
      </c>
      <c r="J185" s="31">
        <v>3194</v>
      </c>
      <c r="K185" s="31">
        <v>2971</v>
      </c>
      <c r="L185" s="32">
        <v>2812</v>
      </c>
    </row>
    <row r="186" spans="2:12" ht="12" customHeight="1">
      <c r="B186" s="19"/>
      <c r="C186" s="15"/>
      <c r="D186" s="35"/>
      <c r="E186" s="31"/>
      <c r="F186" s="31"/>
      <c r="G186" s="31"/>
      <c r="H186" s="31"/>
      <c r="I186" s="31"/>
      <c r="J186" s="31"/>
      <c r="K186" s="31"/>
      <c r="L186" s="32"/>
    </row>
    <row r="187" spans="2:12" s="37" customFormat="1" ht="12" customHeight="1">
      <c r="B187" s="1083" t="s">
        <v>1595</v>
      </c>
      <c r="C187" s="1084"/>
      <c r="D187" s="1085"/>
      <c r="E187" s="40">
        <f>SUM(E189,E198,E203)</f>
        <v>87635</v>
      </c>
      <c r="F187" s="40">
        <f>SUM(F189,F198,F203)</f>
        <v>91931</v>
      </c>
      <c r="G187" s="40">
        <v>86279</v>
      </c>
      <c r="H187" s="40">
        <f>SUM(H189,H198,H203)</f>
        <v>68943</v>
      </c>
      <c r="I187" s="40">
        <f>SUM(I189,I198,I203)</f>
        <v>68702</v>
      </c>
      <c r="J187" s="40">
        <f>SUM(J189,J198,J203)</f>
        <v>65019</v>
      </c>
      <c r="K187" s="40">
        <f>SUM(K189,K198,K203)</f>
        <v>61515</v>
      </c>
      <c r="L187" s="41">
        <f>SUM(L189,L198,L203)</f>
        <v>57421</v>
      </c>
    </row>
    <row r="188" spans="2:12" ht="12" customHeight="1">
      <c r="B188" s="19"/>
      <c r="C188" s="15"/>
      <c r="D188" s="35"/>
      <c r="E188" s="31"/>
      <c r="F188" s="31"/>
      <c r="G188" s="31"/>
      <c r="H188" s="31"/>
      <c r="I188" s="31"/>
      <c r="J188" s="31"/>
      <c r="K188" s="31"/>
      <c r="L188" s="32"/>
    </row>
    <row r="189" spans="2:12" s="15" customFormat="1" ht="12" customHeight="1">
      <c r="B189" s="19"/>
      <c r="C189" s="1086" t="s">
        <v>1596</v>
      </c>
      <c r="D189" s="1082"/>
      <c r="E189" s="31">
        <f>SUM(E190:E196)</f>
        <v>39027</v>
      </c>
      <c r="F189" s="31">
        <f>SUM(F190:F196)</f>
        <v>42767</v>
      </c>
      <c r="G189" s="31">
        <f>SUM(G190:G196)</f>
        <v>37948</v>
      </c>
      <c r="H189" s="31">
        <v>30257</v>
      </c>
      <c r="I189" s="31">
        <f>SUM(I190:I196)</f>
        <v>30533</v>
      </c>
      <c r="J189" s="31">
        <f>SUM(J190:J196)</f>
        <v>28626</v>
      </c>
      <c r="K189" s="31">
        <f>SUM(K190:K196)</f>
        <v>27211</v>
      </c>
      <c r="L189" s="32">
        <f>SUM(L190:L196)</f>
        <v>25059</v>
      </c>
    </row>
    <row r="190" spans="2:12" s="15" customFormat="1" ht="12" customHeight="1">
      <c r="B190" s="19"/>
      <c r="D190" s="33" t="s">
        <v>1597</v>
      </c>
      <c r="E190" s="31">
        <v>17043</v>
      </c>
      <c r="F190" s="31">
        <v>19943</v>
      </c>
      <c r="G190" s="31">
        <v>15487</v>
      </c>
      <c r="H190" s="31">
        <v>10855</v>
      </c>
      <c r="I190" s="31">
        <v>10852</v>
      </c>
      <c r="J190" s="31">
        <v>10075</v>
      </c>
      <c r="K190" s="31">
        <v>9377</v>
      </c>
      <c r="L190" s="32">
        <v>8341</v>
      </c>
    </row>
    <row r="191" spans="2:12" s="15" customFormat="1" ht="12" customHeight="1">
      <c r="B191" s="19"/>
      <c r="D191" s="33" t="s">
        <v>1598</v>
      </c>
      <c r="E191" s="31">
        <v>5645</v>
      </c>
      <c r="F191" s="31">
        <v>5755</v>
      </c>
      <c r="G191" s="31">
        <v>5577</v>
      </c>
      <c r="H191" s="31">
        <v>4722</v>
      </c>
      <c r="I191" s="31">
        <v>4849</v>
      </c>
      <c r="J191" s="31">
        <v>4517</v>
      </c>
      <c r="K191" s="31">
        <v>4442</v>
      </c>
      <c r="L191" s="32">
        <v>4072</v>
      </c>
    </row>
    <row r="192" spans="2:12" s="15" customFormat="1" ht="12" customHeight="1">
      <c r="B192" s="19"/>
      <c r="D192" s="33" t="s">
        <v>1599</v>
      </c>
      <c r="E192" s="31">
        <v>3104</v>
      </c>
      <c r="F192" s="31">
        <v>3212</v>
      </c>
      <c r="G192" s="31">
        <v>3157</v>
      </c>
      <c r="H192" s="31">
        <v>2946</v>
      </c>
      <c r="I192" s="31">
        <v>3041</v>
      </c>
      <c r="J192" s="31">
        <v>2953</v>
      </c>
      <c r="K192" s="31">
        <v>2792</v>
      </c>
      <c r="L192" s="32">
        <v>2599</v>
      </c>
    </row>
    <row r="193" spans="2:12" s="15" customFormat="1" ht="12" customHeight="1">
      <c r="B193" s="19"/>
      <c r="D193" s="33"/>
      <c r="E193" s="31"/>
      <c r="F193" s="31"/>
      <c r="G193" s="31"/>
      <c r="H193" s="31"/>
      <c r="I193" s="31"/>
      <c r="J193" s="31"/>
      <c r="K193" s="31"/>
      <c r="L193" s="32"/>
    </row>
    <row r="194" spans="2:12" s="15" customFormat="1" ht="12" customHeight="1">
      <c r="B194" s="19"/>
      <c r="D194" s="33" t="s">
        <v>1600</v>
      </c>
      <c r="E194" s="31">
        <v>4206</v>
      </c>
      <c r="F194" s="31">
        <v>4507</v>
      </c>
      <c r="G194" s="31">
        <v>4406</v>
      </c>
      <c r="H194" s="31">
        <v>3764</v>
      </c>
      <c r="I194" s="31">
        <v>3687</v>
      </c>
      <c r="J194" s="31">
        <v>3484</v>
      </c>
      <c r="K194" s="31">
        <v>3340</v>
      </c>
      <c r="L194" s="32">
        <v>3097</v>
      </c>
    </row>
    <row r="195" spans="2:12" s="15" customFormat="1" ht="12" customHeight="1">
      <c r="B195" s="19"/>
      <c r="D195" s="33" t="s">
        <v>1601</v>
      </c>
      <c r="E195" s="31">
        <v>4685</v>
      </c>
      <c r="F195" s="31">
        <v>4794</v>
      </c>
      <c r="G195" s="31">
        <v>4775</v>
      </c>
      <c r="H195" s="31">
        <v>4042</v>
      </c>
      <c r="I195" s="31">
        <v>4069</v>
      </c>
      <c r="J195" s="31">
        <v>3787</v>
      </c>
      <c r="K195" s="31">
        <v>3557</v>
      </c>
      <c r="L195" s="32">
        <v>3405</v>
      </c>
    </row>
    <row r="196" spans="2:12" s="15" customFormat="1" ht="12" customHeight="1">
      <c r="B196" s="19"/>
      <c r="D196" s="33" t="s">
        <v>1602</v>
      </c>
      <c r="E196" s="31">
        <v>4344</v>
      </c>
      <c r="F196" s="31">
        <v>4556</v>
      </c>
      <c r="G196" s="31">
        <v>4546</v>
      </c>
      <c r="H196" s="31">
        <v>3928</v>
      </c>
      <c r="I196" s="31">
        <v>4035</v>
      </c>
      <c r="J196" s="31">
        <v>3810</v>
      </c>
      <c r="K196" s="31">
        <v>3703</v>
      </c>
      <c r="L196" s="32">
        <v>3545</v>
      </c>
    </row>
    <row r="197" spans="2:12" s="15" customFormat="1" ht="12" customHeight="1">
      <c r="B197" s="19"/>
      <c r="D197" s="33"/>
      <c r="E197" s="31"/>
      <c r="F197" s="31"/>
      <c r="G197" s="31"/>
      <c r="H197" s="31"/>
      <c r="I197" s="31"/>
      <c r="J197" s="31"/>
      <c r="K197" s="31"/>
      <c r="L197" s="32"/>
    </row>
    <row r="198" spans="2:12" ht="12" customHeight="1">
      <c r="B198" s="19"/>
      <c r="C198" s="1081" t="s">
        <v>1603</v>
      </c>
      <c r="D198" s="1082"/>
      <c r="E198" s="31">
        <f>SUM(E199:E201)</f>
        <v>15331</v>
      </c>
      <c r="F198" s="31">
        <f>SUM(F199:F201)</f>
        <v>16018</v>
      </c>
      <c r="G198" s="31">
        <v>15876</v>
      </c>
      <c r="H198" s="31">
        <f>SUM(H199:H201)</f>
        <v>11994</v>
      </c>
      <c r="I198" s="31">
        <f>SUM(I199:I201)</f>
        <v>12177</v>
      </c>
      <c r="J198" s="31">
        <f>SUM(J199:J201)</f>
        <v>12073</v>
      </c>
      <c r="K198" s="31">
        <f>SUM(K199:K201)</f>
        <v>11526</v>
      </c>
      <c r="L198" s="32">
        <f>SUM(L199:L201)</f>
        <v>10845</v>
      </c>
    </row>
    <row r="199" spans="2:12" ht="12" customHeight="1">
      <c r="B199" s="19"/>
      <c r="C199" s="15"/>
      <c r="D199" s="35" t="s">
        <v>1604</v>
      </c>
      <c r="E199" s="31">
        <v>4480</v>
      </c>
      <c r="F199" s="31">
        <v>4655</v>
      </c>
      <c r="G199" s="31">
        <v>4569</v>
      </c>
      <c r="H199" s="31">
        <v>3603</v>
      </c>
      <c r="I199" s="31">
        <v>3606</v>
      </c>
      <c r="J199" s="31">
        <v>3729</v>
      </c>
      <c r="K199" s="31">
        <v>3416</v>
      </c>
      <c r="L199" s="32">
        <v>3155</v>
      </c>
    </row>
    <row r="200" spans="2:12" ht="12" customHeight="1">
      <c r="B200" s="19"/>
      <c r="C200" s="15"/>
      <c r="D200" s="35" t="s">
        <v>1605</v>
      </c>
      <c r="E200" s="31">
        <v>3927</v>
      </c>
      <c r="F200" s="31">
        <v>4013</v>
      </c>
      <c r="G200" s="31">
        <v>3843</v>
      </c>
      <c r="H200" s="31">
        <v>3018</v>
      </c>
      <c r="I200" s="31">
        <v>3019</v>
      </c>
      <c r="J200" s="31">
        <v>2940</v>
      </c>
      <c r="K200" s="31">
        <v>2815</v>
      </c>
      <c r="L200" s="32">
        <v>2667</v>
      </c>
    </row>
    <row r="201" spans="2:12" ht="12" customHeight="1">
      <c r="B201" s="19"/>
      <c r="C201" s="15"/>
      <c r="D201" s="35" t="s">
        <v>1606</v>
      </c>
      <c r="E201" s="31">
        <v>6924</v>
      </c>
      <c r="F201" s="31">
        <v>7350</v>
      </c>
      <c r="G201" s="31">
        <v>7215</v>
      </c>
      <c r="H201" s="31">
        <v>5373</v>
      </c>
      <c r="I201" s="31">
        <v>5552</v>
      </c>
      <c r="J201" s="31">
        <v>5404</v>
      </c>
      <c r="K201" s="31">
        <v>5295</v>
      </c>
      <c r="L201" s="32">
        <v>5023</v>
      </c>
    </row>
    <row r="202" spans="2:12" ht="12" customHeight="1">
      <c r="B202" s="19"/>
      <c r="C202" s="15"/>
      <c r="D202" s="35"/>
      <c r="E202" s="31"/>
      <c r="F202" s="31"/>
      <c r="G202" s="31"/>
      <c r="H202" s="31"/>
      <c r="I202" s="31"/>
      <c r="J202" s="31"/>
      <c r="K202" s="31"/>
      <c r="L202" s="32"/>
    </row>
    <row r="203" spans="2:12" ht="12" customHeight="1">
      <c r="B203" s="19"/>
      <c r="C203" s="1081" t="s">
        <v>1607</v>
      </c>
      <c r="D203" s="1082"/>
      <c r="E203" s="31">
        <f>SUM(E204:E208)</f>
        <v>33277</v>
      </c>
      <c r="F203" s="31">
        <f>SUM(F204:F208)</f>
        <v>33146</v>
      </c>
      <c r="G203" s="31">
        <f>SUM(G204:G208)</f>
        <v>32704</v>
      </c>
      <c r="H203" s="31">
        <v>26692</v>
      </c>
      <c r="I203" s="31">
        <f>SUM(I204:I208)</f>
        <v>25992</v>
      </c>
      <c r="J203" s="31">
        <f>SUM(J204:J208)</f>
        <v>24320</v>
      </c>
      <c r="K203" s="31">
        <f>SUM(K204:K208)</f>
        <v>22778</v>
      </c>
      <c r="L203" s="32">
        <f>SUM(L204:L208)</f>
        <v>21517</v>
      </c>
    </row>
    <row r="204" spans="2:12" ht="12" customHeight="1">
      <c r="B204" s="19"/>
      <c r="C204" s="15"/>
      <c r="D204" s="35" t="s">
        <v>1608</v>
      </c>
      <c r="E204" s="31">
        <v>9748</v>
      </c>
      <c r="F204" s="31">
        <v>9305</v>
      </c>
      <c r="G204" s="31">
        <v>8983</v>
      </c>
      <c r="H204" s="31">
        <v>6903</v>
      </c>
      <c r="I204" s="31">
        <v>6810</v>
      </c>
      <c r="J204" s="31">
        <v>6106</v>
      </c>
      <c r="K204" s="31">
        <v>5642</v>
      </c>
      <c r="L204" s="32">
        <v>5363</v>
      </c>
    </row>
    <row r="205" spans="2:12" ht="12" customHeight="1">
      <c r="B205" s="19"/>
      <c r="C205" s="15"/>
      <c r="D205" s="35" t="s">
        <v>1609</v>
      </c>
      <c r="E205" s="31">
        <v>8076</v>
      </c>
      <c r="F205" s="31">
        <v>7851</v>
      </c>
      <c r="G205" s="31">
        <v>7675</v>
      </c>
      <c r="H205" s="31">
        <v>5597</v>
      </c>
      <c r="I205" s="31">
        <v>5369</v>
      </c>
      <c r="J205" s="31">
        <v>5143</v>
      </c>
      <c r="K205" s="31">
        <v>4798</v>
      </c>
      <c r="L205" s="32">
        <v>4404</v>
      </c>
    </row>
    <row r="206" spans="2:12" ht="12" customHeight="1">
      <c r="B206" s="19"/>
      <c r="C206" s="15"/>
      <c r="D206" s="35" t="s">
        <v>1610</v>
      </c>
      <c r="E206" s="31">
        <v>5955</v>
      </c>
      <c r="F206" s="31">
        <v>6210</v>
      </c>
      <c r="G206" s="31">
        <v>6174</v>
      </c>
      <c r="H206" s="31">
        <v>5471</v>
      </c>
      <c r="I206" s="31">
        <v>5328</v>
      </c>
      <c r="J206" s="31">
        <v>4900</v>
      </c>
      <c r="K206" s="31">
        <v>4671</v>
      </c>
      <c r="L206" s="32">
        <v>4567</v>
      </c>
    </row>
    <row r="207" spans="2:12" ht="12" customHeight="1">
      <c r="B207" s="19"/>
      <c r="C207" s="15"/>
      <c r="D207" s="35" t="s">
        <v>1611</v>
      </c>
      <c r="E207" s="31">
        <v>3919</v>
      </c>
      <c r="F207" s="31">
        <v>4016</v>
      </c>
      <c r="G207" s="31">
        <v>4164</v>
      </c>
      <c r="H207" s="31">
        <v>3752</v>
      </c>
      <c r="I207" s="31">
        <v>3643</v>
      </c>
      <c r="J207" s="31">
        <v>3500</v>
      </c>
      <c r="K207" s="31">
        <v>3247</v>
      </c>
      <c r="L207" s="32">
        <v>2920</v>
      </c>
    </row>
    <row r="208" spans="2:12" ht="12" customHeight="1">
      <c r="B208" s="19"/>
      <c r="C208" s="15"/>
      <c r="D208" s="35" t="s">
        <v>1612</v>
      </c>
      <c r="E208" s="31">
        <v>5579</v>
      </c>
      <c r="F208" s="31">
        <v>5764</v>
      </c>
      <c r="G208" s="31">
        <v>5708</v>
      </c>
      <c r="H208" s="31">
        <v>4964</v>
      </c>
      <c r="I208" s="31">
        <v>4842</v>
      </c>
      <c r="J208" s="31">
        <v>4671</v>
      </c>
      <c r="K208" s="31">
        <v>4420</v>
      </c>
      <c r="L208" s="32">
        <v>4263</v>
      </c>
    </row>
    <row r="209" spans="2:12" ht="12" customHeight="1">
      <c r="B209" s="19"/>
      <c r="C209" s="15"/>
      <c r="D209" s="35"/>
      <c r="E209" s="31"/>
      <c r="F209" s="31"/>
      <c r="G209" s="31"/>
      <c r="H209" s="31"/>
      <c r="I209" s="31"/>
      <c r="J209" s="31"/>
      <c r="K209" s="31"/>
      <c r="L209" s="32"/>
    </row>
    <row r="210" spans="2:12" s="37" customFormat="1" ht="12" customHeight="1">
      <c r="B210" s="1083" t="s">
        <v>1613</v>
      </c>
      <c r="C210" s="1084"/>
      <c r="D210" s="1085"/>
      <c r="E210" s="40">
        <f>SUM(E212,E216,E218,E220,E225,E230:E233,E235)</f>
        <v>89994</v>
      </c>
      <c r="F210" s="40">
        <v>89662</v>
      </c>
      <c r="G210" s="40">
        <f>SUM(G212,G216,G218,G220,G225,G230:G233,G235)</f>
        <v>88756</v>
      </c>
      <c r="H210" s="40">
        <f>SUM(H212,H216,H218,H220,H225,H230:H233,H235)</f>
        <v>72262</v>
      </c>
      <c r="I210" s="40">
        <f>SUM(I212,I216,I218,I220,I225,I230:I233,I235)</f>
        <v>70994</v>
      </c>
      <c r="J210" s="40">
        <f>SUM(J212,J216,J218,J220,J225,J230:J233,J235)</f>
        <v>69071</v>
      </c>
      <c r="K210" s="40">
        <f>SUM(K212,K216,K218,K220,K225,K230:K233,K235)</f>
        <v>67695</v>
      </c>
      <c r="L210" s="41">
        <v>65109</v>
      </c>
    </row>
    <row r="211" spans="2:12" ht="12" customHeight="1">
      <c r="B211" s="19"/>
      <c r="C211" s="15"/>
      <c r="D211" s="35"/>
      <c r="E211" s="31"/>
      <c r="F211" s="31"/>
      <c r="G211" s="31"/>
      <c r="H211" s="31"/>
      <c r="I211" s="31"/>
      <c r="J211" s="31"/>
      <c r="K211" s="31"/>
      <c r="L211" s="32"/>
    </row>
    <row r="212" spans="2:12" ht="12" customHeight="1">
      <c r="B212" s="19"/>
      <c r="C212" s="1081" t="s">
        <v>1614</v>
      </c>
      <c r="D212" s="1082"/>
      <c r="E212" s="31">
        <f aca="true" t="shared" si="14" ref="E212:L212">SUM(E213:E214)</f>
        <v>11891</v>
      </c>
      <c r="F212" s="31">
        <f t="shared" si="14"/>
        <v>11438</v>
      </c>
      <c r="G212" s="31">
        <f t="shared" si="14"/>
        <v>11713</v>
      </c>
      <c r="H212" s="31">
        <f t="shared" si="14"/>
        <v>8512</v>
      </c>
      <c r="I212" s="31">
        <f t="shared" si="14"/>
        <v>8309</v>
      </c>
      <c r="J212" s="31">
        <f t="shared" si="14"/>
        <v>7945</v>
      </c>
      <c r="K212" s="31">
        <f t="shared" si="14"/>
        <v>7820</v>
      </c>
      <c r="L212" s="32">
        <f t="shared" si="14"/>
        <v>7730</v>
      </c>
    </row>
    <row r="213" spans="2:12" ht="12" customHeight="1">
      <c r="B213" s="19"/>
      <c r="C213" s="15"/>
      <c r="D213" s="35" t="s">
        <v>1615</v>
      </c>
      <c r="E213" s="31">
        <v>9529</v>
      </c>
      <c r="F213" s="31">
        <v>9322</v>
      </c>
      <c r="G213" s="31">
        <v>9434</v>
      </c>
      <c r="H213" s="31">
        <v>6907</v>
      </c>
      <c r="I213" s="31">
        <v>6761</v>
      </c>
      <c r="J213" s="31">
        <v>6442</v>
      </c>
      <c r="K213" s="31">
        <v>6282</v>
      </c>
      <c r="L213" s="32">
        <v>6297</v>
      </c>
    </row>
    <row r="214" spans="2:12" ht="12" customHeight="1">
      <c r="B214" s="19"/>
      <c r="C214" s="15"/>
      <c r="D214" s="35" t="s">
        <v>1616</v>
      </c>
      <c r="E214" s="31">
        <v>2362</v>
      </c>
      <c r="F214" s="31">
        <v>2116</v>
      </c>
      <c r="G214" s="31">
        <v>2279</v>
      </c>
      <c r="H214" s="31">
        <v>1605</v>
      </c>
      <c r="I214" s="31">
        <v>1548</v>
      </c>
      <c r="J214" s="31">
        <v>1503</v>
      </c>
      <c r="K214" s="31">
        <v>1538</v>
      </c>
      <c r="L214" s="32">
        <v>1433</v>
      </c>
    </row>
    <row r="215" spans="2:12" ht="12" customHeight="1">
      <c r="B215" s="19"/>
      <c r="C215" s="15"/>
      <c r="D215" s="35"/>
      <c r="E215" s="31"/>
      <c r="F215" s="31"/>
      <c r="G215" s="31"/>
      <c r="H215" s="31"/>
      <c r="I215" s="31"/>
      <c r="J215" s="31"/>
      <c r="K215" s="31"/>
      <c r="L215" s="32"/>
    </row>
    <row r="216" spans="2:12" ht="12" customHeight="1">
      <c r="B216" s="19"/>
      <c r="C216" s="1086" t="s">
        <v>1617</v>
      </c>
      <c r="D216" s="1082"/>
      <c r="E216" s="31">
        <v>9044</v>
      </c>
      <c r="F216" s="31">
        <v>9015</v>
      </c>
      <c r="G216" s="31">
        <v>9022</v>
      </c>
      <c r="H216" s="31">
        <v>7797</v>
      </c>
      <c r="I216" s="31">
        <v>7535</v>
      </c>
      <c r="J216" s="31">
        <v>7486</v>
      </c>
      <c r="K216" s="31">
        <v>7830</v>
      </c>
      <c r="L216" s="32">
        <v>8156</v>
      </c>
    </row>
    <row r="217" spans="2:12" ht="12" customHeight="1">
      <c r="B217" s="19"/>
      <c r="C217" s="15"/>
      <c r="D217" s="33"/>
      <c r="E217" s="31"/>
      <c r="F217" s="31"/>
      <c r="G217" s="31"/>
      <c r="H217" s="31"/>
      <c r="I217" s="31"/>
      <c r="J217" s="31"/>
      <c r="K217" s="31"/>
      <c r="L217" s="32"/>
    </row>
    <row r="218" spans="2:12" ht="12" customHeight="1">
      <c r="B218" s="19"/>
      <c r="C218" s="1081" t="s">
        <v>1618</v>
      </c>
      <c r="D218" s="1082"/>
      <c r="E218" s="31">
        <v>4109</v>
      </c>
      <c r="F218" s="31">
        <v>4173</v>
      </c>
      <c r="G218" s="31">
        <v>4198</v>
      </c>
      <c r="H218" s="31">
        <v>2918</v>
      </c>
      <c r="I218" s="31">
        <v>2940</v>
      </c>
      <c r="J218" s="31">
        <v>2832</v>
      </c>
      <c r="K218" s="31">
        <v>2768</v>
      </c>
      <c r="L218" s="32">
        <v>2695</v>
      </c>
    </row>
    <row r="219" spans="2:12" ht="13.5" customHeight="1">
      <c r="B219" s="19"/>
      <c r="C219" s="15"/>
      <c r="D219" s="35"/>
      <c r="E219" s="31"/>
      <c r="F219" s="31"/>
      <c r="G219" s="31"/>
      <c r="H219" s="31"/>
      <c r="I219" s="31"/>
      <c r="J219" s="31"/>
      <c r="K219" s="31"/>
      <c r="L219" s="32"/>
    </row>
    <row r="220" spans="2:12" ht="12" customHeight="1">
      <c r="B220" s="19"/>
      <c r="C220" s="1081" t="s">
        <v>1619</v>
      </c>
      <c r="D220" s="1082"/>
      <c r="E220" s="31">
        <f aca="true" t="shared" si="15" ref="E220:K220">SUM(E221:E223)</f>
        <v>11155</v>
      </c>
      <c r="F220" s="31">
        <f t="shared" si="15"/>
        <v>11454</v>
      </c>
      <c r="G220" s="31">
        <f t="shared" si="15"/>
        <v>11246</v>
      </c>
      <c r="H220" s="31">
        <f t="shared" si="15"/>
        <v>9285</v>
      </c>
      <c r="I220" s="31">
        <f t="shared" si="15"/>
        <v>9181</v>
      </c>
      <c r="J220" s="31">
        <f t="shared" si="15"/>
        <v>9144</v>
      </c>
      <c r="K220" s="31">
        <f t="shared" si="15"/>
        <v>9096</v>
      </c>
      <c r="L220" s="32">
        <v>8601</v>
      </c>
    </row>
    <row r="221" spans="2:12" ht="12" customHeight="1">
      <c r="B221" s="19"/>
      <c r="C221" s="15"/>
      <c r="D221" s="35" t="s">
        <v>1620</v>
      </c>
      <c r="E221" s="31">
        <v>3544</v>
      </c>
      <c r="F221" s="31">
        <v>3836</v>
      </c>
      <c r="G221" s="31">
        <v>3738</v>
      </c>
      <c r="H221" s="31">
        <v>2981</v>
      </c>
      <c r="I221" s="31">
        <v>2949</v>
      </c>
      <c r="J221" s="31">
        <v>3027</v>
      </c>
      <c r="K221" s="31">
        <v>2967</v>
      </c>
      <c r="L221" s="32">
        <v>2818</v>
      </c>
    </row>
    <row r="222" spans="2:12" ht="12" customHeight="1">
      <c r="B222" s="19"/>
      <c r="C222" s="15"/>
      <c r="D222" s="35" t="s">
        <v>1621</v>
      </c>
      <c r="E222" s="31">
        <v>2655</v>
      </c>
      <c r="F222" s="31">
        <v>2647</v>
      </c>
      <c r="G222" s="31">
        <v>2599</v>
      </c>
      <c r="H222" s="31">
        <v>2225</v>
      </c>
      <c r="I222" s="31">
        <v>2237</v>
      </c>
      <c r="J222" s="31">
        <v>2154</v>
      </c>
      <c r="K222" s="31">
        <v>2270</v>
      </c>
      <c r="L222" s="32">
        <v>2229</v>
      </c>
    </row>
    <row r="223" spans="2:12" ht="12" customHeight="1">
      <c r="B223" s="19"/>
      <c r="C223" s="15"/>
      <c r="D223" s="35" t="s">
        <v>1622</v>
      </c>
      <c r="E223" s="31">
        <v>4956</v>
      </c>
      <c r="F223" s="31">
        <v>4971</v>
      </c>
      <c r="G223" s="31">
        <v>4909</v>
      </c>
      <c r="H223" s="31">
        <v>4079</v>
      </c>
      <c r="I223" s="31">
        <v>3995</v>
      </c>
      <c r="J223" s="31">
        <v>3963</v>
      </c>
      <c r="K223" s="31">
        <v>3859</v>
      </c>
      <c r="L223" s="32">
        <v>3557</v>
      </c>
    </row>
    <row r="224" spans="2:12" ht="12" customHeight="1">
      <c r="B224" s="19"/>
      <c r="C224" s="15"/>
      <c r="D224" s="35"/>
      <c r="E224" s="31"/>
      <c r="F224" s="31"/>
      <c r="G224" s="31"/>
      <c r="H224" s="31"/>
      <c r="I224" s="31"/>
      <c r="J224" s="31"/>
      <c r="K224" s="31"/>
      <c r="L224" s="32"/>
    </row>
    <row r="225" spans="2:12" ht="12" customHeight="1">
      <c r="B225" s="19"/>
      <c r="C225" s="1086" t="s">
        <v>1623</v>
      </c>
      <c r="D225" s="1082"/>
      <c r="E225" s="31">
        <f aca="true" t="shared" si="16" ref="E225:K225">SUM(E226:E228)</f>
        <v>8810</v>
      </c>
      <c r="F225" s="31">
        <f t="shared" si="16"/>
        <v>9056</v>
      </c>
      <c r="G225" s="31">
        <f t="shared" si="16"/>
        <v>9043</v>
      </c>
      <c r="H225" s="31">
        <f t="shared" si="16"/>
        <v>7608</v>
      </c>
      <c r="I225" s="31">
        <f t="shared" si="16"/>
        <v>7624</v>
      </c>
      <c r="J225" s="31">
        <f t="shared" si="16"/>
        <v>7571</v>
      </c>
      <c r="K225" s="31">
        <f t="shared" si="16"/>
        <v>7163</v>
      </c>
      <c r="L225" s="32">
        <v>6678</v>
      </c>
    </row>
    <row r="226" spans="2:12" ht="12" customHeight="1">
      <c r="B226" s="19"/>
      <c r="C226" s="15"/>
      <c r="D226" s="33" t="s">
        <v>1624</v>
      </c>
      <c r="E226" s="31">
        <v>3670</v>
      </c>
      <c r="F226" s="31">
        <v>3782</v>
      </c>
      <c r="G226" s="31">
        <v>3781</v>
      </c>
      <c r="H226" s="31">
        <v>3284</v>
      </c>
      <c r="I226" s="31">
        <v>3321</v>
      </c>
      <c r="J226" s="31">
        <v>3285</v>
      </c>
      <c r="K226" s="31">
        <v>3125</v>
      </c>
      <c r="L226" s="32">
        <v>2360</v>
      </c>
    </row>
    <row r="227" spans="2:12" ht="12" customHeight="1">
      <c r="B227" s="19"/>
      <c r="C227" s="15"/>
      <c r="D227" s="33" t="s">
        <v>1625</v>
      </c>
      <c r="E227" s="31">
        <v>2455</v>
      </c>
      <c r="F227" s="31">
        <v>2460</v>
      </c>
      <c r="G227" s="31">
        <v>2525</v>
      </c>
      <c r="H227" s="31">
        <v>2023</v>
      </c>
      <c r="I227" s="31">
        <v>2000</v>
      </c>
      <c r="J227" s="31">
        <v>2016</v>
      </c>
      <c r="K227" s="31">
        <v>1844</v>
      </c>
      <c r="L227" s="32">
        <v>1601</v>
      </c>
    </row>
    <row r="228" spans="2:12" ht="12" customHeight="1">
      <c r="B228" s="19"/>
      <c r="C228" s="15"/>
      <c r="D228" s="33" t="s">
        <v>1547</v>
      </c>
      <c r="E228" s="31">
        <v>2685</v>
      </c>
      <c r="F228" s="31">
        <v>2814</v>
      </c>
      <c r="G228" s="31">
        <v>2737</v>
      </c>
      <c r="H228" s="31">
        <v>2301</v>
      </c>
      <c r="I228" s="31">
        <v>2303</v>
      </c>
      <c r="J228" s="31">
        <v>2270</v>
      </c>
      <c r="K228" s="31">
        <v>2194</v>
      </c>
      <c r="L228" s="32">
        <v>2217</v>
      </c>
    </row>
    <row r="229" spans="2:12" ht="12" customHeight="1">
      <c r="B229" s="19"/>
      <c r="C229" s="15"/>
      <c r="D229" s="33"/>
      <c r="E229" s="31"/>
      <c r="F229" s="31"/>
      <c r="G229" s="31"/>
      <c r="H229" s="31"/>
      <c r="I229" s="31"/>
      <c r="J229" s="31"/>
      <c r="K229" s="31"/>
      <c r="L229" s="32"/>
    </row>
    <row r="230" spans="2:12" ht="12" customHeight="1">
      <c r="B230" s="19"/>
      <c r="C230" s="43"/>
      <c r="D230" s="35" t="s">
        <v>1626</v>
      </c>
      <c r="E230" s="31">
        <v>6722</v>
      </c>
      <c r="F230" s="31">
        <v>6719</v>
      </c>
      <c r="G230" s="31">
        <v>6516</v>
      </c>
      <c r="H230" s="31">
        <v>5364</v>
      </c>
      <c r="I230" s="31">
        <v>4806</v>
      </c>
      <c r="J230" s="31">
        <v>4473</v>
      </c>
      <c r="K230" s="31">
        <v>4187</v>
      </c>
      <c r="L230" s="32">
        <v>3978</v>
      </c>
    </row>
    <row r="231" spans="2:12" ht="12" customHeight="1">
      <c r="B231" s="19"/>
      <c r="C231" s="15"/>
      <c r="D231" s="35" t="s">
        <v>1627</v>
      </c>
      <c r="E231" s="31">
        <v>5535</v>
      </c>
      <c r="F231" s="31">
        <v>5429</v>
      </c>
      <c r="G231" s="31">
        <v>5241</v>
      </c>
      <c r="H231" s="31">
        <v>4601</v>
      </c>
      <c r="I231" s="31">
        <v>4628</v>
      </c>
      <c r="J231" s="31">
        <v>4385</v>
      </c>
      <c r="K231" s="31">
        <v>4125</v>
      </c>
      <c r="L231" s="32">
        <v>3946</v>
      </c>
    </row>
    <row r="232" spans="2:12" ht="12" customHeight="1">
      <c r="B232" s="19"/>
      <c r="C232" s="15"/>
      <c r="D232" s="35" t="s">
        <v>1628</v>
      </c>
      <c r="E232" s="31">
        <v>4861</v>
      </c>
      <c r="F232" s="31">
        <v>4872</v>
      </c>
      <c r="G232" s="31">
        <v>4731</v>
      </c>
      <c r="H232" s="31">
        <v>3664</v>
      </c>
      <c r="I232" s="31">
        <v>3888</v>
      </c>
      <c r="J232" s="31">
        <v>3641</v>
      </c>
      <c r="K232" s="31">
        <v>3574</v>
      </c>
      <c r="L232" s="32">
        <v>3126</v>
      </c>
    </row>
    <row r="233" spans="2:12" ht="12" customHeight="1">
      <c r="B233" s="19"/>
      <c r="C233" s="15"/>
      <c r="D233" s="35" t="s">
        <v>1629</v>
      </c>
      <c r="E233" s="31">
        <v>10284</v>
      </c>
      <c r="F233" s="31">
        <v>10299</v>
      </c>
      <c r="G233" s="31">
        <v>9947</v>
      </c>
      <c r="H233" s="31">
        <v>8646</v>
      </c>
      <c r="I233" s="31">
        <v>8427</v>
      </c>
      <c r="J233" s="31">
        <v>8490</v>
      </c>
      <c r="K233" s="31">
        <v>8214</v>
      </c>
      <c r="L233" s="32">
        <v>7815</v>
      </c>
    </row>
    <row r="234" spans="2:12" ht="12" customHeight="1">
      <c r="B234" s="19"/>
      <c r="C234" s="15"/>
      <c r="D234" s="35"/>
      <c r="E234" s="31"/>
      <c r="F234" s="31"/>
      <c r="G234" s="31"/>
      <c r="H234" s="31"/>
      <c r="I234" s="31"/>
      <c r="J234" s="31"/>
      <c r="K234" s="31"/>
      <c r="L234" s="32"/>
    </row>
    <row r="235" spans="2:12" ht="12" customHeight="1">
      <c r="B235" s="19"/>
      <c r="C235" s="1086" t="s">
        <v>1630</v>
      </c>
      <c r="D235" s="1082"/>
      <c r="E235" s="31">
        <f>SUM(E236:E237)</f>
        <v>17583</v>
      </c>
      <c r="F235" s="31">
        <v>27207</v>
      </c>
      <c r="G235" s="31">
        <f aca="true" t="shared" si="17" ref="G235:L235">SUM(G236:G237)</f>
        <v>17099</v>
      </c>
      <c r="H235" s="31">
        <f t="shared" si="17"/>
        <v>13867</v>
      </c>
      <c r="I235" s="31">
        <f t="shared" si="17"/>
        <v>13656</v>
      </c>
      <c r="J235" s="31">
        <f t="shared" si="17"/>
        <v>13104</v>
      </c>
      <c r="K235" s="31">
        <f t="shared" si="17"/>
        <v>12918</v>
      </c>
      <c r="L235" s="32">
        <f t="shared" si="17"/>
        <v>12384</v>
      </c>
    </row>
    <row r="236" spans="2:12" ht="12" customHeight="1">
      <c r="B236" s="19"/>
      <c r="C236" s="15"/>
      <c r="D236" s="33" t="s">
        <v>1631</v>
      </c>
      <c r="E236" s="31">
        <v>6978</v>
      </c>
      <c r="F236" s="31">
        <v>6752</v>
      </c>
      <c r="G236" s="31">
        <v>6613</v>
      </c>
      <c r="H236" s="31">
        <v>5386</v>
      </c>
      <c r="I236" s="31">
        <v>5376</v>
      </c>
      <c r="J236" s="31">
        <v>5203</v>
      </c>
      <c r="K236" s="31">
        <v>5515</v>
      </c>
      <c r="L236" s="32">
        <v>5002</v>
      </c>
    </row>
    <row r="237" spans="2:12" ht="12" customHeight="1">
      <c r="B237" s="19"/>
      <c r="C237" s="15"/>
      <c r="D237" s="33" t="s">
        <v>1632</v>
      </c>
      <c r="E237" s="31">
        <v>10605</v>
      </c>
      <c r="F237" s="31">
        <v>10455</v>
      </c>
      <c r="G237" s="31">
        <v>10486</v>
      </c>
      <c r="H237" s="31">
        <v>8481</v>
      </c>
      <c r="I237" s="31">
        <v>8280</v>
      </c>
      <c r="J237" s="31">
        <v>7901</v>
      </c>
      <c r="K237" s="31">
        <v>7403</v>
      </c>
      <c r="L237" s="32">
        <v>7382</v>
      </c>
    </row>
    <row r="238" spans="2:12" ht="12" customHeight="1">
      <c r="B238" s="19"/>
      <c r="C238" s="15"/>
      <c r="D238" s="33"/>
      <c r="E238" s="31"/>
      <c r="F238" s="31"/>
      <c r="G238" s="31"/>
      <c r="H238" s="31"/>
      <c r="I238" s="31"/>
      <c r="J238" s="31"/>
      <c r="K238" s="31"/>
      <c r="L238" s="32"/>
    </row>
    <row r="239" spans="2:12" s="37" customFormat="1" ht="12" customHeight="1">
      <c r="B239" s="1087" t="s">
        <v>1633</v>
      </c>
      <c r="C239" s="1084"/>
      <c r="D239" s="1085"/>
      <c r="E239" s="40">
        <f aca="true" t="shared" si="18" ref="E239:L239">SUM(E241)</f>
        <v>3272</v>
      </c>
      <c r="F239" s="40">
        <f t="shared" si="18"/>
        <v>3209</v>
      </c>
      <c r="G239" s="40">
        <f t="shared" si="18"/>
        <v>3130</v>
      </c>
      <c r="H239" s="40">
        <f t="shared" si="18"/>
        <v>2837</v>
      </c>
      <c r="I239" s="40">
        <f t="shared" si="18"/>
        <v>2809</v>
      </c>
      <c r="J239" s="40">
        <f t="shared" si="18"/>
        <v>2611</v>
      </c>
      <c r="K239" s="40">
        <f t="shared" si="18"/>
        <v>2460</v>
      </c>
      <c r="L239" s="41">
        <f t="shared" si="18"/>
        <v>2356</v>
      </c>
    </row>
    <row r="240" spans="2:12" ht="12" customHeight="1">
      <c r="B240" s="19"/>
      <c r="C240" s="15"/>
      <c r="D240" s="35"/>
      <c r="E240" s="31"/>
      <c r="F240" s="31"/>
      <c r="G240" s="31"/>
      <c r="H240" s="31"/>
      <c r="I240" s="31"/>
      <c r="J240" s="31"/>
      <c r="K240" s="31"/>
      <c r="L240" s="32"/>
    </row>
    <row r="241" spans="2:12" ht="12" customHeight="1">
      <c r="B241" s="19"/>
      <c r="C241" s="1081" t="s">
        <v>1634</v>
      </c>
      <c r="D241" s="1082"/>
      <c r="E241" s="31">
        <v>3272</v>
      </c>
      <c r="F241" s="31">
        <v>3209</v>
      </c>
      <c r="G241" s="31">
        <v>3130</v>
      </c>
      <c r="H241" s="31">
        <v>2837</v>
      </c>
      <c r="I241" s="31">
        <v>2809</v>
      </c>
      <c r="J241" s="31">
        <v>2611</v>
      </c>
      <c r="K241" s="31">
        <v>2460</v>
      </c>
      <c r="L241" s="32">
        <v>2356</v>
      </c>
    </row>
    <row r="242" spans="2:12" ht="11.25" customHeight="1">
      <c r="B242" s="19"/>
      <c r="C242" s="15"/>
      <c r="D242" s="35"/>
      <c r="E242" s="31"/>
      <c r="F242" s="31"/>
      <c r="G242" s="31"/>
      <c r="H242" s="31"/>
      <c r="I242" s="31"/>
      <c r="J242" s="31"/>
      <c r="K242" s="31"/>
      <c r="L242" s="32"/>
    </row>
    <row r="243" spans="2:12" s="37" customFormat="1" ht="12" customHeight="1">
      <c r="B243" s="1083" t="s">
        <v>1635</v>
      </c>
      <c r="C243" s="1084"/>
      <c r="D243" s="1085"/>
      <c r="E243" s="40">
        <f>SUM(E245,E254,E258,E264,E268)</f>
        <v>109594</v>
      </c>
      <c r="F243" s="40">
        <f>SUM(F245,F254,F258,F264,F268)</f>
        <v>112215</v>
      </c>
      <c r="G243" s="40">
        <v>113394</v>
      </c>
      <c r="H243" s="40">
        <f>SUM(H245,H254,H258,H264,H268)</f>
        <v>96807</v>
      </c>
      <c r="I243" s="40">
        <f>SUM(I245,I254,I258,I264,I268)</f>
        <v>97330</v>
      </c>
      <c r="J243" s="40">
        <v>94254</v>
      </c>
      <c r="K243" s="40">
        <f>SUM(K245,K254,K258,K264,K268)</f>
        <v>88400</v>
      </c>
      <c r="L243" s="41">
        <f>SUM(L245,L254,L258,L264,L268)</f>
        <v>82552</v>
      </c>
    </row>
    <row r="244" spans="2:12" ht="12" customHeight="1">
      <c r="B244" s="19"/>
      <c r="C244" s="15"/>
      <c r="D244" s="35"/>
      <c r="E244" s="31"/>
      <c r="F244" s="31"/>
      <c r="G244" s="31"/>
      <c r="H244" s="31"/>
      <c r="I244" s="31"/>
      <c r="J244" s="31"/>
      <c r="K244" s="31"/>
      <c r="L244" s="32"/>
    </row>
    <row r="245" spans="2:12" ht="13.5" customHeight="1">
      <c r="B245" s="19"/>
      <c r="C245" s="1081" t="s">
        <v>1636</v>
      </c>
      <c r="D245" s="1082"/>
      <c r="E245" s="31">
        <f>SUM(E246:E252)</f>
        <v>35333</v>
      </c>
      <c r="F245" s="31">
        <f>SUM(F246:F252)</f>
        <v>36342</v>
      </c>
      <c r="G245" s="31">
        <v>36508</v>
      </c>
      <c r="H245" s="31">
        <f>SUM(H246:H252)</f>
        <v>30362</v>
      </c>
      <c r="I245" s="31">
        <f>SUM(I246:I252)</f>
        <v>30512</v>
      </c>
      <c r="J245" s="31">
        <f>SUM(J246:J252)</f>
        <v>29137</v>
      </c>
      <c r="K245" s="31">
        <f>SUM(K246:K252)</f>
        <v>27780</v>
      </c>
      <c r="L245" s="32">
        <f>SUM(L246:L252)</f>
        <v>26432</v>
      </c>
    </row>
    <row r="246" spans="2:12" ht="13.5" customHeight="1">
      <c r="B246" s="19"/>
      <c r="C246" s="15"/>
      <c r="D246" s="35" t="s">
        <v>1637</v>
      </c>
      <c r="E246" s="31">
        <v>10484</v>
      </c>
      <c r="F246" s="31">
        <v>10591</v>
      </c>
      <c r="G246" s="31">
        <v>10542</v>
      </c>
      <c r="H246" s="31">
        <v>8512</v>
      </c>
      <c r="I246" s="31">
        <v>8638</v>
      </c>
      <c r="J246" s="31">
        <v>7959</v>
      </c>
      <c r="K246" s="31">
        <v>7390</v>
      </c>
      <c r="L246" s="32">
        <v>6735</v>
      </c>
    </row>
    <row r="247" spans="2:12" ht="13.5" customHeight="1">
      <c r="B247" s="19"/>
      <c r="C247" s="15"/>
      <c r="D247" s="35" t="s">
        <v>1638</v>
      </c>
      <c r="E247" s="31">
        <v>2938</v>
      </c>
      <c r="F247" s="31">
        <v>3101</v>
      </c>
      <c r="G247" s="31">
        <v>3126</v>
      </c>
      <c r="H247" s="31">
        <v>2518</v>
      </c>
      <c r="I247" s="31">
        <v>2522</v>
      </c>
      <c r="J247" s="31">
        <v>2520</v>
      </c>
      <c r="K247" s="31">
        <v>2533</v>
      </c>
      <c r="L247" s="32">
        <v>2429</v>
      </c>
    </row>
    <row r="248" spans="2:12" ht="13.5" customHeight="1">
      <c r="B248" s="19"/>
      <c r="C248" s="15"/>
      <c r="D248" s="35" t="s">
        <v>1639</v>
      </c>
      <c r="E248" s="31">
        <v>6612</v>
      </c>
      <c r="F248" s="31">
        <v>6876</v>
      </c>
      <c r="G248" s="31">
        <v>6959</v>
      </c>
      <c r="H248" s="31">
        <v>6087</v>
      </c>
      <c r="I248" s="31">
        <v>6082</v>
      </c>
      <c r="J248" s="31">
        <v>5750</v>
      </c>
      <c r="K248" s="31">
        <v>5509</v>
      </c>
      <c r="L248" s="32">
        <v>5222</v>
      </c>
    </row>
    <row r="249" spans="2:12" ht="13.5" customHeight="1">
      <c r="B249" s="19"/>
      <c r="C249" s="15"/>
      <c r="D249" s="35"/>
      <c r="E249" s="31"/>
      <c r="F249" s="31"/>
      <c r="G249" s="31"/>
      <c r="H249" s="31"/>
      <c r="I249" s="31"/>
      <c r="J249" s="31"/>
      <c r="K249" s="31"/>
      <c r="L249" s="32"/>
    </row>
    <row r="250" spans="2:12" ht="13.5" customHeight="1">
      <c r="B250" s="19"/>
      <c r="C250" s="15"/>
      <c r="D250" s="35" t="s">
        <v>1640</v>
      </c>
      <c r="E250" s="31">
        <v>3303</v>
      </c>
      <c r="F250" s="31">
        <v>3466</v>
      </c>
      <c r="G250" s="31">
        <v>3523</v>
      </c>
      <c r="H250" s="31">
        <v>3046</v>
      </c>
      <c r="I250" s="31">
        <v>2980</v>
      </c>
      <c r="J250" s="31">
        <v>2934</v>
      </c>
      <c r="K250" s="31">
        <v>2790</v>
      </c>
      <c r="L250" s="32">
        <v>2676</v>
      </c>
    </row>
    <row r="251" spans="2:12" ht="13.5" customHeight="1">
      <c r="B251" s="19"/>
      <c r="C251" s="15"/>
      <c r="D251" s="35" t="s">
        <v>1641</v>
      </c>
      <c r="E251" s="31">
        <v>6087</v>
      </c>
      <c r="F251" s="31">
        <v>6244</v>
      </c>
      <c r="G251" s="31">
        <v>6257</v>
      </c>
      <c r="H251" s="31">
        <v>5173</v>
      </c>
      <c r="I251" s="31">
        <v>5223</v>
      </c>
      <c r="J251" s="31">
        <v>5106</v>
      </c>
      <c r="K251" s="31">
        <v>4867</v>
      </c>
      <c r="L251" s="32">
        <v>4820</v>
      </c>
    </row>
    <row r="252" spans="2:12" ht="13.5" customHeight="1">
      <c r="B252" s="19"/>
      <c r="C252" s="15"/>
      <c r="D252" s="35" t="s">
        <v>1642</v>
      </c>
      <c r="E252" s="31">
        <v>5909</v>
      </c>
      <c r="F252" s="31">
        <v>6064</v>
      </c>
      <c r="G252" s="31">
        <v>6104</v>
      </c>
      <c r="H252" s="31">
        <v>5026</v>
      </c>
      <c r="I252" s="31">
        <v>5067</v>
      </c>
      <c r="J252" s="31">
        <v>4868</v>
      </c>
      <c r="K252" s="31">
        <v>4691</v>
      </c>
      <c r="L252" s="32">
        <v>4550</v>
      </c>
    </row>
    <row r="253" spans="2:12" ht="14.25" customHeight="1">
      <c r="B253" s="19"/>
      <c r="C253" s="15"/>
      <c r="D253" s="35"/>
      <c r="E253" s="31"/>
      <c r="F253" s="31"/>
      <c r="G253" s="31"/>
      <c r="H253" s="31"/>
      <c r="I253" s="31"/>
      <c r="J253" s="31"/>
      <c r="K253" s="31"/>
      <c r="L253" s="32"/>
    </row>
    <row r="254" spans="2:12" ht="12" customHeight="1">
      <c r="B254" s="19"/>
      <c r="C254" s="1081" t="s">
        <v>1643</v>
      </c>
      <c r="D254" s="1082"/>
      <c r="E254" s="31">
        <f aca="true" t="shared" si="19" ref="E254:L254">SUM(E255:E256)</f>
        <v>13865</v>
      </c>
      <c r="F254" s="31">
        <f t="shared" si="19"/>
        <v>13768</v>
      </c>
      <c r="G254" s="31">
        <f t="shared" si="19"/>
        <v>13539</v>
      </c>
      <c r="H254" s="31">
        <f t="shared" si="19"/>
        <v>10957</v>
      </c>
      <c r="I254" s="31">
        <f t="shared" si="19"/>
        <v>10789</v>
      </c>
      <c r="J254" s="31">
        <f t="shared" si="19"/>
        <v>10292</v>
      </c>
      <c r="K254" s="31">
        <f t="shared" si="19"/>
        <v>9632</v>
      </c>
      <c r="L254" s="32">
        <f t="shared" si="19"/>
        <v>8721</v>
      </c>
    </row>
    <row r="255" spans="2:12" ht="12" customHeight="1">
      <c r="B255" s="19"/>
      <c r="C255" s="15"/>
      <c r="D255" s="35" t="s">
        <v>1644</v>
      </c>
      <c r="E255" s="31">
        <v>9474</v>
      </c>
      <c r="F255" s="31">
        <v>9288</v>
      </c>
      <c r="G255" s="31">
        <v>9027</v>
      </c>
      <c r="H255" s="31">
        <v>7280</v>
      </c>
      <c r="I255" s="31">
        <v>7041</v>
      </c>
      <c r="J255" s="31">
        <v>6616</v>
      </c>
      <c r="K255" s="31">
        <v>6031</v>
      </c>
      <c r="L255" s="32">
        <v>5232</v>
      </c>
    </row>
    <row r="256" spans="2:12" ht="12" customHeight="1">
      <c r="B256" s="19"/>
      <c r="C256" s="15"/>
      <c r="D256" s="35" t="s">
        <v>1532</v>
      </c>
      <c r="E256" s="31">
        <v>4391</v>
      </c>
      <c r="F256" s="31">
        <v>4480</v>
      </c>
      <c r="G256" s="31">
        <v>4512</v>
      </c>
      <c r="H256" s="31">
        <v>3677</v>
      </c>
      <c r="I256" s="31">
        <v>3748</v>
      </c>
      <c r="J256" s="31">
        <v>3676</v>
      </c>
      <c r="K256" s="31">
        <v>3601</v>
      </c>
      <c r="L256" s="32">
        <v>3489</v>
      </c>
    </row>
    <row r="257" spans="2:12" ht="12" customHeight="1">
      <c r="B257" s="19"/>
      <c r="C257" s="15"/>
      <c r="D257" s="35"/>
      <c r="E257" s="31"/>
      <c r="F257" s="31"/>
      <c r="G257" s="31"/>
      <c r="H257" s="31"/>
      <c r="I257" s="31"/>
      <c r="J257" s="31"/>
      <c r="K257" s="31"/>
      <c r="L257" s="32"/>
    </row>
    <row r="258" spans="2:12" ht="12" customHeight="1">
      <c r="B258" s="19"/>
      <c r="C258" s="1086" t="s">
        <v>1645</v>
      </c>
      <c r="D258" s="1082"/>
      <c r="E258" s="31">
        <f aca="true" t="shared" si="20" ref="E258:L258">SUM(E259:E262)</f>
        <v>20642</v>
      </c>
      <c r="F258" s="31">
        <f t="shared" si="20"/>
        <v>21442</v>
      </c>
      <c r="G258" s="31">
        <f t="shared" si="20"/>
        <v>22653</v>
      </c>
      <c r="H258" s="31">
        <f t="shared" si="20"/>
        <v>19974</v>
      </c>
      <c r="I258" s="31">
        <f t="shared" si="20"/>
        <v>20293</v>
      </c>
      <c r="J258" s="31">
        <f t="shared" si="20"/>
        <v>20199</v>
      </c>
      <c r="K258" s="31">
        <f t="shared" si="20"/>
        <v>18202</v>
      </c>
      <c r="L258" s="32">
        <f t="shared" si="20"/>
        <v>15922</v>
      </c>
    </row>
    <row r="259" spans="2:12" ht="12" customHeight="1">
      <c r="B259" s="19"/>
      <c r="C259" s="15"/>
      <c r="D259" s="33" t="s">
        <v>1646</v>
      </c>
      <c r="E259" s="31">
        <v>10819</v>
      </c>
      <c r="F259" s="31">
        <v>11330</v>
      </c>
      <c r="G259" s="31">
        <v>11975</v>
      </c>
      <c r="H259" s="31">
        <v>10145</v>
      </c>
      <c r="I259" s="31">
        <v>10532</v>
      </c>
      <c r="J259" s="31">
        <v>10287</v>
      </c>
      <c r="K259" s="31">
        <v>8933</v>
      </c>
      <c r="L259" s="32">
        <v>6888</v>
      </c>
    </row>
    <row r="260" spans="2:12" ht="12" customHeight="1">
      <c r="B260" s="19"/>
      <c r="C260" s="15"/>
      <c r="D260" s="33" t="s">
        <v>1647</v>
      </c>
      <c r="E260" s="31">
        <v>3864</v>
      </c>
      <c r="F260" s="31">
        <v>3668</v>
      </c>
      <c r="G260" s="31">
        <v>3773</v>
      </c>
      <c r="H260" s="31">
        <v>3611</v>
      </c>
      <c r="I260" s="31">
        <v>3319</v>
      </c>
      <c r="J260" s="31">
        <v>3570</v>
      </c>
      <c r="K260" s="31">
        <v>3540</v>
      </c>
      <c r="L260" s="32">
        <v>3759</v>
      </c>
    </row>
    <row r="261" spans="2:12" ht="12" customHeight="1">
      <c r="B261" s="19"/>
      <c r="C261" s="15"/>
      <c r="D261" s="33" t="s">
        <v>1648</v>
      </c>
      <c r="E261" s="31">
        <v>1237</v>
      </c>
      <c r="F261" s="31">
        <v>1356</v>
      </c>
      <c r="G261" s="31">
        <v>1367</v>
      </c>
      <c r="H261" s="31">
        <v>1193</v>
      </c>
      <c r="I261" s="31">
        <v>1193</v>
      </c>
      <c r="J261" s="31">
        <v>1216</v>
      </c>
      <c r="K261" s="31">
        <v>1197</v>
      </c>
      <c r="L261" s="32">
        <v>1170</v>
      </c>
    </row>
    <row r="262" spans="2:12" ht="12" customHeight="1">
      <c r="B262" s="19"/>
      <c r="C262" s="15"/>
      <c r="D262" s="33" t="s">
        <v>1649</v>
      </c>
      <c r="E262" s="31">
        <v>4722</v>
      </c>
      <c r="F262" s="31">
        <v>5088</v>
      </c>
      <c r="G262" s="31">
        <v>5538</v>
      </c>
      <c r="H262" s="31">
        <v>5025</v>
      </c>
      <c r="I262" s="31">
        <v>5249</v>
      </c>
      <c r="J262" s="31">
        <v>5126</v>
      </c>
      <c r="K262" s="31">
        <v>4532</v>
      </c>
      <c r="L262" s="32">
        <v>4105</v>
      </c>
    </row>
    <row r="263" spans="2:12" ht="12" customHeight="1">
      <c r="B263" s="19"/>
      <c r="C263" s="15"/>
      <c r="D263" s="33"/>
      <c r="E263" s="31"/>
      <c r="F263" s="31"/>
      <c r="G263" s="31"/>
      <c r="H263" s="31"/>
      <c r="I263" s="31"/>
      <c r="J263" s="31"/>
      <c r="K263" s="31"/>
      <c r="L263" s="32"/>
    </row>
    <row r="264" spans="2:12" ht="12" customHeight="1">
      <c r="B264" s="19"/>
      <c r="C264" s="1081" t="s">
        <v>1650</v>
      </c>
      <c r="D264" s="1082"/>
      <c r="E264" s="31">
        <f aca="true" t="shared" si="21" ref="E264:L264">SUM(E265:E266)</f>
        <v>9460</v>
      </c>
      <c r="F264" s="31">
        <f t="shared" si="21"/>
        <v>10018</v>
      </c>
      <c r="G264" s="31">
        <f t="shared" si="21"/>
        <v>10129</v>
      </c>
      <c r="H264" s="31">
        <f t="shared" si="21"/>
        <v>9016</v>
      </c>
      <c r="I264" s="31">
        <f t="shared" si="21"/>
        <v>9182</v>
      </c>
      <c r="J264" s="31">
        <f t="shared" si="21"/>
        <v>9045</v>
      </c>
      <c r="K264" s="31">
        <f t="shared" si="21"/>
        <v>8367</v>
      </c>
      <c r="L264" s="32">
        <f t="shared" si="21"/>
        <v>7869</v>
      </c>
    </row>
    <row r="265" spans="2:12" ht="12" customHeight="1">
      <c r="B265" s="19"/>
      <c r="C265" s="15"/>
      <c r="D265" s="35" t="s">
        <v>1651</v>
      </c>
      <c r="E265" s="31">
        <v>6224</v>
      </c>
      <c r="F265" s="31">
        <v>6576</v>
      </c>
      <c r="G265" s="31">
        <v>6626</v>
      </c>
      <c r="H265" s="31">
        <v>6009</v>
      </c>
      <c r="I265" s="31">
        <v>6012</v>
      </c>
      <c r="J265" s="31">
        <v>5868</v>
      </c>
      <c r="K265" s="31">
        <v>5432</v>
      </c>
      <c r="L265" s="32">
        <v>5025</v>
      </c>
    </row>
    <row r="266" spans="2:12" ht="12" customHeight="1">
      <c r="B266" s="19"/>
      <c r="C266" s="15"/>
      <c r="D266" s="35" t="s">
        <v>1652</v>
      </c>
      <c r="E266" s="31">
        <v>3236</v>
      </c>
      <c r="F266" s="31">
        <v>3442</v>
      </c>
      <c r="G266" s="31">
        <v>3503</v>
      </c>
      <c r="H266" s="31">
        <v>3007</v>
      </c>
      <c r="I266" s="31">
        <v>3170</v>
      </c>
      <c r="J266" s="31">
        <v>3177</v>
      </c>
      <c r="K266" s="31">
        <v>2935</v>
      </c>
      <c r="L266" s="32">
        <v>2844</v>
      </c>
    </row>
    <row r="267" spans="2:12" ht="12" customHeight="1">
      <c r="B267" s="19"/>
      <c r="C267" s="15"/>
      <c r="D267" s="35"/>
      <c r="E267" s="31"/>
      <c r="F267" s="31"/>
      <c r="G267" s="31"/>
      <c r="H267" s="31"/>
      <c r="I267" s="31"/>
      <c r="J267" s="31"/>
      <c r="K267" s="31"/>
      <c r="L267" s="32"/>
    </row>
    <row r="268" spans="2:12" ht="12" customHeight="1">
      <c r="B268" s="19"/>
      <c r="C268" s="1081" t="s">
        <v>329</v>
      </c>
      <c r="D268" s="1082"/>
      <c r="E268" s="31">
        <f>SUM(E269:E274)</f>
        <v>30294</v>
      </c>
      <c r="F268" s="31">
        <f>SUM(F269:F274)</f>
        <v>30645</v>
      </c>
      <c r="G268" s="31">
        <f>SUM(G269:G274)</f>
        <v>30565</v>
      </c>
      <c r="H268" s="31">
        <f>SUM(H269:H274)</f>
        <v>26498</v>
      </c>
      <c r="I268" s="31">
        <f>SUM(I269:I274)</f>
        <v>26554</v>
      </c>
      <c r="J268" s="31">
        <v>25531</v>
      </c>
      <c r="K268" s="31">
        <f>SUM(K269:K274)</f>
        <v>24419</v>
      </c>
      <c r="L268" s="32">
        <f>SUM(L269:L274)</f>
        <v>23608</v>
      </c>
    </row>
    <row r="269" spans="2:12" ht="12" customHeight="1">
      <c r="B269" s="19"/>
      <c r="C269" s="15"/>
      <c r="D269" s="35" t="s">
        <v>330</v>
      </c>
      <c r="E269" s="31">
        <v>4565</v>
      </c>
      <c r="F269" s="31">
        <v>4569</v>
      </c>
      <c r="G269" s="31">
        <v>4531</v>
      </c>
      <c r="H269" s="31">
        <v>4082</v>
      </c>
      <c r="I269" s="31">
        <v>4206</v>
      </c>
      <c r="J269" s="31">
        <v>4085</v>
      </c>
      <c r="K269" s="31">
        <v>3946</v>
      </c>
      <c r="L269" s="32">
        <v>3841</v>
      </c>
    </row>
    <row r="270" spans="2:12" ht="12" customHeight="1">
      <c r="B270" s="19"/>
      <c r="C270" s="15"/>
      <c r="D270" s="35" t="s">
        <v>331</v>
      </c>
      <c r="E270" s="31">
        <v>7440</v>
      </c>
      <c r="F270" s="45">
        <v>7489</v>
      </c>
      <c r="G270" s="31">
        <v>7634</v>
      </c>
      <c r="H270" s="31">
        <v>6328</v>
      </c>
      <c r="I270" s="31">
        <v>6324</v>
      </c>
      <c r="J270" s="31">
        <v>6085</v>
      </c>
      <c r="K270" s="31">
        <v>5685</v>
      </c>
      <c r="L270" s="32">
        <v>5230</v>
      </c>
    </row>
    <row r="271" spans="2:12" ht="12" customHeight="1">
      <c r="B271" s="19"/>
      <c r="C271" s="15"/>
      <c r="D271" s="35" t="s">
        <v>332</v>
      </c>
      <c r="E271" s="31">
        <v>4220</v>
      </c>
      <c r="F271" s="31">
        <v>4474</v>
      </c>
      <c r="G271" s="31">
        <v>4507</v>
      </c>
      <c r="H271" s="31">
        <v>3754</v>
      </c>
      <c r="I271" s="31">
        <v>3736</v>
      </c>
      <c r="J271" s="31">
        <v>3604</v>
      </c>
      <c r="K271" s="31">
        <v>3453</v>
      </c>
      <c r="L271" s="32">
        <v>3429</v>
      </c>
    </row>
    <row r="272" spans="2:12" ht="12" customHeight="1">
      <c r="B272" s="19"/>
      <c r="C272" s="15"/>
      <c r="D272" s="35" t="s">
        <v>333</v>
      </c>
      <c r="E272" s="31">
        <v>3002</v>
      </c>
      <c r="F272" s="31">
        <v>3114</v>
      </c>
      <c r="G272" s="31">
        <v>3154</v>
      </c>
      <c r="H272" s="31">
        <v>2786</v>
      </c>
      <c r="I272" s="31">
        <v>2823</v>
      </c>
      <c r="J272" s="31">
        <v>2709</v>
      </c>
      <c r="K272" s="31">
        <v>2591</v>
      </c>
      <c r="L272" s="32">
        <v>2529</v>
      </c>
    </row>
    <row r="273" spans="2:12" ht="12" customHeight="1">
      <c r="B273" s="19"/>
      <c r="C273" s="15"/>
      <c r="D273" s="35" t="s">
        <v>334</v>
      </c>
      <c r="E273" s="31">
        <v>5838</v>
      </c>
      <c r="F273" s="31">
        <v>5744</v>
      </c>
      <c r="G273" s="31">
        <v>5596</v>
      </c>
      <c r="H273" s="31">
        <v>4945</v>
      </c>
      <c r="I273" s="31">
        <v>4899</v>
      </c>
      <c r="J273" s="31">
        <v>4725</v>
      </c>
      <c r="K273" s="31">
        <v>4525</v>
      </c>
      <c r="L273" s="32">
        <v>4403</v>
      </c>
    </row>
    <row r="274" spans="2:12" ht="12" customHeight="1">
      <c r="B274" s="19"/>
      <c r="C274" s="15"/>
      <c r="D274" s="35" t="s">
        <v>335</v>
      </c>
      <c r="E274" s="31">
        <v>5229</v>
      </c>
      <c r="F274" s="31">
        <v>5255</v>
      </c>
      <c r="G274" s="31">
        <v>5143</v>
      </c>
      <c r="H274" s="31">
        <v>4603</v>
      </c>
      <c r="I274" s="31">
        <v>4566</v>
      </c>
      <c r="J274" s="31">
        <v>4372</v>
      </c>
      <c r="K274" s="31">
        <v>4219</v>
      </c>
      <c r="L274" s="32">
        <v>4176</v>
      </c>
    </row>
    <row r="275" spans="2:12" ht="12" customHeight="1">
      <c r="B275" s="19"/>
      <c r="C275" s="15"/>
      <c r="D275" s="35"/>
      <c r="E275" s="31"/>
      <c r="F275" s="31"/>
      <c r="G275" s="31"/>
      <c r="H275" s="31"/>
      <c r="I275" s="31"/>
      <c r="J275" s="31"/>
      <c r="K275" s="31"/>
      <c r="L275" s="32"/>
    </row>
    <row r="276" spans="2:12" s="37" customFormat="1" ht="12" customHeight="1">
      <c r="B276" s="1083" t="s">
        <v>336</v>
      </c>
      <c r="C276" s="1084"/>
      <c r="D276" s="1085"/>
      <c r="E276" s="40">
        <f>SUM(E278,E287,E292,E294)</f>
        <v>58014</v>
      </c>
      <c r="F276" s="40">
        <f>SUM(F278,F287,F292,F294)</f>
        <v>59230</v>
      </c>
      <c r="G276" s="40">
        <v>59315</v>
      </c>
      <c r="H276" s="40">
        <f>SUM(H278,H287,H292,H294)</f>
        <v>51875</v>
      </c>
      <c r="I276" s="40">
        <v>49089</v>
      </c>
      <c r="J276" s="40">
        <f>SUM(J278,J287,J292,J294)</f>
        <v>47985</v>
      </c>
      <c r="K276" s="40">
        <f>SUM(K278,K287,K292,K294)</f>
        <v>45359</v>
      </c>
      <c r="L276" s="41">
        <f>SUM(L278,L287,L292,L294)</f>
        <v>43444</v>
      </c>
    </row>
    <row r="277" spans="2:12" ht="12" customHeight="1">
      <c r="B277" s="19"/>
      <c r="C277" s="15"/>
      <c r="D277" s="33"/>
      <c r="E277" s="31"/>
      <c r="F277" s="31"/>
      <c r="G277" s="31"/>
      <c r="H277" s="31"/>
      <c r="I277" s="31"/>
      <c r="J277" s="31"/>
      <c r="K277" s="31"/>
      <c r="L277" s="32"/>
    </row>
    <row r="278" spans="2:12" ht="12" customHeight="1">
      <c r="B278" s="19"/>
      <c r="C278" s="1081" t="s">
        <v>337</v>
      </c>
      <c r="D278" s="1082"/>
      <c r="E278" s="31">
        <f>SUM(E279:E285)</f>
        <v>26398</v>
      </c>
      <c r="F278" s="31">
        <f>SUM(F279:F285)</f>
        <v>27744</v>
      </c>
      <c r="G278" s="31">
        <v>28080</v>
      </c>
      <c r="H278" s="31">
        <f>SUM(H279:H285)</f>
        <v>24556</v>
      </c>
      <c r="I278" s="31">
        <f>SUM(I279:I285)</f>
        <v>24473</v>
      </c>
      <c r="J278" s="31">
        <f>SUM(J279:J285)</f>
        <v>24366</v>
      </c>
      <c r="K278" s="31">
        <f>SUM(K279:K285)</f>
        <v>23195</v>
      </c>
      <c r="L278" s="32">
        <f>SUM(L279:L285)</f>
        <v>21819</v>
      </c>
    </row>
    <row r="279" spans="2:12" ht="12" customHeight="1">
      <c r="B279" s="19"/>
      <c r="C279" s="15"/>
      <c r="D279" s="35" t="s">
        <v>338</v>
      </c>
      <c r="E279" s="31">
        <v>5750</v>
      </c>
      <c r="F279" s="31">
        <v>6039</v>
      </c>
      <c r="G279" s="31">
        <v>6181</v>
      </c>
      <c r="H279" s="31">
        <v>5338</v>
      </c>
      <c r="I279" s="31">
        <v>5418</v>
      </c>
      <c r="J279" s="31">
        <v>5367</v>
      </c>
      <c r="K279" s="31">
        <v>5048</v>
      </c>
      <c r="L279" s="32">
        <v>4700</v>
      </c>
    </row>
    <row r="280" spans="2:12" ht="12" customHeight="1">
      <c r="B280" s="19"/>
      <c r="C280" s="15"/>
      <c r="D280" s="35" t="s">
        <v>339</v>
      </c>
      <c r="E280" s="31">
        <v>5704</v>
      </c>
      <c r="F280" s="31">
        <v>5987</v>
      </c>
      <c r="G280" s="31">
        <v>5991</v>
      </c>
      <c r="H280" s="31">
        <v>5281</v>
      </c>
      <c r="I280" s="31">
        <v>5234</v>
      </c>
      <c r="J280" s="31">
        <v>5179</v>
      </c>
      <c r="K280" s="31">
        <v>4926</v>
      </c>
      <c r="L280" s="32">
        <v>4693</v>
      </c>
    </row>
    <row r="281" spans="2:12" ht="12" customHeight="1">
      <c r="B281" s="19"/>
      <c r="C281" s="15"/>
      <c r="D281" s="35" t="s">
        <v>340</v>
      </c>
      <c r="E281" s="31">
        <v>5504</v>
      </c>
      <c r="F281" s="31">
        <v>5787</v>
      </c>
      <c r="G281" s="31">
        <v>5847</v>
      </c>
      <c r="H281" s="31">
        <v>5008</v>
      </c>
      <c r="I281" s="31">
        <v>4967</v>
      </c>
      <c r="J281" s="31">
        <v>5000</v>
      </c>
      <c r="K281" s="31">
        <v>4692</v>
      </c>
      <c r="L281" s="32">
        <v>4318</v>
      </c>
    </row>
    <row r="282" spans="2:12" ht="12" customHeight="1">
      <c r="B282" s="19"/>
      <c r="C282" s="15"/>
      <c r="D282" s="35"/>
      <c r="E282" s="31"/>
      <c r="F282" s="31"/>
      <c r="G282" s="31"/>
      <c r="H282" s="31"/>
      <c r="I282" s="31"/>
      <c r="J282" s="31"/>
      <c r="K282" s="31"/>
      <c r="L282" s="32"/>
    </row>
    <row r="283" spans="2:12" ht="12" customHeight="1">
      <c r="B283" s="19"/>
      <c r="C283" s="15"/>
      <c r="D283" s="35" t="s">
        <v>341</v>
      </c>
      <c r="E283" s="31">
        <v>1640</v>
      </c>
      <c r="F283" s="31">
        <v>1683</v>
      </c>
      <c r="G283" s="31">
        <v>1715</v>
      </c>
      <c r="H283" s="31">
        <v>1494</v>
      </c>
      <c r="I283" s="31">
        <v>1445</v>
      </c>
      <c r="J283" s="31">
        <v>1426</v>
      </c>
      <c r="K283" s="31">
        <v>1342</v>
      </c>
      <c r="L283" s="32">
        <v>1276</v>
      </c>
    </row>
    <row r="284" spans="2:12" ht="12" customHeight="1">
      <c r="B284" s="19"/>
      <c r="C284" s="15"/>
      <c r="D284" s="35" t="s">
        <v>342</v>
      </c>
      <c r="E284" s="31">
        <v>2988</v>
      </c>
      <c r="F284" s="31">
        <v>3176</v>
      </c>
      <c r="G284" s="31">
        <v>3215</v>
      </c>
      <c r="H284" s="31">
        <v>2994</v>
      </c>
      <c r="I284" s="31">
        <v>2921</v>
      </c>
      <c r="J284" s="31">
        <v>2946</v>
      </c>
      <c r="K284" s="31">
        <v>2838</v>
      </c>
      <c r="L284" s="32">
        <v>2648</v>
      </c>
    </row>
    <row r="285" spans="2:12" ht="12" customHeight="1">
      <c r="B285" s="19"/>
      <c r="C285" s="15"/>
      <c r="D285" s="35" t="s">
        <v>1597</v>
      </c>
      <c r="E285" s="31">
        <v>4812</v>
      </c>
      <c r="F285" s="31">
        <v>5072</v>
      </c>
      <c r="G285" s="31">
        <v>5140</v>
      </c>
      <c r="H285" s="31">
        <v>4441</v>
      </c>
      <c r="I285" s="31">
        <v>4488</v>
      </c>
      <c r="J285" s="31">
        <v>4448</v>
      </c>
      <c r="K285" s="31">
        <v>4349</v>
      </c>
      <c r="L285" s="32">
        <v>4184</v>
      </c>
    </row>
    <row r="286" spans="2:12" ht="12" customHeight="1">
      <c r="B286" s="19"/>
      <c r="C286" s="15"/>
      <c r="D286" s="35"/>
      <c r="E286" s="31"/>
      <c r="F286" s="31"/>
      <c r="G286" s="31"/>
      <c r="H286" s="31"/>
      <c r="I286" s="31"/>
      <c r="J286" s="31"/>
      <c r="K286" s="31"/>
      <c r="L286" s="32"/>
    </row>
    <row r="287" spans="2:12" ht="12" customHeight="1">
      <c r="B287" s="19"/>
      <c r="C287" s="1081" t="s">
        <v>343</v>
      </c>
      <c r="D287" s="1082"/>
      <c r="E287" s="31">
        <f aca="true" t="shared" si="22" ref="E287:L287">SUM(E288:E290)</f>
        <v>13250</v>
      </c>
      <c r="F287" s="31">
        <f t="shared" si="22"/>
        <v>13587</v>
      </c>
      <c r="G287" s="31">
        <f t="shared" si="22"/>
        <v>13556</v>
      </c>
      <c r="H287" s="31">
        <f t="shared" si="22"/>
        <v>11827</v>
      </c>
      <c r="I287" s="31">
        <f t="shared" si="22"/>
        <v>12119</v>
      </c>
      <c r="J287" s="31">
        <f t="shared" si="22"/>
        <v>12331</v>
      </c>
      <c r="K287" s="31">
        <f t="shared" si="22"/>
        <v>11257</v>
      </c>
      <c r="L287" s="32">
        <f t="shared" si="22"/>
        <v>11467</v>
      </c>
    </row>
    <row r="288" spans="2:12" ht="12" customHeight="1">
      <c r="B288" s="19"/>
      <c r="C288" s="15"/>
      <c r="D288" s="35" t="s">
        <v>344</v>
      </c>
      <c r="E288" s="31">
        <v>6802</v>
      </c>
      <c r="F288" s="31">
        <v>6957</v>
      </c>
      <c r="G288" s="31">
        <v>6957</v>
      </c>
      <c r="H288" s="31">
        <v>6097</v>
      </c>
      <c r="I288" s="31">
        <v>6185</v>
      </c>
      <c r="J288" s="31">
        <v>6035</v>
      </c>
      <c r="K288" s="31">
        <v>5783</v>
      </c>
      <c r="L288" s="32">
        <v>5600</v>
      </c>
    </row>
    <row r="289" spans="2:12" ht="12" customHeight="1">
      <c r="B289" s="19"/>
      <c r="C289" s="15"/>
      <c r="D289" s="35" t="s">
        <v>345</v>
      </c>
      <c r="E289" s="31">
        <v>2336</v>
      </c>
      <c r="F289" s="31">
        <v>2405</v>
      </c>
      <c r="G289" s="31">
        <v>2358</v>
      </c>
      <c r="H289" s="31">
        <v>2128</v>
      </c>
      <c r="I289" s="31">
        <v>2259</v>
      </c>
      <c r="J289" s="31">
        <v>2211</v>
      </c>
      <c r="K289" s="31">
        <v>2102</v>
      </c>
      <c r="L289" s="32">
        <v>2113</v>
      </c>
    </row>
    <row r="290" spans="2:12" ht="10.5" customHeight="1">
      <c r="B290" s="19"/>
      <c r="C290" s="15"/>
      <c r="D290" s="35" t="s">
        <v>1625</v>
      </c>
      <c r="E290" s="31">
        <v>4112</v>
      </c>
      <c r="F290" s="31">
        <v>4225</v>
      </c>
      <c r="G290" s="31">
        <v>4241</v>
      </c>
      <c r="H290" s="31">
        <v>3602</v>
      </c>
      <c r="I290" s="31">
        <v>3675</v>
      </c>
      <c r="J290" s="31">
        <v>4085</v>
      </c>
      <c r="K290" s="31">
        <v>3372</v>
      </c>
      <c r="L290" s="32">
        <v>3754</v>
      </c>
    </row>
    <row r="291" spans="2:12" ht="12" customHeight="1">
      <c r="B291" s="19"/>
      <c r="C291" s="15"/>
      <c r="D291" s="35"/>
      <c r="E291" s="31"/>
      <c r="F291" s="31"/>
      <c r="G291" s="31"/>
      <c r="H291" s="31"/>
      <c r="I291" s="31"/>
      <c r="J291" s="31"/>
      <c r="K291" s="31"/>
      <c r="L291" s="32"/>
    </row>
    <row r="292" spans="2:12" ht="12" customHeight="1">
      <c r="B292" s="19"/>
      <c r="C292" s="1081" t="s">
        <v>346</v>
      </c>
      <c r="D292" s="1082"/>
      <c r="E292" s="31">
        <v>3224</v>
      </c>
      <c r="F292" s="31">
        <v>3258</v>
      </c>
      <c r="G292" s="31">
        <v>3362</v>
      </c>
      <c r="H292" s="31">
        <v>3441</v>
      </c>
      <c r="I292" s="31">
        <v>2979</v>
      </c>
      <c r="J292" s="31">
        <v>2800</v>
      </c>
      <c r="K292" s="31">
        <v>2638</v>
      </c>
      <c r="L292" s="32">
        <v>2523</v>
      </c>
    </row>
    <row r="293" spans="2:12" ht="12" customHeight="1">
      <c r="B293" s="19"/>
      <c r="C293" s="15"/>
      <c r="D293" s="35"/>
      <c r="E293" s="31"/>
      <c r="F293" s="31"/>
      <c r="G293" s="31"/>
      <c r="H293" s="31"/>
      <c r="I293" s="31"/>
      <c r="J293" s="31"/>
      <c r="K293" s="31"/>
      <c r="L293" s="32"/>
    </row>
    <row r="294" spans="2:12" ht="13.5" customHeight="1">
      <c r="B294" s="19"/>
      <c r="C294" s="1081" t="s">
        <v>347</v>
      </c>
      <c r="D294" s="1082"/>
      <c r="E294" s="31">
        <f aca="true" t="shared" si="23" ref="E294:L294">SUM(E295:E297)</f>
        <v>15142</v>
      </c>
      <c r="F294" s="31">
        <f t="shared" si="23"/>
        <v>14641</v>
      </c>
      <c r="G294" s="31">
        <f t="shared" si="23"/>
        <v>14308</v>
      </c>
      <c r="H294" s="31">
        <f t="shared" si="23"/>
        <v>12051</v>
      </c>
      <c r="I294" s="31">
        <f t="shared" si="23"/>
        <v>9519</v>
      </c>
      <c r="J294" s="31">
        <f t="shared" si="23"/>
        <v>8488</v>
      </c>
      <c r="K294" s="31">
        <f t="shared" si="23"/>
        <v>8269</v>
      </c>
      <c r="L294" s="32">
        <f t="shared" si="23"/>
        <v>7635</v>
      </c>
    </row>
    <row r="295" spans="2:12" ht="13.5" customHeight="1">
      <c r="B295" s="19"/>
      <c r="C295" s="15"/>
      <c r="D295" s="35" t="s">
        <v>348</v>
      </c>
      <c r="E295" s="31">
        <v>10689</v>
      </c>
      <c r="F295" s="31">
        <v>10314</v>
      </c>
      <c r="G295" s="31">
        <v>10061</v>
      </c>
      <c r="H295" s="31">
        <v>7936</v>
      </c>
      <c r="I295" s="31">
        <v>5798</v>
      </c>
      <c r="J295" s="31">
        <v>5006</v>
      </c>
      <c r="K295" s="31">
        <v>4810</v>
      </c>
      <c r="L295" s="32">
        <v>4389</v>
      </c>
    </row>
    <row r="296" spans="2:12" ht="13.5" customHeight="1">
      <c r="B296" s="19"/>
      <c r="C296" s="15"/>
      <c r="D296" s="35" t="s">
        <v>349</v>
      </c>
      <c r="E296" s="31">
        <v>1841</v>
      </c>
      <c r="F296" s="31">
        <v>1764</v>
      </c>
      <c r="G296" s="31">
        <v>1767</v>
      </c>
      <c r="H296" s="31">
        <v>1814</v>
      </c>
      <c r="I296" s="31">
        <v>1637</v>
      </c>
      <c r="J296" s="31">
        <v>1503</v>
      </c>
      <c r="K296" s="31">
        <v>1545</v>
      </c>
      <c r="L296" s="32">
        <v>1453</v>
      </c>
    </row>
    <row r="297" spans="2:12" ht="13.5" customHeight="1">
      <c r="B297" s="19"/>
      <c r="C297" s="15"/>
      <c r="D297" s="35" t="s">
        <v>350</v>
      </c>
      <c r="E297" s="31">
        <v>2612</v>
      </c>
      <c r="F297" s="31">
        <v>2563</v>
      </c>
      <c r="G297" s="31">
        <v>2480</v>
      </c>
      <c r="H297" s="31">
        <v>2301</v>
      </c>
      <c r="I297" s="31">
        <v>2084</v>
      </c>
      <c r="J297" s="31">
        <v>1979</v>
      </c>
      <c r="K297" s="31">
        <v>1914</v>
      </c>
      <c r="L297" s="32">
        <v>1793</v>
      </c>
    </row>
    <row r="298" spans="2:12" ht="13.5" customHeight="1">
      <c r="B298" s="19"/>
      <c r="C298" s="15"/>
      <c r="D298" s="35"/>
      <c r="E298" s="31"/>
      <c r="F298" s="31"/>
      <c r="G298" s="31"/>
      <c r="H298" s="31"/>
      <c r="I298" s="31"/>
      <c r="J298" s="31"/>
      <c r="K298" s="31"/>
      <c r="L298" s="32"/>
    </row>
    <row r="299" spans="2:12" s="37" customFormat="1" ht="13.5" customHeight="1">
      <c r="B299" s="1083" t="s">
        <v>351</v>
      </c>
      <c r="C299" s="1084"/>
      <c r="D299" s="1085"/>
      <c r="E299" s="40">
        <f>SUM(E301,E306,E310,E315,E320,E327,E332)</f>
        <v>100939</v>
      </c>
      <c r="F299" s="40">
        <v>96654</v>
      </c>
      <c r="G299" s="40">
        <f>SUM(G301,G306,G310,G315,G320,G327,G332)</f>
        <v>94790</v>
      </c>
      <c r="H299" s="40">
        <v>84889</v>
      </c>
      <c r="I299" s="40">
        <f>SUM(I301,I306,I310,I315,I320,I327,I332)</f>
        <v>85268</v>
      </c>
      <c r="J299" s="40">
        <f>SUM(J301,J306,J310,J315,J320,J327,J332)</f>
        <v>83251</v>
      </c>
      <c r="K299" s="40">
        <f>SUM(K301,K306,K310,K315,K320,K327,K332)</f>
        <v>80080</v>
      </c>
      <c r="L299" s="41">
        <f>SUM(L301,L306,L310,L315,L320,L327,L332)</f>
        <v>77988</v>
      </c>
    </row>
    <row r="300" spans="2:12" ht="12" customHeight="1">
      <c r="B300" s="19"/>
      <c r="C300" s="15"/>
      <c r="D300" s="35"/>
      <c r="E300" s="31"/>
      <c r="F300" s="31"/>
      <c r="G300" s="31"/>
      <c r="H300" s="31"/>
      <c r="I300" s="31"/>
      <c r="J300" s="31"/>
      <c r="K300" s="31"/>
      <c r="L300" s="32"/>
    </row>
    <row r="301" spans="2:12" ht="12" customHeight="1">
      <c r="B301" s="19"/>
      <c r="C301" s="1086" t="s">
        <v>1578</v>
      </c>
      <c r="D301" s="1082"/>
      <c r="E301" s="31">
        <f aca="true" t="shared" si="24" ref="E301:L301">SUM(E302:E304)</f>
        <v>14470</v>
      </c>
      <c r="F301" s="31">
        <f t="shared" si="24"/>
        <v>11463</v>
      </c>
      <c r="G301" s="31">
        <f t="shared" si="24"/>
        <v>11499</v>
      </c>
      <c r="H301" s="31">
        <f t="shared" si="24"/>
        <v>10425</v>
      </c>
      <c r="I301" s="31">
        <f t="shared" si="24"/>
        <v>10822</v>
      </c>
      <c r="J301" s="31">
        <f t="shared" si="24"/>
        <v>9980</v>
      </c>
      <c r="K301" s="31">
        <f t="shared" si="24"/>
        <v>9612</v>
      </c>
      <c r="L301" s="32">
        <f t="shared" si="24"/>
        <v>10336</v>
      </c>
    </row>
    <row r="302" spans="2:12" ht="12" customHeight="1">
      <c r="B302" s="19"/>
      <c r="C302" s="15"/>
      <c r="D302" s="33" t="s">
        <v>1583</v>
      </c>
      <c r="E302" s="31">
        <v>5685</v>
      </c>
      <c r="F302" s="31">
        <v>5126</v>
      </c>
      <c r="G302" s="31">
        <v>5060</v>
      </c>
      <c r="H302" s="31">
        <v>4597</v>
      </c>
      <c r="I302" s="31">
        <v>5194</v>
      </c>
      <c r="J302" s="31">
        <v>4548</v>
      </c>
      <c r="K302" s="31">
        <v>4369</v>
      </c>
      <c r="L302" s="32">
        <v>4177</v>
      </c>
    </row>
    <row r="303" spans="2:12" ht="12" customHeight="1">
      <c r="B303" s="19"/>
      <c r="C303" s="15"/>
      <c r="D303" s="33" t="s">
        <v>1490</v>
      </c>
      <c r="E303" s="31">
        <v>5619</v>
      </c>
      <c r="F303" s="31">
        <v>3249</v>
      </c>
      <c r="G303" s="31">
        <v>3317</v>
      </c>
      <c r="H303" s="31">
        <v>2946</v>
      </c>
      <c r="I303" s="31">
        <v>2674</v>
      </c>
      <c r="J303" s="31">
        <v>2582</v>
      </c>
      <c r="K303" s="31">
        <v>2466</v>
      </c>
      <c r="L303" s="32">
        <v>3473</v>
      </c>
    </row>
    <row r="304" spans="2:12" ht="12" customHeight="1">
      <c r="B304" s="19"/>
      <c r="C304" s="15"/>
      <c r="D304" s="44" t="s">
        <v>1530</v>
      </c>
      <c r="E304" s="31">
        <v>3166</v>
      </c>
      <c r="F304" s="31">
        <v>3088</v>
      </c>
      <c r="G304" s="31">
        <v>3122</v>
      </c>
      <c r="H304" s="31">
        <v>2882</v>
      </c>
      <c r="I304" s="31">
        <v>2954</v>
      </c>
      <c r="J304" s="31">
        <v>2850</v>
      </c>
      <c r="K304" s="31">
        <v>2777</v>
      </c>
      <c r="L304" s="32">
        <v>2686</v>
      </c>
    </row>
    <row r="305" spans="2:12" ht="12" customHeight="1">
      <c r="B305" s="19"/>
      <c r="C305" s="15"/>
      <c r="D305" s="33"/>
      <c r="E305" s="31"/>
      <c r="F305" s="31"/>
      <c r="G305" s="31"/>
      <c r="H305" s="31"/>
      <c r="I305" s="31"/>
      <c r="J305" s="31"/>
      <c r="K305" s="31"/>
      <c r="L305" s="32"/>
    </row>
    <row r="306" spans="2:12" ht="12" customHeight="1">
      <c r="B306" s="19"/>
      <c r="C306" s="1081" t="s">
        <v>352</v>
      </c>
      <c r="D306" s="1082"/>
      <c r="E306" s="31">
        <f>SUM(E307:E308)</f>
        <v>10626</v>
      </c>
      <c r="F306" s="31">
        <f>SUM(F307:F308)</f>
        <v>10499</v>
      </c>
      <c r="G306" s="31">
        <f>SUM(G307:G308)</f>
        <v>10246</v>
      </c>
      <c r="H306" s="31">
        <v>6182</v>
      </c>
      <c r="I306" s="31">
        <f>SUM(I307:I308)</f>
        <v>9214</v>
      </c>
      <c r="J306" s="31">
        <f>SUM(J307:J308)</f>
        <v>8976</v>
      </c>
      <c r="K306" s="31">
        <f>SUM(K307:K308)</f>
        <v>8464</v>
      </c>
      <c r="L306" s="32">
        <f>SUM(L307:L308)</f>
        <v>8119</v>
      </c>
    </row>
    <row r="307" spans="2:12" ht="12" customHeight="1">
      <c r="B307" s="19"/>
      <c r="C307" s="15"/>
      <c r="D307" s="35" t="s">
        <v>353</v>
      </c>
      <c r="E307" s="31">
        <v>5333</v>
      </c>
      <c r="F307" s="31">
        <v>5383</v>
      </c>
      <c r="G307" s="31">
        <v>5296</v>
      </c>
      <c r="H307" s="31">
        <v>4853</v>
      </c>
      <c r="I307" s="31">
        <v>4974</v>
      </c>
      <c r="J307" s="31">
        <v>4901</v>
      </c>
      <c r="K307" s="31">
        <v>4681</v>
      </c>
      <c r="L307" s="32">
        <v>4510</v>
      </c>
    </row>
    <row r="308" spans="2:12" ht="12" customHeight="1">
      <c r="B308" s="19"/>
      <c r="C308" s="15"/>
      <c r="D308" s="35" t="s">
        <v>354</v>
      </c>
      <c r="E308" s="31">
        <v>5293</v>
      </c>
      <c r="F308" s="31">
        <v>5116</v>
      </c>
      <c r="G308" s="31">
        <v>4950</v>
      </c>
      <c r="H308" s="31">
        <v>4329</v>
      </c>
      <c r="I308" s="31">
        <v>4240</v>
      </c>
      <c r="J308" s="31">
        <v>4075</v>
      </c>
      <c r="K308" s="31">
        <v>3783</v>
      </c>
      <c r="L308" s="32">
        <v>3609</v>
      </c>
    </row>
    <row r="309" spans="2:12" ht="12" customHeight="1">
      <c r="B309" s="19"/>
      <c r="C309" s="15"/>
      <c r="D309" s="35"/>
      <c r="E309" s="31"/>
      <c r="F309" s="31"/>
      <c r="G309" s="31"/>
      <c r="H309" s="31"/>
      <c r="I309" s="31"/>
      <c r="J309" s="31"/>
      <c r="K309" s="31"/>
      <c r="L309" s="32"/>
    </row>
    <row r="310" spans="2:12" ht="12" customHeight="1">
      <c r="B310" s="19"/>
      <c r="C310" s="1081" t="s">
        <v>355</v>
      </c>
      <c r="D310" s="1082"/>
      <c r="E310" s="31">
        <f aca="true" t="shared" si="25" ref="E310:L310">SUM(E311:E313)</f>
        <v>13760</v>
      </c>
      <c r="F310" s="31">
        <f t="shared" si="25"/>
        <v>13423</v>
      </c>
      <c r="G310" s="31">
        <f t="shared" si="25"/>
        <v>13144</v>
      </c>
      <c r="H310" s="31">
        <f t="shared" si="25"/>
        <v>11525</v>
      </c>
      <c r="I310" s="31">
        <f t="shared" si="25"/>
        <v>11702</v>
      </c>
      <c r="J310" s="31">
        <f t="shared" si="25"/>
        <v>11433</v>
      </c>
      <c r="K310" s="31">
        <f t="shared" si="25"/>
        <v>11142</v>
      </c>
      <c r="L310" s="32">
        <f t="shared" si="25"/>
        <v>10498</v>
      </c>
    </row>
    <row r="311" spans="2:12" ht="12" customHeight="1">
      <c r="B311" s="19"/>
      <c r="C311" s="15"/>
      <c r="D311" s="36" t="s">
        <v>1495</v>
      </c>
      <c r="E311" s="31">
        <v>6030</v>
      </c>
      <c r="F311" s="31">
        <v>5848</v>
      </c>
      <c r="G311" s="31">
        <v>4751</v>
      </c>
      <c r="H311" s="31">
        <v>4213</v>
      </c>
      <c r="I311" s="31">
        <v>4226</v>
      </c>
      <c r="J311" s="31">
        <v>4130</v>
      </c>
      <c r="K311" s="31">
        <v>3963</v>
      </c>
      <c r="L311" s="32">
        <v>3754</v>
      </c>
    </row>
    <row r="312" spans="2:12" ht="12" customHeight="1">
      <c r="B312" s="19"/>
      <c r="C312" s="15"/>
      <c r="D312" s="35" t="s">
        <v>356</v>
      </c>
      <c r="E312" s="31">
        <v>4887</v>
      </c>
      <c r="F312" s="31">
        <v>4799</v>
      </c>
      <c r="G312" s="31">
        <v>5707</v>
      </c>
      <c r="H312" s="31">
        <v>5049</v>
      </c>
      <c r="I312" s="31">
        <v>5173</v>
      </c>
      <c r="J312" s="31">
        <v>5052</v>
      </c>
      <c r="K312" s="31">
        <v>4949</v>
      </c>
      <c r="L312" s="32">
        <v>4717</v>
      </c>
    </row>
    <row r="313" spans="2:12" ht="12" customHeight="1">
      <c r="B313" s="19"/>
      <c r="C313" s="15"/>
      <c r="D313" s="35" t="s">
        <v>357</v>
      </c>
      <c r="E313" s="31">
        <v>2843</v>
      </c>
      <c r="F313" s="31">
        <v>2776</v>
      </c>
      <c r="G313" s="31">
        <v>2686</v>
      </c>
      <c r="H313" s="31">
        <v>2263</v>
      </c>
      <c r="I313" s="31">
        <v>2303</v>
      </c>
      <c r="J313" s="31">
        <v>2251</v>
      </c>
      <c r="K313" s="31">
        <v>2230</v>
      </c>
      <c r="L313" s="32">
        <v>2027</v>
      </c>
    </row>
    <row r="314" spans="2:12" ht="12" customHeight="1">
      <c r="B314" s="19"/>
      <c r="C314" s="15"/>
      <c r="D314" s="35"/>
      <c r="E314" s="31"/>
      <c r="F314" s="31"/>
      <c r="G314" s="31"/>
      <c r="H314" s="31"/>
      <c r="I314" s="31"/>
      <c r="J314" s="31"/>
      <c r="K314" s="31"/>
      <c r="L314" s="32"/>
    </row>
    <row r="315" spans="2:12" ht="12" customHeight="1">
      <c r="B315" s="19"/>
      <c r="C315" s="1081" t="s">
        <v>358</v>
      </c>
      <c r="D315" s="1082"/>
      <c r="E315" s="31">
        <f aca="true" t="shared" si="26" ref="E315:L315">SUM(E316:E318)</f>
        <v>10751</v>
      </c>
      <c r="F315" s="31">
        <f t="shared" si="26"/>
        <v>10597</v>
      </c>
      <c r="G315" s="31">
        <f t="shared" si="26"/>
        <v>10390</v>
      </c>
      <c r="H315" s="31">
        <f t="shared" si="26"/>
        <v>9678</v>
      </c>
      <c r="I315" s="31">
        <f t="shared" si="26"/>
        <v>9889</v>
      </c>
      <c r="J315" s="31">
        <f t="shared" si="26"/>
        <v>9714</v>
      </c>
      <c r="K315" s="31">
        <f t="shared" si="26"/>
        <v>9524</v>
      </c>
      <c r="L315" s="32">
        <f t="shared" si="26"/>
        <v>9202</v>
      </c>
    </row>
    <row r="316" spans="2:12" ht="12" customHeight="1">
      <c r="B316" s="19"/>
      <c r="C316" s="15"/>
      <c r="D316" s="35" t="s">
        <v>1605</v>
      </c>
      <c r="E316" s="31">
        <v>3950</v>
      </c>
      <c r="F316" s="31">
        <v>3826</v>
      </c>
      <c r="G316" s="31">
        <v>3810</v>
      </c>
      <c r="H316" s="31">
        <v>3611</v>
      </c>
      <c r="I316" s="31">
        <v>3660</v>
      </c>
      <c r="J316" s="31">
        <v>3675</v>
      </c>
      <c r="K316" s="31">
        <v>3638</v>
      </c>
      <c r="L316" s="32">
        <v>3535</v>
      </c>
    </row>
    <row r="317" spans="2:12" ht="12" customHeight="1">
      <c r="B317" s="19"/>
      <c r="C317" s="15"/>
      <c r="D317" s="35" t="s">
        <v>359</v>
      </c>
      <c r="E317" s="31">
        <v>3053</v>
      </c>
      <c r="F317" s="31">
        <v>3024</v>
      </c>
      <c r="G317" s="31">
        <v>2927</v>
      </c>
      <c r="H317" s="31">
        <v>2675</v>
      </c>
      <c r="I317" s="31">
        <v>2741</v>
      </c>
      <c r="J317" s="31">
        <v>2638</v>
      </c>
      <c r="K317" s="31">
        <v>2528</v>
      </c>
      <c r="L317" s="32">
        <v>2450</v>
      </c>
    </row>
    <row r="318" spans="2:12" ht="12" customHeight="1">
      <c r="B318" s="19"/>
      <c r="C318" s="15"/>
      <c r="D318" s="35" t="s">
        <v>360</v>
      </c>
      <c r="E318" s="31">
        <v>3748</v>
      </c>
      <c r="F318" s="31">
        <v>3747</v>
      </c>
      <c r="G318" s="31">
        <v>3653</v>
      </c>
      <c r="H318" s="31">
        <v>3392</v>
      </c>
      <c r="I318" s="31">
        <v>3488</v>
      </c>
      <c r="J318" s="31">
        <v>3401</v>
      </c>
      <c r="K318" s="31">
        <v>3358</v>
      </c>
      <c r="L318" s="32">
        <v>3217</v>
      </c>
    </row>
    <row r="319" spans="2:12" ht="12" customHeight="1">
      <c r="B319" s="19"/>
      <c r="C319" s="15"/>
      <c r="D319" s="35"/>
      <c r="E319" s="31"/>
      <c r="F319" s="31"/>
      <c r="G319" s="31"/>
      <c r="H319" s="31"/>
      <c r="I319" s="31"/>
      <c r="J319" s="31"/>
      <c r="K319" s="31"/>
      <c r="L319" s="32"/>
    </row>
    <row r="320" spans="2:12" ht="12" customHeight="1">
      <c r="B320" s="19"/>
      <c r="C320" s="1081" t="s">
        <v>361</v>
      </c>
      <c r="D320" s="1082"/>
      <c r="E320" s="31">
        <f aca="true" t="shared" si="27" ref="E320:L320">SUM(E321:E325)</f>
        <v>17182</v>
      </c>
      <c r="F320" s="31">
        <f t="shared" si="27"/>
        <v>16711</v>
      </c>
      <c r="G320" s="31">
        <f t="shared" si="27"/>
        <v>16535</v>
      </c>
      <c r="H320" s="31">
        <f t="shared" si="27"/>
        <v>14769</v>
      </c>
      <c r="I320" s="31">
        <f t="shared" si="27"/>
        <v>14939</v>
      </c>
      <c r="J320" s="31">
        <f t="shared" si="27"/>
        <v>14924</v>
      </c>
      <c r="K320" s="31">
        <f t="shared" si="27"/>
        <v>14359</v>
      </c>
      <c r="L320" s="32">
        <f t="shared" si="27"/>
        <v>13985</v>
      </c>
    </row>
    <row r="321" spans="2:12" ht="12" customHeight="1">
      <c r="B321" s="19"/>
      <c r="C321" s="15"/>
      <c r="D321" s="35" t="s">
        <v>362</v>
      </c>
      <c r="E321" s="31">
        <v>5161</v>
      </c>
      <c r="F321" s="31">
        <v>4964</v>
      </c>
      <c r="G321" s="31">
        <v>5002</v>
      </c>
      <c r="H321" s="31">
        <v>4411</v>
      </c>
      <c r="I321" s="31">
        <v>4366</v>
      </c>
      <c r="J321" s="31">
        <v>4370</v>
      </c>
      <c r="K321" s="31">
        <v>4169</v>
      </c>
      <c r="L321" s="32">
        <v>3926</v>
      </c>
    </row>
    <row r="322" spans="2:12" ht="12" customHeight="1">
      <c r="B322" s="19"/>
      <c r="C322" s="15"/>
      <c r="D322" s="35" t="s">
        <v>363</v>
      </c>
      <c r="E322" s="31">
        <v>2325</v>
      </c>
      <c r="F322" s="31">
        <v>2123</v>
      </c>
      <c r="G322" s="31">
        <v>2049</v>
      </c>
      <c r="H322" s="31">
        <v>1896</v>
      </c>
      <c r="I322" s="31">
        <v>1936</v>
      </c>
      <c r="J322" s="31">
        <v>1915</v>
      </c>
      <c r="K322" s="31">
        <v>1845</v>
      </c>
      <c r="L322" s="32">
        <v>1830</v>
      </c>
    </row>
    <row r="323" spans="2:12" ht="12" customHeight="1">
      <c r="B323" s="19"/>
      <c r="C323" s="15"/>
      <c r="D323" s="35" t="s">
        <v>364</v>
      </c>
      <c r="E323" s="31">
        <v>1680</v>
      </c>
      <c r="F323" s="31">
        <v>1639</v>
      </c>
      <c r="G323" s="31">
        <v>1594</v>
      </c>
      <c r="H323" s="31">
        <v>1444</v>
      </c>
      <c r="I323" s="31">
        <v>1471</v>
      </c>
      <c r="J323" s="31">
        <v>1527</v>
      </c>
      <c r="K323" s="31">
        <v>1487</v>
      </c>
      <c r="L323" s="32">
        <v>1440</v>
      </c>
    </row>
    <row r="324" spans="2:12" ht="12" customHeight="1">
      <c r="B324" s="19"/>
      <c r="C324" s="15"/>
      <c r="D324" s="35" t="s">
        <v>365</v>
      </c>
      <c r="E324" s="31">
        <v>3745</v>
      </c>
      <c r="F324" s="31">
        <v>3687</v>
      </c>
      <c r="G324" s="31">
        <v>3661</v>
      </c>
      <c r="H324" s="31">
        <v>3332</v>
      </c>
      <c r="I324" s="31">
        <v>3365</v>
      </c>
      <c r="J324" s="31">
        <v>3377</v>
      </c>
      <c r="K324" s="31">
        <v>3324</v>
      </c>
      <c r="L324" s="32">
        <v>3396</v>
      </c>
    </row>
    <row r="325" spans="2:12" ht="12" customHeight="1">
      <c r="B325" s="19"/>
      <c r="C325" s="15"/>
      <c r="D325" s="35" t="s">
        <v>366</v>
      </c>
      <c r="E325" s="31">
        <v>4271</v>
      </c>
      <c r="F325" s="31">
        <v>4298</v>
      </c>
      <c r="G325" s="31">
        <v>4229</v>
      </c>
      <c r="H325" s="31">
        <v>3686</v>
      </c>
      <c r="I325" s="31">
        <v>3801</v>
      </c>
      <c r="J325" s="31">
        <v>3735</v>
      </c>
      <c r="K325" s="31">
        <v>3534</v>
      </c>
      <c r="L325" s="32">
        <v>3393</v>
      </c>
    </row>
    <row r="326" spans="2:12" ht="12" customHeight="1">
      <c r="B326" s="19"/>
      <c r="C326" s="15"/>
      <c r="D326" s="35"/>
      <c r="E326" s="31"/>
      <c r="F326" s="31"/>
      <c r="G326" s="31"/>
      <c r="H326" s="31"/>
      <c r="I326" s="31"/>
      <c r="J326" s="31"/>
      <c r="K326" s="31"/>
      <c r="L326" s="32"/>
    </row>
    <row r="327" spans="2:12" ht="12.75" customHeight="1">
      <c r="B327" s="19"/>
      <c r="C327" s="1081" t="s">
        <v>367</v>
      </c>
      <c r="D327" s="1082"/>
      <c r="E327" s="31">
        <f aca="true" t="shared" si="28" ref="E327:L327">SUM(E328:E330)</f>
        <v>11154</v>
      </c>
      <c r="F327" s="31">
        <f t="shared" si="28"/>
        <v>13227</v>
      </c>
      <c r="G327" s="31">
        <f t="shared" si="28"/>
        <v>10933</v>
      </c>
      <c r="H327" s="31">
        <f t="shared" si="28"/>
        <v>9822</v>
      </c>
      <c r="I327" s="31">
        <f t="shared" si="28"/>
        <v>9043</v>
      </c>
      <c r="J327" s="31">
        <f t="shared" si="28"/>
        <v>8891</v>
      </c>
      <c r="K327" s="31">
        <f t="shared" si="28"/>
        <v>8586</v>
      </c>
      <c r="L327" s="32">
        <f t="shared" si="28"/>
        <v>8370</v>
      </c>
    </row>
    <row r="328" spans="2:12" ht="12.75" customHeight="1">
      <c r="B328" s="19"/>
      <c r="C328" s="15"/>
      <c r="D328" s="35" t="s">
        <v>368</v>
      </c>
      <c r="E328" s="31">
        <v>6097</v>
      </c>
      <c r="F328" s="31">
        <v>8090</v>
      </c>
      <c r="G328" s="31">
        <v>5918</v>
      </c>
      <c r="H328" s="31">
        <v>5029</v>
      </c>
      <c r="I328" s="31">
        <v>5035</v>
      </c>
      <c r="J328" s="31">
        <v>4908</v>
      </c>
      <c r="K328" s="31">
        <v>4775</v>
      </c>
      <c r="L328" s="32">
        <v>4591</v>
      </c>
    </row>
    <row r="329" spans="2:12" ht="12.75" customHeight="1">
      <c r="B329" s="19"/>
      <c r="C329" s="15"/>
      <c r="D329" s="35" t="s">
        <v>369</v>
      </c>
      <c r="E329" s="31">
        <v>3189</v>
      </c>
      <c r="F329" s="31">
        <v>3194</v>
      </c>
      <c r="G329" s="31">
        <v>3133</v>
      </c>
      <c r="H329" s="31">
        <v>3362</v>
      </c>
      <c r="I329" s="31">
        <v>2663</v>
      </c>
      <c r="J329" s="31">
        <v>2621</v>
      </c>
      <c r="K329" s="31">
        <v>2561</v>
      </c>
      <c r="L329" s="32">
        <v>2615</v>
      </c>
    </row>
    <row r="330" spans="2:12" ht="12.75" customHeight="1">
      <c r="B330" s="19"/>
      <c r="C330" s="15"/>
      <c r="D330" s="35" t="s">
        <v>370</v>
      </c>
      <c r="E330" s="31">
        <v>1868</v>
      </c>
      <c r="F330" s="31">
        <v>1943</v>
      </c>
      <c r="G330" s="31">
        <v>1882</v>
      </c>
      <c r="H330" s="31">
        <v>1431</v>
      </c>
      <c r="I330" s="31">
        <v>1345</v>
      </c>
      <c r="J330" s="31">
        <v>1362</v>
      </c>
      <c r="K330" s="31">
        <v>1250</v>
      </c>
      <c r="L330" s="32">
        <v>1164</v>
      </c>
    </row>
    <row r="331" spans="2:12" ht="12.75" customHeight="1">
      <c r="B331" s="19"/>
      <c r="C331" s="15"/>
      <c r="D331" s="35"/>
      <c r="E331" s="31"/>
      <c r="F331" s="31"/>
      <c r="G331" s="31"/>
      <c r="H331" s="31"/>
      <c r="I331" s="31"/>
      <c r="J331" s="31"/>
      <c r="K331" s="31"/>
      <c r="L331" s="32"/>
    </row>
    <row r="332" spans="2:12" ht="12" customHeight="1">
      <c r="B332" s="19"/>
      <c r="C332" s="1081" t="s">
        <v>371</v>
      </c>
      <c r="D332" s="1082"/>
      <c r="E332" s="31">
        <f aca="true" t="shared" si="29" ref="E332:K332">SUM(E333:E338)</f>
        <v>22996</v>
      </c>
      <c r="F332" s="31">
        <f t="shared" si="29"/>
        <v>22734</v>
      </c>
      <c r="G332" s="31">
        <f t="shared" si="29"/>
        <v>22043</v>
      </c>
      <c r="H332" s="31">
        <f t="shared" si="29"/>
        <v>19488</v>
      </c>
      <c r="I332" s="31">
        <f t="shared" si="29"/>
        <v>19659</v>
      </c>
      <c r="J332" s="31">
        <f t="shared" si="29"/>
        <v>19333</v>
      </c>
      <c r="K332" s="31">
        <f t="shared" si="29"/>
        <v>18393</v>
      </c>
      <c r="L332" s="32">
        <v>17478</v>
      </c>
    </row>
    <row r="333" spans="2:12" ht="12" customHeight="1">
      <c r="B333" s="19"/>
      <c r="C333" s="15"/>
      <c r="D333" s="35" t="s">
        <v>372</v>
      </c>
      <c r="E333" s="31">
        <v>9206</v>
      </c>
      <c r="F333" s="31">
        <v>9125</v>
      </c>
      <c r="G333" s="31">
        <v>8862</v>
      </c>
      <c r="H333" s="31">
        <v>7421</v>
      </c>
      <c r="I333" s="31">
        <v>7334</v>
      </c>
      <c r="J333" s="31">
        <v>7076</v>
      </c>
      <c r="K333" s="31">
        <v>6367</v>
      </c>
      <c r="L333" s="32">
        <v>5711</v>
      </c>
    </row>
    <row r="334" spans="2:12" ht="12" customHeight="1">
      <c r="B334" s="19"/>
      <c r="C334" s="15"/>
      <c r="D334" s="35" t="s">
        <v>373</v>
      </c>
      <c r="E334" s="31">
        <v>4268</v>
      </c>
      <c r="F334" s="31">
        <v>4270</v>
      </c>
      <c r="G334" s="31">
        <v>4154</v>
      </c>
      <c r="H334" s="31">
        <v>3589</v>
      </c>
      <c r="I334" s="31">
        <v>3792</v>
      </c>
      <c r="J334" s="31">
        <v>3736</v>
      </c>
      <c r="K334" s="31">
        <v>3635</v>
      </c>
      <c r="L334" s="32">
        <v>3515</v>
      </c>
    </row>
    <row r="335" spans="2:12" ht="12" customHeight="1">
      <c r="B335" s="19"/>
      <c r="C335" s="15"/>
      <c r="D335" s="35" t="s">
        <v>374</v>
      </c>
      <c r="E335" s="31">
        <v>3268</v>
      </c>
      <c r="F335" s="31">
        <v>3125</v>
      </c>
      <c r="G335" s="31">
        <v>2954</v>
      </c>
      <c r="H335" s="31">
        <v>2801</v>
      </c>
      <c r="I335" s="31">
        <v>2842</v>
      </c>
      <c r="J335" s="31">
        <v>2892</v>
      </c>
      <c r="K335" s="31">
        <v>2817</v>
      </c>
      <c r="L335" s="32">
        <v>2843</v>
      </c>
    </row>
    <row r="336" spans="2:12" ht="12" customHeight="1">
      <c r="B336" s="19"/>
      <c r="C336" s="15"/>
      <c r="D336" s="35" t="s">
        <v>375</v>
      </c>
      <c r="E336" s="31">
        <v>1631</v>
      </c>
      <c r="F336" s="31">
        <v>1640</v>
      </c>
      <c r="G336" s="31">
        <v>1587</v>
      </c>
      <c r="H336" s="31">
        <v>1529</v>
      </c>
      <c r="I336" s="31">
        <v>1526</v>
      </c>
      <c r="J336" s="31">
        <v>1494</v>
      </c>
      <c r="K336" s="31">
        <v>1443</v>
      </c>
      <c r="L336" s="32">
        <v>1465</v>
      </c>
    </row>
    <row r="337" spans="2:12" ht="12" customHeight="1">
      <c r="B337" s="19"/>
      <c r="C337" s="15"/>
      <c r="D337" s="35" t="s">
        <v>376</v>
      </c>
      <c r="E337" s="31">
        <v>2242</v>
      </c>
      <c r="F337" s="31">
        <v>2243</v>
      </c>
      <c r="G337" s="31">
        <v>2208</v>
      </c>
      <c r="H337" s="31">
        <v>1991</v>
      </c>
      <c r="I337" s="31">
        <v>1981</v>
      </c>
      <c r="J337" s="31">
        <v>1928</v>
      </c>
      <c r="K337" s="31">
        <v>1890</v>
      </c>
      <c r="L337" s="32">
        <v>1651</v>
      </c>
    </row>
    <row r="338" spans="2:12" ht="12" customHeight="1">
      <c r="B338" s="19"/>
      <c r="C338" s="15"/>
      <c r="D338" s="35" t="s">
        <v>1495</v>
      </c>
      <c r="E338" s="31">
        <v>2381</v>
      </c>
      <c r="F338" s="31">
        <v>2331</v>
      </c>
      <c r="G338" s="31">
        <v>2278</v>
      </c>
      <c r="H338" s="31">
        <v>2157</v>
      </c>
      <c r="I338" s="31">
        <v>2184</v>
      </c>
      <c r="J338" s="31">
        <v>2207</v>
      </c>
      <c r="K338" s="31">
        <v>2241</v>
      </c>
      <c r="L338" s="32">
        <v>2193</v>
      </c>
    </row>
    <row r="339" spans="2:12" ht="12" customHeight="1">
      <c r="B339" s="19"/>
      <c r="C339" s="15"/>
      <c r="D339" s="35"/>
      <c r="E339" s="31"/>
      <c r="F339" s="31"/>
      <c r="G339" s="31"/>
      <c r="H339" s="31"/>
      <c r="I339" s="31"/>
      <c r="J339" s="31"/>
      <c r="K339" s="31"/>
      <c r="L339" s="32"/>
    </row>
    <row r="340" spans="2:12" s="37" customFormat="1" ht="12" customHeight="1">
      <c r="B340" s="1083" t="s">
        <v>377</v>
      </c>
      <c r="C340" s="1084"/>
      <c r="D340" s="1085"/>
      <c r="E340" s="40">
        <f aca="true" t="shared" si="30" ref="E340:L340">SUM(E342,E348)</f>
        <v>36780</v>
      </c>
      <c r="F340" s="40">
        <f t="shared" si="30"/>
        <v>37640</v>
      </c>
      <c r="G340" s="40">
        <f t="shared" si="30"/>
        <v>36753</v>
      </c>
      <c r="H340" s="40">
        <f t="shared" si="30"/>
        <v>29795</v>
      </c>
      <c r="I340" s="40">
        <f t="shared" si="30"/>
        <v>26985</v>
      </c>
      <c r="J340" s="40">
        <f t="shared" si="30"/>
        <v>26402</v>
      </c>
      <c r="K340" s="40">
        <f t="shared" si="30"/>
        <v>25590</v>
      </c>
      <c r="L340" s="41">
        <f t="shared" si="30"/>
        <v>24430</v>
      </c>
    </row>
    <row r="341" spans="2:12" ht="12" customHeight="1">
      <c r="B341" s="19"/>
      <c r="C341" s="15"/>
      <c r="D341" s="35"/>
      <c r="E341" s="31"/>
      <c r="F341" s="31"/>
      <c r="G341" s="31"/>
      <c r="H341" s="31"/>
      <c r="I341" s="31"/>
      <c r="J341" s="31"/>
      <c r="K341" s="31"/>
      <c r="L341" s="32"/>
    </row>
    <row r="342" spans="2:12" ht="12" customHeight="1">
      <c r="B342" s="19"/>
      <c r="C342" s="1081" t="s">
        <v>378</v>
      </c>
      <c r="D342" s="1082"/>
      <c r="E342" s="31">
        <f aca="true" t="shared" si="31" ref="E342:L342">SUM(E343:E346)</f>
        <v>23007</v>
      </c>
      <c r="F342" s="31">
        <f t="shared" si="31"/>
        <v>24185</v>
      </c>
      <c r="G342" s="31">
        <f t="shared" si="31"/>
        <v>23944</v>
      </c>
      <c r="H342" s="31">
        <f t="shared" si="31"/>
        <v>18855</v>
      </c>
      <c r="I342" s="31">
        <f t="shared" si="31"/>
        <v>15408</v>
      </c>
      <c r="J342" s="31">
        <f t="shared" si="31"/>
        <v>15159</v>
      </c>
      <c r="K342" s="31">
        <f t="shared" si="31"/>
        <v>14834</v>
      </c>
      <c r="L342" s="32">
        <f t="shared" si="31"/>
        <v>14378</v>
      </c>
    </row>
    <row r="343" spans="2:12" ht="12" customHeight="1">
      <c r="B343" s="19"/>
      <c r="C343" s="15"/>
      <c r="D343" s="35" t="s">
        <v>379</v>
      </c>
      <c r="E343" s="31">
        <v>10282</v>
      </c>
      <c r="F343" s="31">
        <v>11376</v>
      </c>
      <c r="G343" s="31">
        <v>11427</v>
      </c>
      <c r="H343" s="31">
        <v>8623</v>
      </c>
      <c r="I343" s="31">
        <v>5096</v>
      </c>
      <c r="J343" s="31">
        <v>5185</v>
      </c>
      <c r="K343" s="31">
        <v>5210</v>
      </c>
      <c r="L343" s="32">
        <v>5009</v>
      </c>
    </row>
    <row r="344" spans="2:12" ht="12" customHeight="1">
      <c r="B344" s="19"/>
      <c r="C344" s="15"/>
      <c r="D344" s="35" t="s">
        <v>380</v>
      </c>
      <c r="E344" s="31">
        <v>6578</v>
      </c>
      <c r="F344" s="31">
        <v>6585</v>
      </c>
      <c r="G344" s="31">
        <v>6480</v>
      </c>
      <c r="H344" s="31">
        <v>4927</v>
      </c>
      <c r="I344" s="31">
        <v>5014</v>
      </c>
      <c r="J344" s="31">
        <v>4783</v>
      </c>
      <c r="K344" s="31">
        <v>4579</v>
      </c>
      <c r="L344" s="32">
        <v>4468</v>
      </c>
    </row>
    <row r="345" spans="2:12" ht="12" customHeight="1">
      <c r="B345" s="19"/>
      <c r="C345" s="15"/>
      <c r="D345" s="35" t="s">
        <v>381</v>
      </c>
      <c r="E345" s="31">
        <v>4089</v>
      </c>
      <c r="F345" s="31">
        <v>4055</v>
      </c>
      <c r="G345" s="31">
        <v>3957</v>
      </c>
      <c r="H345" s="31">
        <v>3522</v>
      </c>
      <c r="I345" s="31">
        <v>3597</v>
      </c>
      <c r="J345" s="31">
        <v>3481</v>
      </c>
      <c r="K345" s="31">
        <v>3390</v>
      </c>
      <c r="L345" s="32">
        <v>3261</v>
      </c>
    </row>
    <row r="346" spans="2:12" ht="12" customHeight="1">
      <c r="B346" s="19"/>
      <c r="C346" s="15"/>
      <c r="D346" s="35" t="s">
        <v>1653</v>
      </c>
      <c r="E346" s="31">
        <v>2058</v>
      </c>
      <c r="F346" s="31">
        <v>2169</v>
      </c>
      <c r="G346" s="31">
        <v>2080</v>
      </c>
      <c r="H346" s="31">
        <v>1783</v>
      </c>
      <c r="I346" s="31">
        <v>1701</v>
      </c>
      <c r="J346" s="31">
        <v>1710</v>
      </c>
      <c r="K346" s="31">
        <v>1655</v>
      </c>
      <c r="L346" s="32">
        <v>1640</v>
      </c>
    </row>
    <row r="347" spans="2:12" ht="12" customHeight="1">
      <c r="B347" s="19"/>
      <c r="C347" s="15"/>
      <c r="D347" s="35"/>
      <c r="E347" s="31"/>
      <c r="F347" s="31"/>
      <c r="G347" s="31"/>
      <c r="H347" s="31"/>
      <c r="I347" s="31"/>
      <c r="J347" s="31"/>
      <c r="K347" s="31"/>
      <c r="L347" s="32"/>
    </row>
    <row r="348" spans="2:12" ht="12" customHeight="1">
      <c r="B348" s="19"/>
      <c r="C348" s="1081" t="s">
        <v>1654</v>
      </c>
      <c r="D348" s="1082"/>
      <c r="E348" s="31">
        <f aca="true" t="shared" si="32" ref="E348:J348">SUM(E349:E350)</f>
        <v>13773</v>
      </c>
      <c r="F348" s="31">
        <f t="shared" si="32"/>
        <v>13455</v>
      </c>
      <c r="G348" s="31">
        <f t="shared" si="32"/>
        <v>12809</v>
      </c>
      <c r="H348" s="31">
        <f t="shared" si="32"/>
        <v>10940</v>
      </c>
      <c r="I348" s="31">
        <f t="shared" si="32"/>
        <v>11577</v>
      </c>
      <c r="J348" s="31">
        <f t="shared" si="32"/>
        <v>11243</v>
      </c>
      <c r="K348" s="31">
        <v>10756</v>
      </c>
      <c r="L348" s="32">
        <v>10052</v>
      </c>
    </row>
    <row r="349" spans="2:12" ht="12" customHeight="1">
      <c r="B349" s="19"/>
      <c r="C349" s="15"/>
      <c r="D349" s="35" t="s">
        <v>1655</v>
      </c>
      <c r="E349" s="31">
        <v>8793</v>
      </c>
      <c r="F349" s="31">
        <v>8578</v>
      </c>
      <c r="G349" s="31">
        <v>8179</v>
      </c>
      <c r="H349" s="31">
        <v>6796</v>
      </c>
      <c r="I349" s="31">
        <v>7419</v>
      </c>
      <c r="J349" s="31">
        <v>7229</v>
      </c>
      <c r="K349" s="31">
        <v>6905</v>
      </c>
      <c r="L349" s="32">
        <v>6239</v>
      </c>
    </row>
    <row r="350" spans="2:12" ht="12" customHeight="1">
      <c r="B350" s="19"/>
      <c r="C350" s="15"/>
      <c r="D350" s="35" t="s">
        <v>1656</v>
      </c>
      <c r="E350" s="31">
        <v>4980</v>
      </c>
      <c r="F350" s="31">
        <v>4877</v>
      </c>
      <c r="G350" s="31">
        <v>4630</v>
      </c>
      <c r="H350" s="31">
        <v>4144</v>
      </c>
      <c r="I350" s="31">
        <v>4158</v>
      </c>
      <c r="J350" s="31">
        <v>4014</v>
      </c>
      <c r="K350" s="31">
        <v>3855</v>
      </c>
      <c r="L350" s="32">
        <v>3818</v>
      </c>
    </row>
    <row r="351" spans="2:12" ht="12" customHeight="1">
      <c r="B351" s="19"/>
      <c r="C351" s="15"/>
      <c r="D351" s="35"/>
      <c r="E351" s="31"/>
      <c r="F351" s="31"/>
      <c r="G351" s="31"/>
      <c r="H351" s="31"/>
      <c r="I351" s="31"/>
      <c r="J351" s="31"/>
      <c r="K351" s="31"/>
      <c r="L351" s="32"/>
    </row>
    <row r="352" spans="2:12" s="37" customFormat="1" ht="12" customHeight="1">
      <c r="B352" s="1083" t="s">
        <v>1657</v>
      </c>
      <c r="C352" s="1084"/>
      <c r="D352" s="1085"/>
      <c r="E352" s="40">
        <f>SUM(E354,E359,E364,E370)</f>
        <v>56766</v>
      </c>
      <c r="F352" s="40">
        <f>SUM(F354,F359,F364,F370)</f>
        <v>57741</v>
      </c>
      <c r="G352" s="40">
        <v>55806</v>
      </c>
      <c r="H352" s="40">
        <f>SUM(H354,H359,H364,H370)</f>
        <v>46557</v>
      </c>
      <c r="I352" s="40">
        <f>SUM(I354,I359,I364,I370)</f>
        <v>47606</v>
      </c>
      <c r="J352" s="40">
        <f>SUM(J354,J359,J364,J370)</f>
        <v>47134</v>
      </c>
      <c r="K352" s="40">
        <f>SUM(K354,K359,K364,K370)</f>
        <v>45375</v>
      </c>
      <c r="L352" s="41">
        <f>SUM(L354,L359,L364,L370)</f>
        <v>44706</v>
      </c>
    </row>
    <row r="353" spans="2:12" ht="12" customHeight="1">
      <c r="B353" s="19"/>
      <c r="C353" s="15"/>
      <c r="D353" s="35"/>
      <c r="E353" s="31"/>
      <c r="F353" s="31"/>
      <c r="G353" s="31"/>
      <c r="H353" s="31"/>
      <c r="I353" s="31"/>
      <c r="J353" s="31"/>
      <c r="K353" s="31"/>
      <c r="L353" s="32"/>
    </row>
    <row r="354" spans="2:12" ht="12" customHeight="1">
      <c r="B354" s="19"/>
      <c r="C354" s="1081" t="s">
        <v>1658</v>
      </c>
      <c r="D354" s="1082"/>
      <c r="E354" s="31">
        <f aca="true" t="shared" si="33" ref="E354:L354">SUM(E355:E357)</f>
        <v>8794</v>
      </c>
      <c r="F354" s="31">
        <f t="shared" si="33"/>
        <v>9142</v>
      </c>
      <c r="G354" s="31">
        <f t="shared" si="33"/>
        <v>8971</v>
      </c>
      <c r="H354" s="31">
        <f t="shared" si="33"/>
        <v>7385</v>
      </c>
      <c r="I354" s="31">
        <f t="shared" si="33"/>
        <v>7574</v>
      </c>
      <c r="J354" s="31">
        <f t="shared" si="33"/>
        <v>7653</v>
      </c>
      <c r="K354" s="31">
        <f t="shared" si="33"/>
        <v>7499</v>
      </c>
      <c r="L354" s="32">
        <f t="shared" si="33"/>
        <v>7236</v>
      </c>
    </row>
    <row r="355" spans="2:12" ht="12" customHeight="1">
      <c r="B355" s="19"/>
      <c r="C355" s="15"/>
      <c r="D355" s="35" t="s">
        <v>1659</v>
      </c>
      <c r="E355" s="31">
        <v>2740</v>
      </c>
      <c r="F355" s="31">
        <v>2866</v>
      </c>
      <c r="G355" s="31">
        <v>2881</v>
      </c>
      <c r="H355" s="31">
        <v>2218</v>
      </c>
      <c r="I355" s="31">
        <v>2293</v>
      </c>
      <c r="J355" s="31">
        <v>2269</v>
      </c>
      <c r="K355" s="31">
        <v>2240</v>
      </c>
      <c r="L355" s="32">
        <v>2091</v>
      </c>
    </row>
    <row r="356" spans="2:12" ht="12" customHeight="1">
      <c r="B356" s="19"/>
      <c r="C356" s="15"/>
      <c r="D356" s="35" t="s">
        <v>1487</v>
      </c>
      <c r="E356" s="31">
        <v>3069</v>
      </c>
      <c r="F356" s="31">
        <v>3172</v>
      </c>
      <c r="G356" s="31">
        <v>3072</v>
      </c>
      <c r="H356" s="31">
        <v>2675</v>
      </c>
      <c r="I356" s="31">
        <v>2728</v>
      </c>
      <c r="J356" s="31">
        <v>2803</v>
      </c>
      <c r="K356" s="31">
        <v>2660</v>
      </c>
      <c r="L356" s="32">
        <v>2576</v>
      </c>
    </row>
    <row r="357" spans="2:12" ht="12" customHeight="1">
      <c r="B357" s="19"/>
      <c r="C357" s="15"/>
      <c r="D357" s="35" t="s">
        <v>1660</v>
      </c>
      <c r="E357" s="31">
        <v>2985</v>
      </c>
      <c r="F357" s="31">
        <v>3104</v>
      </c>
      <c r="G357" s="31">
        <v>3018</v>
      </c>
      <c r="H357" s="31">
        <v>2492</v>
      </c>
      <c r="I357" s="31">
        <v>2553</v>
      </c>
      <c r="J357" s="31">
        <v>2581</v>
      </c>
      <c r="K357" s="31">
        <v>2599</v>
      </c>
      <c r="L357" s="32">
        <v>2569</v>
      </c>
    </row>
    <row r="358" spans="2:12" ht="12" customHeight="1">
      <c r="B358" s="19"/>
      <c r="C358" s="15"/>
      <c r="D358" s="35"/>
      <c r="E358" s="31"/>
      <c r="F358" s="31"/>
      <c r="G358" s="31"/>
      <c r="H358" s="31"/>
      <c r="I358" s="31"/>
      <c r="J358" s="31"/>
      <c r="K358" s="31"/>
      <c r="L358" s="32"/>
    </row>
    <row r="359" spans="2:12" ht="12" customHeight="1">
      <c r="B359" s="19"/>
      <c r="C359" s="1081" t="s">
        <v>1661</v>
      </c>
      <c r="D359" s="1082"/>
      <c r="E359" s="31">
        <f aca="true" t="shared" si="34" ref="E359:L359">SUM(E360:E362)</f>
        <v>11126</v>
      </c>
      <c r="F359" s="31">
        <f t="shared" si="34"/>
        <v>11291</v>
      </c>
      <c r="G359" s="31">
        <f t="shared" si="34"/>
        <v>11036</v>
      </c>
      <c r="H359" s="31">
        <f t="shared" si="34"/>
        <v>9716</v>
      </c>
      <c r="I359" s="31">
        <f t="shared" si="34"/>
        <v>9976</v>
      </c>
      <c r="J359" s="31">
        <f t="shared" si="34"/>
        <v>10006</v>
      </c>
      <c r="K359" s="31">
        <f t="shared" si="34"/>
        <v>9716</v>
      </c>
      <c r="L359" s="32">
        <f t="shared" si="34"/>
        <v>9391</v>
      </c>
    </row>
    <row r="360" spans="2:12" ht="12" customHeight="1">
      <c r="B360" s="19"/>
      <c r="C360" s="15"/>
      <c r="D360" s="35" t="s">
        <v>1512</v>
      </c>
      <c r="E360" s="31">
        <v>5649</v>
      </c>
      <c r="F360" s="31">
        <v>5722</v>
      </c>
      <c r="G360" s="31">
        <v>5558</v>
      </c>
      <c r="H360" s="31">
        <v>4764</v>
      </c>
      <c r="I360" s="31">
        <v>4859</v>
      </c>
      <c r="J360" s="31">
        <v>4789</v>
      </c>
      <c r="K360" s="31">
        <v>4501</v>
      </c>
      <c r="L360" s="32">
        <v>4220</v>
      </c>
    </row>
    <row r="361" spans="2:12" ht="12" customHeight="1">
      <c r="B361" s="19"/>
      <c r="C361" s="15"/>
      <c r="D361" s="35" t="s">
        <v>1662</v>
      </c>
      <c r="E361" s="31">
        <v>3750</v>
      </c>
      <c r="F361" s="31">
        <v>3893</v>
      </c>
      <c r="G361" s="31">
        <v>3824</v>
      </c>
      <c r="H361" s="31">
        <v>3478</v>
      </c>
      <c r="I361" s="31">
        <v>3579</v>
      </c>
      <c r="J361" s="31">
        <v>3649</v>
      </c>
      <c r="K361" s="31">
        <v>3637</v>
      </c>
      <c r="L361" s="32">
        <v>3593</v>
      </c>
    </row>
    <row r="362" spans="2:12" ht="12" customHeight="1">
      <c r="B362" s="19"/>
      <c r="C362" s="15"/>
      <c r="D362" s="35" t="s">
        <v>1663</v>
      </c>
      <c r="E362" s="31">
        <v>1727</v>
      </c>
      <c r="F362" s="31">
        <v>1676</v>
      </c>
      <c r="G362" s="31">
        <v>1654</v>
      </c>
      <c r="H362" s="31">
        <v>1474</v>
      </c>
      <c r="I362" s="31">
        <v>1538</v>
      </c>
      <c r="J362" s="31">
        <v>1568</v>
      </c>
      <c r="K362" s="31">
        <v>1578</v>
      </c>
      <c r="L362" s="32">
        <v>1578</v>
      </c>
    </row>
    <row r="363" spans="2:12" ht="12" customHeight="1">
      <c r="B363" s="19"/>
      <c r="C363" s="15"/>
      <c r="D363" s="35"/>
      <c r="E363" s="31"/>
      <c r="F363" s="31"/>
      <c r="G363" s="31"/>
      <c r="H363" s="31"/>
      <c r="I363" s="31"/>
      <c r="J363" s="31"/>
      <c r="K363" s="31"/>
      <c r="L363" s="32"/>
    </row>
    <row r="364" spans="2:12" ht="12" customHeight="1">
      <c r="B364" s="19"/>
      <c r="C364" s="1081" t="s">
        <v>1664</v>
      </c>
      <c r="D364" s="1082"/>
      <c r="E364" s="31">
        <f aca="true" t="shared" si="35" ref="E364:L364">SUM(E365:E368)</f>
        <v>11609</v>
      </c>
      <c r="F364" s="31">
        <f t="shared" si="35"/>
        <v>11582</v>
      </c>
      <c r="G364" s="31">
        <f t="shared" si="35"/>
        <v>11566</v>
      </c>
      <c r="H364" s="31">
        <f t="shared" si="35"/>
        <v>9860</v>
      </c>
      <c r="I364" s="31">
        <f t="shared" si="35"/>
        <v>10168</v>
      </c>
      <c r="J364" s="31">
        <f t="shared" si="35"/>
        <v>9919</v>
      </c>
      <c r="K364" s="31">
        <f t="shared" si="35"/>
        <v>9481</v>
      </c>
      <c r="L364" s="32">
        <f t="shared" si="35"/>
        <v>9216</v>
      </c>
    </row>
    <row r="365" spans="2:12" ht="12" customHeight="1">
      <c r="B365" s="19"/>
      <c r="C365" s="15"/>
      <c r="D365" s="35" t="s">
        <v>1665</v>
      </c>
      <c r="E365" s="31">
        <v>3961</v>
      </c>
      <c r="F365" s="31">
        <v>3914</v>
      </c>
      <c r="G365" s="31">
        <v>3902</v>
      </c>
      <c r="H365" s="31">
        <v>3284</v>
      </c>
      <c r="I365" s="31">
        <v>3408</v>
      </c>
      <c r="J365" s="31">
        <v>3331</v>
      </c>
      <c r="K365" s="31">
        <v>3217</v>
      </c>
      <c r="L365" s="32">
        <v>3111</v>
      </c>
    </row>
    <row r="366" spans="2:12" ht="12" customHeight="1">
      <c r="B366" s="19"/>
      <c r="C366" s="15"/>
      <c r="D366" s="35" t="s">
        <v>1666</v>
      </c>
      <c r="E366" s="31">
        <v>2507</v>
      </c>
      <c r="F366" s="31">
        <v>2539</v>
      </c>
      <c r="G366" s="31">
        <v>2516</v>
      </c>
      <c r="H366" s="31">
        <v>2108</v>
      </c>
      <c r="I366" s="31">
        <v>2172</v>
      </c>
      <c r="J366" s="31">
        <v>2102</v>
      </c>
      <c r="K366" s="31">
        <v>1980</v>
      </c>
      <c r="L366" s="32">
        <v>1919</v>
      </c>
    </row>
    <row r="367" spans="2:12" ht="12" customHeight="1">
      <c r="B367" s="19"/>
      <c r="C367" s="15"/>
      <c r="D367" s="35" t="s">
        <v>1667</v>
      </c>
      <c r="E367" s="31">
        <v>2162</v>
      </c>
      <c r="F367" s="31">
        <v>2141</v>
      </c>
      <c r="G367" s="31">
        <v>2132</v>
      </c>
      <c r="H367" s="31">
        <v>1768</v>
      </c>
      <c r="I367" s="31">
        <v>1838</v>
      </c>
      <c r="J367" s="31">
        <v>1892</v>
      </c>
      <c r="K367" s="31">
        <v>1827</v>
      </c>
      <c r="L367" s="32">
        <v>1769</v>
      </c>
    </row>
    <row r="368" spans="2:12" ht="12" customHeight="1">
      <c r="B368" s="19"/>
      <c r="C368" s="15"/>
      <c r="D368" s="35" t="s">
        <v>1668</v>
      </c>
      <c r="E368" s="31">
        <v>2979</v>
      </c>
      <c r="F368" s="31">
        <v>2988</v>
      </c>
      <c r="G368" s="31">
        <v>3016</v>
      </c>
      <c r="H368" s="31">
        <v>2700</v>
      </c>
      <c r="I368" s="31">
        <v>2750</v>
      </c>
      <c r="J368" s="31">
        <v>2594</v>
      </c>
      <c r="K368" s="31">
        <v>2457</v>
      </c>
      <c r="L368" s="32">
        <v>2417</v>
      </c>
    </row>
    <row r="369" spans="2:12" ht="12" customHeight="1">
      <c r="B369" s="19"/>
      <c r="C369" s="15"/>
      <c r="D369" s="35"/>
      <c r="E369" s="31"/>
      <c r="F369" s="31"/>
      <c r="G369" s="31"/>
      <c r="H369" s="31"/>
      <c r="I369" s="31"/>
      <c r="J369" s="31"/>
      <c r="K369" s="31"/>
      <c r="L369" s="32"/>
    </row>
    <row r="370" spans="2:12" ht="12" customHeight="1">
      <c r="B370" s="19"/>
      <c r="C370" s="1081" t="s">
        <v>1669</v>
      </c>
      <c r="D370" s="1082"/>
      <c r="E370" s="31">
        <f aca="true" t="shared" si="36" ref="E370:L370">SUM(E371:E377)</f>
        <v>25237</v>
      </c>
      <c r="F370" s="31">
        <f t="shared" si="36"/>
        <v>25726</v>
      </c>
      <c r="G370" s="31">
        <f t="shared" si="36"/>
        <v>25233</v>
      </c>
      <c r="H370" s="31">
        <f t="shared" si="36"/>
        <v>19596</v>
      </c>
      <c r="I370" s="31">
        <f t="shared" si="36"/>
        <v>19888</v>
      </c>
      <c r="J370" s="31">
        <f t="shared" si="36"/>
        <v>19556</v>
      </c>
      <c r="K370" s="31">
        <f t="shared" si="36"/>
        <v>18679</v>
      </c>
      <c r="L370" s="32">
        <f t="shared" si="36"/>
        <v>18863</v>
      </c>
    </row>
    <row r="371" spans="2:12" ht="12" customHeight="1">
      <c r="B371" s="19"/>
      <c r="C371" s="15"/>
      <c r="D371" s="35" t="s">
        <v>1670</v>
      </c>
      <c r="E371" s="31">
        <v>6761</v>
      </c>
      <c r="F371" s="31">
        <v>6335</v>
      </c>
      <c r="G371" s="31">
        <v>6217</v>
      </c>
      <c r="H371" s="31">
        <v>5097</v>
      </c>
      <c r="I371" s="31">
        <v>5033</v>
      </c>
      <c r="J371" s="31">
        <v>4841</v>
      </c>
      <c r="K371" s="31">
        <v>4315</v>
      </c>
      <c r="L371" s="32">
        <v>4114</v>
      </c>
    </row>
    <row r="372" spans="2:12" ht="12" customHeight="1">
      <c r="B372" s="19"/>
      <c r="C372" s="15"/>
      <c r="D372" s="35" t="s">
        <v>1671</v>
      </c>
      <c r="E372" s="31">
        <v>3460</v>
      </c>
      <c r="F372" s="31">
        <v>3549</v>
      </c>
      <c r="G372" s="31">
        <v>3532</v>
      </c>
      <c r="H372" s="31">
        <v>2951</v>
      </c>
      <c r="I372" s="31">
        <v>3085</v>
      </c>
      <c r="J372" s="31">
        <v>3033</v>
      </c>
      <c r="K372" s="31">
        <v>3050</v>
      </c>
      <c r="L372" s="32">
        <v>3063</v>
      </c>
    </row>
    <row r="373" spans="2:12" ht="12" customHeight="1">
      <c r="B373" s="19"/>
      <c r="C373" s="15"/>
      <c r="D373" s="35" t="s">
        <v>1672</v>
      </c>
      <c r="E373" s="31">
        <v>2807</v>
      </c>
      <c r="F373" s="31">
        <v>3247</v>
      </c>
      <c r="G373" s="31">
        <v>3058</v>
      </c>
      <c r="H373" s="31">
        <v>2022</v>
      </c>
      <c r="I373" s="31">
        <v>2159</v>
      </c>
      <c r="J373" s="31">
        <v>2148</v>
      </c>
      <c r="K373" s="31">
        <v>2162</v>
      </c>
      <c r="L373" s="32">
        <v>2268</v>
      </c>
    </row>
    <row r="374" spans="2:12" ht="12" customHeight="1">
      <c r="B374" s="19"/>
      <c r="C374" s="15"/>
      <c r="D374" s="35"/>
      <c r="E374" s="31"/>
      <c r="F374" s="31"/>
      <c r="G374" s="31"/>
      <c r="H374" s="31"/>
      <c r="I374" s="31"/>
      <c r="J374" s="31"/>
      <c r="K374" s="31"/>
      <c r="L374" s="32"/>
    </row>
    <row r="375" spans="2:12" ht="12" customHeight="1">
      <c r="B375" s="19"/>
      <c r="C375" s="15"/>
      <c r="D375" s="35" t="s">
        <v>1673</v>
      </c>
      <c r="E375" s="31">
        <v>4113</v>
      </c>
      <c r="F375" s="31">
        <v>4143</v>
      </c>
      <c r="G375" s="31">
        <v>4062</v>
      </c>
      <c r="H375" s="31">
        <v>3388</v>
      </c>
      <c r="I375" s="31">
        <v>3384</v>
      </c>
      <c r="J375" s="31">
        <v>3375</v>
      </c>
      <c r="K375" s="31">
        <v>3270</v>
      </c>
      <c r="L375" s="32">
        <v>3243</v>
      </c>
    </row>
    <row r="376" spans="2:12" ht="12" customHeight="1">
      <c r="B376" s="19"/>
      <c r="C376" s="15"/>
      <c r="D376" s="35" t="s">
        <v>1469</v>
      </c>
      <c r="E376" s="31">
        <v>4306</v>
      </c>
      <c r="F376" s="31">
        <v>4392</v>
      </c>
      <c r="G376" s="31">
        <v>4370</v>
      </c>
      <c r="H376" s="31">
        <v>3401</v>
      </c>
      <c r="I376" s="31">
        <v>3469</v>
      </c>
      <c r="J376" s="31">
        <v>3415</v>
      </c>
      <c r="K376" s="31">
        <v>3343</v>
      </c>
      <c r="L376" s="32">
        <v>3305</v>
      </c>
    </row>
    <row r="377" spans="2:12" ht="12" customHeight="1">
      <c r="B377" s="19"/>
      <c r="C377" s="15"/>
      <c r="D377" s="35" t="s">
        <v>1674</v>
      </c>
      <c r="E377" s="31">
        <v>3790</v>
      </c>
      <c r="F377" s="31">
        <v>4060</v>
      </c>
      <c r="G377" s="31">
        <v>3994</v>
      </c>
      <c r="H377" s="31">
        <v>2737</v>
      </c>
      <c r="I377" s="31">
        <v>2758</v>
      </c>
      <c r="J377" s="31">
        <v>2744</v>
      </c>
      <c r="K377" s="31">
        <v>2539</v>
      </c>
      <c r="L377" s="32">
        <v>2870</v>
      </c>
    </row>
    <row r="378" spans="2:12" ht="12" customHeight="1" thickBot="1">
      <c r="B378" s="46"/>
      <c r="C378" s="47"/>
      <c r="D378" s="48"/>
      <c r="E378" s="49"/>
      <c r="F378" s="49"/>
      <c r="G378" s="49"/>
      <c r="H378" s="49"/>
      <c r="I378" s="49"/>
      <c r="J378" s="49"/>
      <c r="K378" s="49"/>
      <c r="L378" s="50"/>
    </row>
    <row r="379" spans="4:12" ht="12" customHeight="1">
      <c r="D379" s="51" t="s">
        <v>1675</v>
      </c>
      <c r="E379" s="31"/>
      <c r="F379" s="31"/>
      <c r="G379" s="31"/>
      <c r="H379" s="31"/>
      <c r="I379" s="31"/>
      <c r="J379" s="31"/>
      <c r="K379" s="31"/>
      <c r="L379" s="31"/>
    </row>
    <row r="380" spans="4:12" ht="12" customHeight="1">
      <c r="D380" s="52"/>
      <c r="E380" s="31"/>
      <c r="F380" s="31"/>
      <c r="G380" s="31"/>
      <c r="H380" s="31"/>
      <c r="I380" s="31"/>
      <c r="J380" s="31"/>
      <c r="K380" s="31"/>
      <c r="L380" s="31"/>
    </row>
    <row r="381" spans="5:12" ht="12" customHeight="1">
      <c r="E381" s="15"/>
      <c r="F381" s="15"/>
      <c r="G381" s="15"/>
      <c r="H381" s="15"/>
      <c r="I381" s="15"/>
      <c r="J381" s="15"/>
      <c r="K381" s="15"/>
      <c r="L381" s="15"/>
    </row>
  </sheetData>
  <mergeCells count="65">
    <mergeCell ref="B43:D43"/>
    <mergeCell ref="B58:D58"/>
    <mergeCell ref="B77:D77"/>
    <mergeCell ref="B83:D83"/>
    <mergeCell ref="B4:D4"/>
    <mergeCell ref="B6:D6"/>
    <mergeCell ref="B8:D8"/>
    <mergeCell ref="B28:D28"/>
    <mergeCell ref="B94:D94"/>
    <mergeCell ref="B103:D103"/>
    <mergeCell ref="B115:D115"/>
    <mergeCell ref="B124:D124"/>
    <mergeCell ref="B132:D132"/>
    <mergeCell ref="C134:D134"/>
    <mergeCell ref="C143:D143"/>
    <mergeCell ref="C147:D147"/>
    <mergeCell ref="C149:D149"/>
    <mergeCell ref="C153:D153"/>
    <mergeCell ref="C160:D160"/>
    <mergeCell ref="B162:D162"/>
    <mergeCell ref="C164:D164"/>
    <mergeCell ref="C166:D166"/>
    <mergeCell ref="C171:D171"/>
    <mergeCell ref="C175:D175"/>
    <mergeCell ref="C181:D181"/>
    <mergeCell ref="B187:D187"/>
    <mergeCell ref="C189:D189"/>
    <mergeCell ref="C198:D198"/>
    <mergeCell ref="C218:D218"/>
    <mergeCell ref="C220:D220"/>
    <mergeCell ref="C225:D225"/>
    <mergeCell ref="C203:D203"/>
    <mergeCell ref="B210:D210"/>
    <mergeCell ref="C212:D212"/>
    <mergeCell ref="C216:D216"/>
    <mergeCell ref="C235:D235"/>
    <mergeCell ref="B239:D239"/>
    <mergeCell ref="C241:D241"/>
    <mergeCell ref="B243:D243"/>
    <mergeCell ref="C245:D245"/>
    <mergeCell ref="C254:D254"/>
    <mergeCell ref="C258:D258"/>
    <mergeCell ref="C264:D264"/>
    <mergeCell ref="C268:D268"/>
    <mergeCell ref="B276:D276"/>
    <mergeCell ref="C278:D278"/>
    <mergeCell ref="C287:D287"/>
    <mergeCell ref="C292:D292"/>
    <mergeCell ref="C294:D294"/>
    <mergeCell ref="B299:D299"/>
    <mergeCell ref="C301:D301"/>
    <mergeCell ref="C306:D306"/>
    <mergeCell ref="C310:D310"/>
    <mergeCell ref="C315:D315"/>
    <mergeCell ref="C320:D320"/>
    <mergeCell ref="C327:D327"/>
    <mergeCell ref="C332:D332"/>
    <mergeCell ref="B340:D340"/>
    <mergeCell ref="C342:D342"/>
    <mergeCell ref="C364:D364"/>
    <mergeCell ref="C370:D370"/>
    <mergeCell ref="C348:D348"/>
    <mergeCell ref="B352:D352"/>
    <mergeCell ref="C354:D354"/>
    <mergeCell ref="C359:D359"/>
  </mergeCells>
  <printOptions/>
  <pageMargins left="0.75" right="0.75" top="1" bottom="1" header="0.512" footer="0.51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B2:T15"/>
  <sheetViews>
    <sheetView workbookViewId="0" topLeftCell="A1">
      <selection activeCell="A1" sqref="A1"/>
    </sheetView>
  </sheetViews>
  <sheetFormatPr defaultColWidth="9.00390625" defaultRowHeight="13.5"/>
  <cols>
    <col min="1" max="1" width="3.25390625" style="675" customWidth="1"/>
    <col min="2" max="2" width="8.375" style="698" customWidth="1"/>
    <col min="3" max="3" width="7.375" style="677" customWidth="1"/>
    <col min="4" max="5" width="7.375" style="675" customWidth="1"/>
    <col min="6" max="6" width="7.625" style="675" bestFit="1" customWidth="1"/>
    <col min="7" max="7" width="4.625" style="675" customWidth="1"/>
    <col min="8" max="11" width="7.375" style="675" customWidth="1"/>
    <col min="12" max="12" width="5.00390625" style="675" customWidth="1"/>
    <col min="13" max="13" width="5.375" style="675" customWidth="1"/>
    <col min="14" max="15" width="7.375" style="675" customWidth="1"/>
    <col min="16" max="16" width="9.75390625" style="675" customWidth="1"/>
    <col min="17" max="18" width="7.375" style="675" customWidth="1"/>
    <col min="19" max="19" width="8.00390625" style="675" customWidth="1"/>
    <col min="20" max="20" width="9.25390625" style="675" customWidth="1"/>
    <col min="21" max="16384" width="9.00390625" style="675" customWidth="1"/>
  </cols>
  <sheetData>
    <row r="2" ht="14.25">
      <c r="B2" s="676" t="s">
        <v>272</v>
      </c>
    </row>
    <row r="3" spans="2:20" ht="12.75" thickBot="1">
      <c r="B3" s="678"/>
      <c r="C3" s="679"/>
      <c r="D3" s="680"/>
      <c r="E3" s="680"/>
      <c r="F3" s="680"/>
      <c r="G3" s="680"/>
      <c r="H3" s="680"/>
      <c r="I3" s="680"/>
      <c r="J3" s="680"/>
      <c r="K3" s="680"/>
      <c r="L3" s="680"/>
      <c r="M3" s="680"/>
      <c r="N3" s="680"/>
      <c r="O3" s="680"/>
      <c r="P3" s="680"/>
      <c r="Q3" s="680"/>
      <c r="R3" s="680"/>
      <c r="S3" s="680"/>
      <c r="T3" s="681" t="s">
        <v>254</v>
      </c>
    </row>
    <row r="4" spans="2:20" ht="14.25" thickTop="1">
      <c r="B4" s="1265" t="s">
        <v>225</v>
      </c>
      <c r="C4" s="1266" t="s">
        <v>255</v>
      </c>
      <c r="D4" s="1267"/>
      <c r="E4" s="1267"/>
      <c r="F4" s="1269" t="s">
        <v>256</v>
      </c>
      <c r="G4" s="1273"/>
      <c r="H4" s="1278" t="s">
        <v>257</v>
      </c>
      <c r="I4" s="1279"/>
      <c r="J4" s="1279"/>
      <c r="K4" s="1279"/>
      <c r="L4" s="1279"/>
      <c r="M4" s="1280"/>
      <c r="N4" s="1265" t="s">
        <v>258</v>
      </c>
      <c r="O4" s="1265"/>
      <c r="P4" s="1272" t="s">
        <v>259</v>
      </c>
      <c r="Q4" s="1269" t="s">
        <v>1734</v>
      </c>
      <c r="R4" s="1270"/>
      <c r="S4" s="1271"/>
      <c r="T4" s="1265" t="s">
        <v>260</v>
      </c>
    </row>
    <row r="5" spans="2:20" ht="13.5">
      <c r="B5" s="1263"/>
      <c r="C5" s="1268" t="s">
        <v>261</v>
      </c>
      <c r="D5" s="1263" t="s">
        <v>262</v>
      </c>
      <c r="E5" s="1263"/>
      <c r="F5" s="1274" t="s">
        <v>261</v>
      </c>
      <c r="G5" s="1275"/>
      <c r="H5" s="1263" t="s">
        <v>261</v>
      </c>
      <c r="I5" s="1263" t="s">
        <v>262</v>
      </c>
      <c r="J5" s="1263"/>
      <c r="K5" s="1264"/>
      <c r="L5" s="1281" t="s">
        <v>263</v>
      </c>
      <c r="M5" s="1282"/>
      <c r="N5" s="1263" t="s">
        <v>261</v>
      </c>
      <c r="O5" s="1263" t="s">
        <v>262</v>
      </c>
      <c r="P5" s="1263"/>
      <c r="Q5" s="1263" t="s">
        <v>261</v>
      </c>
      <c r="R5" s="1263" t="s">
        <v>262</v>
      </c>
      <c r="S5" s="1263" t="s">
        <v>263</v>
      </c>
      <c r="T5" s="1263"/>
    </row>
    <row r="6" spans="2:20" ht="12">
      <c r="B6" s="1263"/>
      <c r="C6" s="1268"/>
      <c r="D6" s="682" t="s">
        <v>264</v>
      </c>
      <c r="E6" s="682" t="s">
        <v>265</v>
      </c>
      <c r="F6" s="1276"/>
      <c r="G6" s="1277"/>
      <c r="H6" s="1263"/>
      <c r="I6" s="682" t="s">
        <v>264</v>
      </c>
      <c r="J6" s="682" t="s">
        <v>265</v>
      </c>
      <c r="K6" s="682" t="s">
        <v>266</v>
      </c>
      <c r="L6" s="1269"/>
      <c r="M6" s="1271"/>
      <c r="N6" s="1263"/>
      <c r="O6" s="1263"/>
      <c r="P6" s="1263"/>
      <c r="Q6" s="1263"/>
      <c r="R6" s="1263"/>
      <c r="S6" s="1263"/>
      <c r="T6" s="1263"/>
    </row>
    <row r="7" spans="2:20" ht="12">
      <c r="B7" s="683"/>
      <c r="C7" s="684"/>
      <c r="D7" s="685"/>
      <c r="E7" s="685"/>
      <c r="F7" s="685"/>
      <c r="G7" s="685"/>
      <c r="H7" s="685"/>
      <c r="I7" s="685"/>
      <c r="J7" s="685"/>
      <c r="K7" s="685"/>
      <c r="L7" s="685"/>
      <c r="M7" s="685"/>
      <c r="N7" s="685"/>
      <c r="O7" s="685"/>
      <c r="P7" s="685"/>
      <c r="Q7" s="685"/>
      <c r="R7" s="685"/>
      <c r="S7" s="685"/>
      <c r="T7" s="686"/>
    </row>
    <row r="8" spans="2:20" s="687" customFormat="1" ht="11.25">
      <c r="B8" s="688" t="s">
        <v>1460</v>
      </c>
      <c r="C8" s="689">
        <f>SUM(C10:C14)</f>
        <v>1657</v>
      </c>
      <c r="D8" s="690">
        <f>SUM(D10:D14)</f>
        <v>1043</v>
      </c>
      <c r="E8" s="690">
        <f>SUM(E10:E14)</f>
        <v>4127</v>
      </c>
      <c r="F8" s="1262">
        <f>SUM(F10:G12,G13,G14)</f>
        <v>482</v>
      </c>
      <c r="G8" s="1262"/>
      <c r="H8" s="690">
        <f>SUM(H10:H14)</f>
        <v>316</v>
      </c>
      <c r="I8" s="690">
        <f>SUM(I10:I14)</f>
        <v>407</v>
      </c>
      <c r="J8" s="690">
        <f>SUM(J10:J14)</f>
        <v>8</v>
      </c>
      <c r="K8" s="690">
        <f>SUM(K10:K14)</f>
        <v>518</v>
      </c>
      <c r="L8" s="1262">
        <f>SUM(L10,M11:M13,L14)</f>
        <v>2732</v>
      </c>
      <c r="M8" s="1262"/>
      <c r="N8" s="690">
        <f>SUM(N10:N14)</f>
        <v>353</v>
      </c>
      <c r="O8" s="690">
        <f>SUM(O10:O14)</f>
        <v>68</v>
      </c>
      <c r="P8" s="690">
        <v>51</v>
      </c>
      <c r="Q8" s="690">
        <f>SUM(Q10:Q14)</f>
        <v>2808</v>
      </c>
      <c r="R8" s="690">
        <f>SUM(R10:R14)</f>
        <v>6171</v>
      </c>
      <c r="S8" s="690">
        <f>SUM(S10:S14)</f>
        <v>2732</v>
      </c>
      <c r="T8" s="691">
        <f>SUM(P8:S8)</f>
        <v>11762</v>
      </c>
    </row>
    <row r="9" spans="2:20" ht="12">
      <c r="B9" s="692"/>
      <c r="C9" s="693"/>
      <c r="D9" s="694"/>
      <c r="E9" s="694"/>
      <c r="F9" s="694"/>
      <c r="G9" s="694"/>
      <c r="H9" s="694"/>
      <c r="I9" s="694"/>
      <c r="J9" s="694"/>
      <c r="K9" s="694"/>
      <c r="L9" s="694"/>
      <c r="M9" s="694"/>
      <c r="N9" s="694"/>
      <c r="O9" s="694"/>
      <c r="P9" s="694"/>
      <c r="Q9" s="694"/>
      <c r="R9" s="694"/>
      <c r="S9" s="694"/>
      <c r="T9" s="695"/>
    </row>
    <row r="10" spans="2:20" ht="12">
      <c r="B10" s="692" t="s">
        <v>267</v>
      </c>
      <c r="C10" s="693">
        <v>537</v>
      </c>
      <c r="D10" s="694">
        <v>25</v>
      </c>
      <c r="E10" s="694">
        <v>184</v>
      </c>
      <c r="F10" s="1254">
        <v>470</v>
      </c>
      <c r="G10" s="1254"/>
      <c r="H10" s="694">
        <v>114</v>
      </c>
      <c r="I10" s="694">
        <v>246</v>
      </c>
      <c r="J10" s="694">
        <v>0</v>
      </c>
      <c r="K10" s="694">
        <v>0</v>
      </c>
      <c r="L10" s="1254">
        <v>0</v>
      </c>
      <c r="M10" s="1254"/>
      <c r="N10" s="694">
        <v>2</v>
      </c>
      <c r="O10" s="694">
        <v>1</v>
      </c>
      <c r="P10" s="694">
        <v>12</v>
      </c>
      <c r="Q10" s="694">
        <f>SUM(C10,F10,H10,N10)</f>
        <v>1123</v>
      </c>
      <c r="R10" s="694">
        <f>SUM(D10,E10,I10,J10,K10,O10)</f>
        <v>456</v>
      </c>
      <c r="S10" s="694">
        <f>SUM(L10)</f>
        <v>0</v>
      </c>
      <c r="T10" s="695">
        <f>SUM(Q10:S10)</f>
        <v>1579</v>
      </c>
    </row>
    <row r="11" spans="2:20" ht="13.5" customHeight="1">
      <c r="B11" s="1258" t="s">
        <v>268</v>
      </c>
      <c r="C11" s="1260">
        <v>214</v>
      </c>
      <c r="D11" s="1254">
        <v>122</v>
      </c>
      <c r="E11" s="1254">
        <v>102</v>
      </c>
      <c r="F11" s="1254">
        <v>6</v>
      </c>
      <c r="G11" s="1254"/>
      <c r="H11" s="1254">
        <v>97</v>
      </c>
      <c r="I11" s="1254">
        <v>24</v>
      </c>
      <c r="J11" s="1254">
        <v>3</v>
      </c>
      <c r="K11" s="1254">
        <v>42</v>
      </c>
      <c r="L11" s="696" t="s">
        <v>269</v>
      </c>
      <c r="M11" s="694">
        <v>5</v>
      </c>
      <c r="N11" s="1254">
        <v>324</v>
      </c>
      <c r="O11" s="1254">
        <v>44</v>
      </c>
      <c r="P11" s="1254">
        <v>9</v>
      </c>
      <c r="Q11" s="1254">
        <f>SUM(C11,F11,H11,N11)</f>
        <v>641</v>
      </c>
      <c r="R11" s="1254">
        <f>SUM(D11,E11,I11,J11,K11,O11)</f>
        <v>337</v>
      </c>
      <c r="S11" s="1254">
        <f>SUM(M11:M12)</f>
        <v>93</v>
      </c>
      <c r="T11" s="1256">
        <f>SUM(Q11:S11)</f>
        <v>1071</v>
      </c>
    </row>
    <row r="12" spans="2:20" ht="12">
      <c r="B12" s="1258"/>
      <c r="C12" s="1260"/>
      <c r="D12" s="1254"/>
      <c r="E12" s="1254"/>
      <c r="F12" s="1254"/>
      <c r="G12" s="1254"/>
      <c r="H12" s="1254"/>
      <c r="I12" s="1254"/>
      <c r="J12" s="1254"/>
      <c r="K12" s="1254"/>
      <c r="L12" s="694"/>
      <c r="M12" s="694">
        <v>88</v>
      </c>
      <c r="N12" s="1254"/>
      <c r="O12" s="1254"/>
      <c r="P12" s="1254"/>
      <c r="Q12" s="1254"/>
      <c r="R12" s="1254"/>
      <c r="S12" s="1254"/>
      <c r="T12" s="1256"/>
    </row>
    <row r="13" spans="2:20" ht="13.5" customHeight="1">
      <c r="B13" s="1258" t="s">
        <v>40</v>
      </c>
      <c r="C13" s="1260">
        <v>906</v>
      </c>
      <c r="D13" s="1254">
        <v>896</v>
      </c>
      <c r="E13" s="1254">
        <v>3841</v>
      </c>
      <c r="F13" s="696" t="s">
        <v>270</v>
      </c>
      <c r="G13" s="694">
        <v>1</v>
      </c>
      <c r="H13" s="1254">
        <v>105</v>
      </c>
      <c r="I13" s="1254">
        <v>137</v>
      </c>
      <c r="J13" s="1254">
        <v>5</v>
      </c>
      <c r="K13" s="1254">
        <v>476</v>
      </c>
      <c r="L13" s="696" t="s">
        <v>269</v>
      </c>
      <c r="M13" s="694">
        <v>17</v>
      </c>
      <c r="N13" s="1254">
        <v>27</v>
      </c>
      <c r="O13" s="1254">
        <v>23</v>
      </c>
      <c r="P13" s="1254">
        <v>10</v>
      </c>
      <c r="Q13" s="1254">
        <f>SUM(C13,G13,G14,H13,N13)</f>
        <v>1044</v>
      </c>
      <c r="R13" s="1254">
        <f>SUM(D13,E13,I13,J13,K13,O13)</f>
        <v>5378</v>
      </c>
      <c r="S13" s="1254">
        <f>SUM(M13,L14)</f>
        <v>2639</v>
      </c>
      <c r="T13" s="1256">
        <f>SUM(Q13:S13)</f>
        <v>9061</v>
      </c>
    </row>
    <row r="14" spans="2:20" ht="12">
      <c r="B14" s="1259"/>
      <c r="C14" s="1261"/>
      <c r="D14" s="1255"/>
      <c r="E14" s="1255"/>
      <c r="F14" s="697"/>
      <c r="G14" s="697">
        <v>5</v>
      </c>
      <c r="H14" s="1255"/>
      <c r="I14" s="1255"/>
      <c r="J14" s="1255"/>
      <c r="K14" s="1255"/>
      <c r="L14" s="1255">
        <v>2622</v>
      </c>
      <c r="M14" s="1255"/>
      <c r="N14" s="1255"/>
      <c r="O14" s="1255"/>
      <c r="P14" s="1255"/>
      <c r="Q14" s="1255"/>
      <c r="R14" s="1255"/>
      <c r="S14" s="1255"/>
      <c r="T14" s="1257"/>
    </row>
    <row r="15" ht="12">
      <c r="B15" s="698" t="s">
        <v>271</v>
      </c>
    </row>
  </sheetData>
  <mergeCells count="55">
    <mergeCell ref="F4:G4"/>
    <mergeCell ref="H5:H6"/>
    <mergeCell ref="F5:G6"/>
    <mergeCell ref="H4:M4"/>
    <mergeCell ref="L5:M6"/>
    <mergeCell ref="T4:T6"/>
    <mergeCell ref="Q4:S4"/>
    <mergeCell ref="N4:O4"/>
    <mergeCell ref="N5:N6"/>
    <mergeCell ref="O5:O6"/>
    <mergeCell ref="P4:P6"/>
    <mergeCell ref="Q5:Q6"/>
    <mergeCell ref="R5:R6"/>
    <mergeCell ref="S5:S6"/>
    <mergeCell ref="B4:B6"/>
    <mergeCell ref="C4:E4"/>
    <mergeCell ref="C5:C6"/>
    <mergeCell ref="D5:E5"/>
    <mergeCell ref="L8:M8"/>
    <mergeCell ref="L10:M10"/>
    <mergeCell ref="I5:K5"/>
    <mergeCell ref="D13:D14"/>
    <mergeCell ref="E11:E12"/>
    <mergeCell ref="E13:E14"/>
    <mergeCell ref="F8:G8"/>
    <mergeCell ref="F10:G10"/>
    <mergeCell ref="F11:G12"/>
    <mergeCell ref="D11:D12"/>
    <mergeCell ref="B11:B12"/>
    <mergeCell ref="B13:B14"/>
    <mergeCell ref="C11:C12"/>
    <mergeCell ref="C13:C14"/>
    <mergeCell ref="H11:H12"/>
    <mergeCell ref="H13:H14"/>
    <mergeCell ref="L14:M14"/>
    <mergeCell ref="N11:N12"/>
    <mergeCell ref="K11:K12"/>
    <mergeCell ref="J11:J12"/>
    <mergeCell ref="I11:I12"/>
    <mergeCell ref="I13:I14"/>
    <mergeCell ref="J13:J14"/>
    <mergeCell ref="K13:K14"/>
    <mergeCell ref="O11:O12"/>
    <mergeCell ref="N13:N14"/>
    <mergeCell ref="O13:O14"/>
    <mergeCell ref="P11:P12"/>
    <mergeCell ref="P13:P14"/>
    <mergeCell ref="Q11:Q12"/>
    <mergeCell ref="Q13:Q14"/>
    <mergeCell ref="R11:R12"/>
    <mergeCell ref="R13:R14"/>
    <mergeCell ref="S11:S12"/>
    <mergeCell ref="S13:S14"/>
    <mergeCell ref="T11:T12"/>
    <mergeCell ref="T13:T14"/>
  </mergeCells>
  <printOptions/>
  <pageMargins left="0.75" right="0.75" top="1" bottom="1" header="0.512" footer="0.512"/>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dimension ref="B2:J90"/>
  <sheetViews>
    <sheetView workbookViewId="0" topLeftCell="A1">
      <selection activeCell="A1" sqref="A1"/>
    </sheetView>
  </sheetViews>
  <sheetFormatPr defaultColWidth="9.00390625" defaultRowHeight="13.5"/>
  <cols>
    <col min="1" max="1" width="2.625" style="699" customWidth="1"/>
    <col min="2" max="2" width="4.625" style="704" customWidth="1"/>
    <col min="3" max="3" width="23.125" style="701" customWidth="1"/>
    <col min="4" max="4" width="7.125" style="702" customWidth="1"/>
    <col min="5" max="5" width="11.25390625" style="699" bestFit="1" customWidth="1"/>
    <col min="6" max="6" width="15.375" style="699" bestFit="1" customWidth="1"/>
    <col min="7" max="7" width="11.25390625" style="703" bestFit="1" customWidth="1"/>
    <col min="8" max="8" width="15.375" style="703" bestFit="1" customWidth="1"/>
    <col min="9" max="9" width="11.25390625" style="703" bestFit="1" customWidth="1"/>
    <col min="10" max="10" width="15.375" style="703" bestFit="1" customWidth="1"/>
    <col min="11" max="16384" width="9.00390625" style="699" customWidth="1"/>
  </cols>
  <sheetData>
    <row r="2" ht="14.25">
      <c r="B2" s="700" t="s">
        <v>622</v>
      </c>
    </row>
    <row r="3" spans="4:10" ht="12.75" thickBot="1">
      <c r="D3" s="705"/>
      <c r="E3" s="706"/>
      <c r="F3" s="706"/>
      <c r="G3" s="706"/>
      <c r="H3" s="706"/>
      <c r="I3" s="706"/>
      <c r="J3" s="706"/>
    </row>
    <row r="4" spans="2:10" ht="14.25" customHeight="1">
      <c r="B4" s="1288" t="s">
        <v>273</v>
      </c>
      <c r="C4" s="1289"/>
      <c r="D4" s="1294" t="s">
        <v>274</v>
      </c>
      <c r="E4" s="1287" t="s">
        <v>275</v>
      </c>
      <c r="F4" s="1286"/>
      <c r="G4" s="1284" t="s">
        <v>276</v>
      </c>
      <c r="H4" s="1284"/>
      <c r="I4" s="1284" t="s">
        <v>277</v>
      </c>
      <c r="J4" s="1286"/>
    </row>
    <row r="5" spans="2:10" ht="12" customHeight="1">
      <c r="B5" s="1290"/>
      <c r="C5" s="1291"/>
      <c r="D5" s="1295"/>
      <c r="E5" s="707" t="s">
        <v>278</v>
      </c>
      <c r="F5" s="708" t="s">
        <v>279</v>
      </c>
      <c r="G5" s="709" t="s">
        <v>278</v>
      </c>
      <c r="H5" s="708" t="s">
        <v>279</v>
      </c>
      <c r="I5" s="707" t="s">
        <v>278</v>
      </c>
      <c r="J5" s="710" t="s">
        <v>279</v>
      </c>
    </row>
    <row r="6" spans="2:10" s="703" customFormat="1" ht="12">
      <c r="B6" s="711"/>
      <c r="C6" s="712"/>
      <c r="D6" s="713"/>
      <c r="E6" s="714"/>
      <c r="F6" s="714" t="s">
        <v>280</v>
      </c>
      <c r="G6" s="714"/>
      <c r="H6" s="714" t="s">
        <v>280</v>
      </c>
      <c r="I6" s="714"/>
      <c r="J6" s="715" t="s">
        <v>280</v>
      </c>
    </row>
    <row r="7" spans="2:10" s="716" customFormat="1" ht="13.5" customHeight="1">
      <c r="B7" s="1292" t="s">
        <v>281</v>
      </c>
      <c r="C7" s="1293"/>
      <c r="D7" s="719"/>
      <c r="E7" s="720"/>
      <c r="F7" s="720">
        <v>4408071724</v>
      </c>
      <c r="G7" s="720"/>
      <c r="H7" s="720">
        <v>3514701708</v>
      </c>
      <c r="I7" s="720"/>
      <c r="J7" s="721">
        <f>SUM(J10,J19,J33,J43,J61,J75,J76)</f>
        <v>2939244436</v>
      </c>
    </row>
    <row r="8" spans="2:10" s="716" customFormat="1" ht="13.5" customHeight="1">
      <c r="B8" s="717"/>
      <c r="C8" s="718"/>
      <c r="D8" s="719"/>
      <c r="E8" s="720"/>
      <c r="F8" s="720"/>
      <c r="G8" s="720"/>
      <c r="H8" s="720"/>
      <c r="I8" s="720"/>
      <c r="J8" s="721"/>
    </row>
    <row r="9" spans="2:10" s="703" customFormat="1" ht="13.5" customHeight="1">
      <c r="B9" s="1285" t="s">
        <v>282</v>
      </c>
      <c r="C9" s="722" t="s">
        <v>283</v>
      </c>
      <c r="D9" s="723" t="s">
        <v>284</v>
      </c>
      <c r="E9" s="724">
        <v>7616</v>
      </c>
      <c r="F9" s="724">
        <v>1594271137</v>
      </c>
      <c r="G9" s="724">
        <v>6281</v>
      </c>
      <c r="H9" s="724">
        <v>1401642529</v>
      </c>
      <c r="I9" s="724">
        <v>5326</v>
      </c>
      <c r="J9" s="725">
        <v>1245667758</v>
      </c>
    </row>
    <row r="10" spans="2:10" s="703" customFormat="1" ht="13.5" customHeight="1">
      <c r="B10" s="1285"/>
      <c r="C10" s="726" t="s">
        <v>1734</v>
      </c>
      <c r="D10" s="723"/>
      <c r="E10" s="724"/>
      <c r="F10" s="724">
        <f>SUM(F9)</f>
        <v>1594271137</v>
      </c>
      <c r="G10" s="724"/>
      <c r="H10" s="724">
        <f>SUM(H9)</f>
        <v>1401642529</v>
      </c>
      <c r="I10" s="724"/>
      <c r="J10" s="725">
        <f>SUM(J9)</f>
        <v>1245667758</v>
      </c>
    </row>
    <row r="11" spans="2:10" s="703" customFormat="1" ht="12">
      <c r="B11" s="711"/>
      <c r="C11" s="722"/>
      <c r="D11" s="727"/>
      <c r="E11" s="724"/>
      <c r="F11" s="724"/>
      <c r="G11" s="724"/>
      <c r="H11" s="724"/>
      <c r="I11" s="724"/>
      <c r="J11" s="725"/>
    </row>
    <row r="12" spans="2:10" ht="12" customHeight="1">
      <c r="B12" s="1285" t="s">
        <v>285</v>
      </c>
      <c r="C12" s="722" t="s">
        <v>286</v>
      </c>
      <c r="D12" s="723" t="s">
        <v>287</v>
      </c>
      <c r="E12" s="724">
        <v>5021686</v>
      </c>
      <c r="F12" s="724">
        <v>1058452103</v>
      </c>
      <c r="G12" s="724">
        <v>4542706</v>
      </c>
      <c r="H12" s="724">
        <v>848404777</v>
      </c>
      <c r="I12" s="724">
        <v>3043330</v>
      </c>
      <c r="J12" s="725">
        <v>608192404</v>
      </c>
    </row>
    <row r="13" spans="2:10" ht="12" customHeight="1">
      <c r="B13" s="1285"/>
      <c r="C13" s="722" t="s">
        <v>288</v>
      </c>
      <c r="D13" s="723" t="s">
        <v>289</v>
      </c>
      <c r="E13" s="724">
        <v>1395023</v>
      </c>
      <c r="F13" s="724">
        <v>160706495</v>
      </c>
      <c r="G13" s="724">
        <v>1042971</v>
      </c>
      <c r="H13" s="724">
        <v>110270556</v>
      </c>
      <c r="I13" s="724">
        <v>1569642</v>
      </c>
      <c r="J13" s="725">
        <v>196799521</v>
      </c>
    </row>
    <row r="14" spans="2:10" ht="12" customHeight="1">
      <c r="B14" s="1285"/>
      <c r="C14" s="722" t="s">
        <v>290</v>
      </c>
      <c r="D14" s="723" t="s">
        <v>291</v>
      </c>
      <c r="E14" s="728">
        <v>36399.6</v>
      </c>
      <c r="F14" s="724">
        <v>39752809</v>
      </c>
      <c r="G14" s="724">
        <v>26699</v>
      </c>
      <c r="H14" s="724">
        <v>25408717</v>
      </c>
      <c r="I14" s="724">
        <v>19888</v>
      </c>
      <c r="J14" s="725">
        <v>17701632</v>
      </c>
    </row>
    <row r="15" spans="2:10" ht="12" customHeight="1">
      <c r="B15" s="1285"/>
      <c r="C15" s="1296" t="s">
        <v>292</v>
      </c>
      <c r="D15" s="723" t="s">
        <v>293</v>
      </c>
      <c r="E15" s="724">
        <v>4930</v>
      </c>
      <c r="F15" s="724">
        <v>0</v>
      </c>
      <c r="G15" s="724">
        <v>43545</v>
      </c>
      <c r="H15" s="724">
        <v>0</v>
      </c>
      <c r="I15" s="724">
        <v>21100</v>
      </c>
      <c r="J15" s="725">
        <v>0</v>
      </c>
    </row>
    <row r="16" spans="2:10" ht="12" customHeight="1">
      <c r="B16" s="1285"/>
      <c r="C16" s="1296"/>
      <c r="D16" s="723" t="s">
        <v>294</v>
      </c>
      <c r="E16" s="724">
        <v>7162</v>
      </c>
      <c r="F16" s="724">
        <v>5673018</v>
      </c>
      <c r="G16" s="724">
        <v>18484</v>
      </c>
      <c r="H16" s="724">
        <v>20989988</v>
      </c>
      <c r="I16" s="724">
        <v>43104</v>
      </c>
      <c r="J16" s="725">
        <v>48861748</v>
      </c>
    </row>
    <row r="17" spans="2:10" ht="12" customHeight="1">
      <c r="B17" s="1285"/>
      <c r="C17" s="722" t="s">
        <v>295</v>
      </c>
      <c r="D17" s="723" t="s">
        <v>294</v>
      </c>
      <c r="E17" s="724">
        <v>6500</v>
      </c>
      <c r="F17" s="724">
        <v>845000</v>
      </c>
      <c r="G17" s="724">
        <v>0</v>
      </c>
      <c r="H17" s="724">
        <v>0</v>
      </c>
      <c r="I17" s="724">
        <v>0</v>
      </c>
      <c r="J17" s="725">
        <v>0</v>
      </c>
    </row>
    <row r="18" spans="2:10" ht="12" customHeight="1">
      <c r="B18" s="1285"/>
      <c r="C18" s="722" t="s">
        <v>296</v>
      </c>
      <c r="D18" s="723" t="s">
        <v>297</v>
      </c>
      <c r="E18" s="724">
        <v>4800</v>
      </c>
      <c r="F18" s="724">
        <v>720000</v>
      </c>
      <c r="G18" s="724">
        <v>0</v>
      </c>
      <c r="H18" s="724">
        <v>0</v>
      </c>
      <c r="I18" s="724">
        <v>0</v>
      </c>
      <c r="J18" s="725">
        <v>0</v>
      </c>
    </row>
    <row r="19" spans="2:10" ht="12" customHeight="1">
      <c r="B19" s="1285"/>
      <c r="C19" s="726" t="s">
        <v>1734</v>
      </c>
      <c r="D19" s="723"/>
      <c r="E19" s="724"/>
      <c r="F19" s="724">
        <f>SUM(F12:F18)</f>
        <v>1266149425</v>
      </c>
      <c r="G19" s="724"/>
      <c r="H19" s="724">
        <f>SUM(H12:H18)</f>
        <v>1005074038</v>
      </c>
      <c r="I19" s="724"/>
      <c r="J19" s="725">
        <f>SUM(J12:J18)</f>
        <v>871555305</v>
      </c>
    </row>
    <row r="20" spans="2:10" ht="12" customHeight="1">
      <c r="B20" s="711"/>
      <c r="C20" s="722"/>
      <c r="D20" s="723"/>
      <c r="E20" s="724"/>
      <c r="F20" s="724"/>
      <c r="G20" s="724"/>
      <c r="H20" s="724"/>
      <c r="I20" s="724"/>
      <c r="J20" s="725"/>
    </row>
    <row r="21" spans="2:10" ht="12" customHeight="1">
      <c r="B21" s="1283" t="s">
        <v>298</v>
      </c>
      <c r="C21" s="722" t="s">
        <v>299</v>
      </c>
      <c r="D21" s="723" t="s">
        <v>300</v>
      </c>
      <c r="E21" s="724">
        <v>53502</v>
      </c>
      <c r="F21" s="724">
        <v>332858321</v>
      </c>
      <c r="G21" s="724">
        <v>57606</v>
      </c>
      <c r="H21" s="724">
        <v>343898405</v>
      </c>
      <c r="I21" s="724">
        <v>25209</v>
      </c>
      <c r="J21" s="725">
        <v>165032976</v>
      </c>
    </row>
    <row r="22" spans="2:10" ht="12" customHeight="1">
      <c r="B22" s="1283"/>
      <c r="C22" s="722" t="s">
        <v>301</v>
      </c>
      <c r="D22" s="723" t="s">
        <v>302</v>
      </c>
      <c r="E22" s="724">
        <v>148193</v>
      </c>
      <c r="F22" s="724">
        <v>25372795</v>
      </c>
      <c r="G22" s="724">
        <v>83424</v>
      </c>
      <c r="H22" s="724">
        <v>11664967</v>
      </c>
      <c r="I22" s="724">
        <v>95135</v>
      </c>
      <c r="J22" s="725">
        <v>12248987</v>
      </c>
    </row>
    <row r="23" spans="2:10" ht="12" customHeight="1">
      <c r="B23" s="1283"/>
      <c r="C23" s="722"/>
      <c r="D23" s="723"/>
      <c r="E23" s="724"/>
      <c r="F23" s="724"/>
      <c r="G23" s="724"/>
      <c r="H23" s="724"/>
      <c r="I23" s="724"/>
      <c r="J23" s="725"/>
    </row>
    <row r="24" spans="2:10" ht="12" customHeight="1">
      <c r="B24" s="1283"/>
      <c r="C24" s="722" t="s">
        <v>303</v>
      </c>
      <c r="D24" s="723" t="s">
        <v>304</v>
      </c>
      <c r="E24" s="728">
        <v>4111.5</v>
      </c>
      <c r="F24" s="724">
        <v>219520505</v>
      </c>
      <c r="G24" s="724"/>
      <c r="H24" s="724"/>
      <c r="I24" s="724"/>
      <c r="J24" s="725"/>
    </row>
    <row r="25" spans="2:10" ht="12" customHeight="1">
      <c r="B25" s="1283"/>
      <c r="C25" s="722" t="s">
        <v>305</v>
      </c>
      <c r="D25" s="723" t="s">
        <v>306</v>
      </c>
      <c r="E25" s="724">
        <v>1706</v>
      </c>
      <c r="F25" s="724">
        <v>80466638</v>
      </c>
      <c r="G25" s="724"/>
      <c r="H25" s="724"/>
      <c r="I25" s="724"/>
      <c r="J25" s="725"/>
    </row>
    <row r="26" spans="2:10" ht="12" customHeight="1">
      <c r="B26" s="1283"/>
      <c r="C26" s="722" t="s">
        <v>307</v>
      </c>
      <c r="D26" s="723" t="s">
        <v>306</v>
      </c>
      <c r="E26" s="728">
        <v>767.7</v>
      </c>
      <c r="F26" s="724">
        <v>63942762</v>
      </c>
      <c r="G26" s="724">
        <v>8399</v>
      </c>
      <c r="H26" s="724">
        <v>490785038</v>
      </c>
      <c r="I26" s="724">
        <v>7951</v>
      </c>
      <c r="J26" s="725">
        <v>540306859</v>
      </c>
    </row>
    <row r="27" spans="2:10" ht="12" customHeight="1">
      <c r="B27" s="1283"/>
      <c r="C27" s="722" t="s">
        <v>308</v>
      </c>
      <c r="D27" s="723" t="s">
        <v>309</v>
      </c>
      <c r="E27" s="728">
        <v>5177.8</v>
      </c>
      <c r="F27" s="724">
        <v>513213801</v>
      </c>
      <c r="G27" s="724"/>
      <c r="H27" s="724"/>
      <c r="I27" s="724"/>
      <c r="J27" s="725"/>
    </row>
    <row r="28" spans="2:10" ht="12" customHeight="1">
      <c r="B28" s="1283"/>
      <c r="C28" s="722" t="s">
        <v>310</v>
      </c>
      <c r="D28" s="723" t="s">
        <v>306</v>
      </c>
      <c r="E28" s="724">
        <v>100</v>
      </c>
      <c r="F28" s="724">
        <v>8100000</v>
      </c>
      <c r="G28" s="724"/>
      <c r="H28" s="724"/>
      <c r="I28" s="724"/>
      <c r="J28" s="725"/>
    </row>
    <row r="29" spans="2:10" ht="12" customHeight="1">
      <c r="B29" s="1283"/>
      <c r="C29" s="722"/>
      <c r="D29" s="723"/>
      <c r="E29" s="724"/>
      <c r="F29" s="724"/>
      <c r="G29" s="724"/>
      <c r="H29" s="724"/>
      <c r="I29" s="724"/>
      <c r="J29" s="725"/>
    </row>
    <row r="30" spans="2:10" ht="12" customHeight="1">
      <c r="B30" s="1283"/>
      <c r="C30" s="722" t="s">
        <v>311</v>
      </c>
      <c r="D30" s="723" t="s">
        <v>312</v>
      </c>
      <c r="E30" s="728">
        <v>290.1</v>
      </c>
      <c r="F30" s="724">
        <v>66712520</v>
      </c>
      <c r="G30" s="724">
        <v>116</v>
      </c>
      <c r="H30" s="724">
        <v>26867887</v>
      </c>
      <c r="I30" s="724">
        <v>0</v>
      </c>
      <c r="J30" s="725">
        <v>0</v>
      </c>
    </row>
    <row r="31" spans="2:10" ht="12" customHeight="1">
      <c r="B31" s="1283"/>
      <c r="C31" s="722" t="s">
        <v>313</v>
      </c>
      <c r="D31" s="723" t="s">
        <v>314</v>
      </c>
      <c r="E31" s="724">
        <v>110</v>
      </c>
      <c r="F31" s="724">
        <v>17406885</v>
      </c>
      <c r="G31" s="724">
        <v>197</v>
      </c>
      <c r="H31" s="724">
        <v>31297883</v>
      </c>
      <c r="I31" s="724">
        <v>0</v>
      </c>
      <c r="J31" s="725">
        <v>0</v>
      </c>
    </row>
    <row r="32" spans="2:10" ht="12" customHeight="1">
      <c r="B32" s="1283"/>
      <c r="C32" s="722" t="s">
        <v>315</v>
      </c>
      <c r="D32" s="723" t="s">
        <v>314</v>
      </c>
      <c r="E32" s="724">
        <v>78</v>
      </c>
      <c r="F32" s="724">
        <v>3564000</v>
      </c>
      <c r="G32" s="724">
        <v>0</v>
      </c>
      <c r="H32" s="724">
        <v>0</v>
      </c>
      <c r="I32" s="724">
        <v>0</v>
      </c>
      <c r="J32" s="725">
        <v>0</v>
      </c>
    </row>
    <row r="33" spans="2:10" ht="12" customHeight="1">
      <c r="B33" s="1283"/>
      <c r="C33" s="726" t="s">
        <v>1734</v>
      </c>
      <c r="D33" s="723"/>
      <c r="E33" s="724"/>
      <c r="F33" s="724">
        <f>SUM(F21:F32)</f>
        <v>1331158227</v>
      </c>
      <c r="G33" s="724"/>
      <c r="H33" s="724">
        <f>SUM(H21:H32)</f>
        <v>904514180</v>
      </c>
      <c r="I33" s="724"/>
      <c r="J33" s="725">
        <f>SUM(J21:J32)</f>
        <v>717588822</v>
      </c>
    </row>
    <row r="34" spans="2:10" ht="12" customHeight="1">
      <c r="B34" s="711"/>
      <c r="C34" s="722"/>
      <c r="D34" s="723"/>
      <c r="E34" s="724"/>
      <c r="F34" s="724"/>
      <c r="G34" s="724"/>
      <c r="H34" s="724"/>
      <c r="I34" s="724"/>
      <c r="J34" s="725"/>
    </row>
    <row r="35" spans="2:10" ht="12" customHeight="1">
      <c r="B35" s="1285" t="s">
        <v>316</v>
      </c>
      <c r="C35" s="722" t="s">
        <v>317</v>
      </c>
      <c r="D35" s="723" t="s">
        <v>118</v>
      </c>
      <c r="E35" s="724">
        <v>120</v>
      </c>
      <c r="F35" s="724">
        <v>12208830</v>
      </c>
      <c r="G35" s="724">
        <v>70</v>
      </c>
      <c r="H35" s="724">
        <v>6895092</v>
      </c>
      <c r="I35" s="724">
        <v>0</v>
      </c>
      <c r="J35" s="725">
        <v>0</v>
      </c>
    </row>
    <row r="36" spans="2:10" ht="12" customHeight="1">
      <c r="B36" s="1285"/>
      <c r="C36" s="722" t="s">
        <v>318</v>
      </c>
      <c r="D36" s="723" t="s">
        <v>319</v>
      </c>
      <c r="E36" s="728">
        <v>1.8</v>
      </c>
      <c r="F36" s="724">
        <v>360000</v>
      </c>
      <c r="G36" s="724">
        <v>0</v>
      </c>
      <c r="H36" s="724">
        <v>0</v>
      </c>
      <c r="I36" s="724">
        <v>523</v>
      </c>
      <c r="J36" s="725">
        <v>6587000</v>
      </c>
    </row>
    <row r="37" spans="2:10" ht="12" customHeight="1">
      <c r="B37" s="1285"/>
      <c r="C37" s="722" t="s">
        <v>320</v>
      </c>
      <c r="D37" s="723" t="s">
        <v>314</v>
      </c>
      <c r="E37" s="724">
        <v>1150</v>
      </c>
      <c r="F37" s="724">
        <v>12952657</v>
      </c>
      <c r="G37" s="724">
        <v>1100</v>
      </c>
      <c r="H37" s="724">
        <v>12626240</v>
      </c>
      <c r="I37" s="724">
        <v>0</v>
      </c>
      <c r="J37" s="725">
        <v>0</v>
      </c>
    </row>
    <row r="38" spans="2:10" ht="12" customHeight="1">
      <c r="B38" s="1285"/>
      <c r="C38" s="722" t="s">
        <v>321</v>
      </c>
      <c r="D38" s="723" t="s">
        <v>322</v>
      </c>
      <c r="E38" s="724">
        <v>3525</v>
      </c>
      <c r="F38" s="724">
        <v>107513</v>
      </c>
      <c r="G38" s="730" t="s">
        <v>323</v>
      </c>
      <c r="H38" s="724">
        <v>2849000</v>
      </c>
      <c r="I38" s="724">
        <v>0</v>
      </c>
      <c r="J38" s="725">
        <v>0</v>
      </c>
    </row>
    <row r="39" spans="2:10" ht="12" customHeight="1">
      <c r="B39" s="1285"/>
      <c r="C39" s="722" t="s">
        <v>324</v>
      </c>
      <c r="D39" s="723" t="s">
        <v>325</v>
      </c>
      <c r="E39" s="724">
        <v>25</v>
      </c>
      <c r="F39" s="724">
        <v>120000</v>
      </c>
      <c r="G39" s="724">
        <v>5</v>
      </c>
      <c r="H39" s="724">
        <v>34000</v>
      </c>
      <c r="I39" s="724">
        <v>146</v>
      </c>
      <c r="J39" s="725">
        <v>1453000</v>
      </c>
    </row>
    <row r="40" spans="2:10" ht="12" customHeight="1">
      <c r="B40" s="1285"/>
      <c r="C40" s="722"/>
      <c r="D40" s="723"/>
      <c r="E40" s="724"/>
      <c r="F40" s="724"/>
      <c r="G40" s="724"/>
      <c r="H40" s="724"/>
      <c r="I40" s="724"/>
      <c r="J40" s="725"/>
    </row>
    <row r="41" spans="2:10" ht="12" customHeight="1">
      <c r="B41" s="1285"/>
      <c r="C41" s="722" t="s">
        <v>326</v>
      </c>
      <c r="D41" s="723" t="s">
        <v>126</v>
      </c>
      <c r="E41" s="724">
        <v>66400</v>
      </c>
      <c r="F41" s="724">
        <v>1264000</v>
      </c>
      <c r="G41" s="724">
        <v>0</v>
      </c>
      <c r="H41" s="724">
        <v>0</v>
      </c>
      <c r="I41" s="724">
        <v>0</v>
      </c>
      <c r="J41" s="725">
        <v>0</v>
      </c>
    </row>
    <row r="42" spans="2:10" ht="12" customHeight="1">
      <c r="B42" s="1285"/>
      <c r="C42" s="722" t="s">
        <v>327</v>
      </c>
      <c r="D42" s="723" t="s">
        <v>304</v>
      </c>
      <c r="E42" s="724">
        <v>14</v>
      </c>
      <c r="F42" s="724">
        <v>401800</v>
      </c>
      <c r="G42" s="724">
        <v>826</v>
      </c>
      <c r="H42" s="724">
        <v>17360000</v>
      </c>
      <c r="I42" s="724">
        <v>1017</v>
      </c>
      <c r="J42" s="725">
        <v>17053056</v>
      </c>
    </row>
    <row r="43" spans="2:10" ht="12" customHeight="1">
      <c r="B43" s="1285"/>
      <c r="C43" s="726" t="s">
        <v>1734</v>
      </c>
      <c r="D43" s="723"/>
      <c r="E43" s="724"/>
      <c r="F43" s="724">
        <f>SUM(F35:F42)</f>
        <v>27414800</v>
      </c>
      <c r="G43" s="724"/>
      <c r="H43" s="724">
        <f>SUM(H35:H42)</f>
        <v>39764332</v>
      </c>
      <c r="I43" s="724"/>
      <c r="J43" s="725">
        <f>SUM(J35:J42)</f>
        <v>25093056</v>
      </c>
    </row>
    <row r="44" spans="2:10" ht="12" customHeight="1">
      <c r="B44" s="711"/>
      <c r="C44" s="722"/>
      <c r="D44" s="723"/>
      <c r="E44" s="724"/>
      <c r="F44" s="724"/>
      <c r="G44" s="724"/>
      <c r="H44" s="724"/>
      <c r="I44" s="724"/>
      <c r="J44" s="725"/>
    </row>
    <row r="45" spans="2:10" ht="12" customHeight="1">
      <c r="B45" s="1283" t="s">
        <v>328</v>
      </c>
      <c r="C45" s="722" t="s">
        <v>587</v>
      </c>
      <c r="D45" s="723" t="s">
        <v>1195</v>
      </c>
      <c r="E45" s="724">
        <v>4439</v>
      </c>
      <c r="F45" s="724">
        <v>30014758</v>
      </c>
      <c r="G45" s="724">
        <v>3221</v>
      </c>
      <c r="H45" s="724">
        <v>21622089</v>
      </c>
      <c r="I45" s="724">
        <v>229</v>
      </c>
      <c r="J45" s="725">
        <v>1500000</v>
      </c>
    </row>
    <row r="46" spans="2:10" ht="12" customHeight="1">
      <c r="B46" s="1283"/>
      <c r="C46" s="722" t="s">
        <v>588</v>
      </c>
      <c r="D46" s="723" t="s">
        <v>291</v>
      </c>
      <c r="E46" s="724">
        <v>427782</v>
      </c>
      <c r="F46" s="724">
        <v>5246188</v>
      </c>
      <c r="G46" s="724">
        <v>110187</v>
      </c>
      <c r="H46" s="724">
        <v>1670997</v>
      </c>
      <c r="I46" s="724">
        <v>0</v>
      </c>
      <c r="J46" s="725">
        <v>0</v>
      </c>
    </row>
    <row r="47" spans="2:10" ht="12" customHeight="1">
      <c r="B47" s="1283"/>
      <c r="C47" s="722" t="s">
        <v>589</v>
      </c>
      <c r="D47" s="723" t="s">
        <v>590</v>
      </c>
      <c r="E47" s="728">
        <v>26788.4</v>
      </c>
      <c r="F47" s="724">
        <v>18630718</v>
      </c>
      <c r="G47" s="724">
        <v>18655</v>
      </c>
      <c r="H47" s="724">
        <v>14010378</v>
      </c>
      <c r="I47" s="724">
        <v>9776</v>
      </c>
      <c r="J47" s="725">
        <v>7367434</v>
      </c>
    </row>
    <row r="48" spans="2:10" ht="12" customHeight="1">
      <c r="B48" s="1283"/>
      <c r="C48" s="722" t="s">
        <v>591</v>
      </c>
      <c r="D48" s="723" t="s">
        <v>592</v>
      </c>
      <c r="E48" s="724">
        <v>215</v>
      </c>
      <c r="F48" s="724">
        <v>940250</v>
      </c>
      <c r="G48" s="724">
        <v>0</v>
      </c>
      <c r="H48" s="724">
        <v>0</v>
      </c>
      <c r="I48" s="724">
        <v>200</v>
      </c>
      <c r="J48" s="725">
        <v>660000</v>
      </c>
    </row>
    <row r="49" spans="2:10" ht="12" customHeight="1">
      <c r="B49" s="1283"/>
      <c r="C49" s="722" t="s">
        <v>593</v>
      </c>
      <c r="D49" s="723" t="s">
        <v>306</v>
      </c>
      <c r="E49" s="724">
        <v>2827</v>
      </c>
      <c r="F49" s="724">
        <v>6694000</v>
      </c>
      <c r="G49" s="724">
        <v>1975</v>
      </c>
      <c r="H49" s="724">
        <v>4612000</v>
      </c>
      <c r="I49" s="724">
        <v>1830</v>
      </c>
      <c r="J49" s="725">
        <v>4258800</v>
      </c>
    </row>
    <row r="50" spans="2:10" ht="12" customHeight="1">
      <c r="B50" s="1283"/>
      <c r="C50" s="722"/>
      <c r="D50" s="723"/>
      <c r="E50" s="724"/>
      <c r="F50" s="724"/>
      <c r="G50" s="724"/>
      <c r="H50" s="724"/>
      <c r="I50" s="724"/>
      <c r="J50" s="725"/>
    </row>
    <row r="51" spans="2:10" ht="12" customHeight="1">
      <c r="B51" s="1283"/>
      <c r="C51" s="722" t="s">
        <v>594</v>
      </c>
      <c r="D51" s="723" t="s">
        <v>126</v>
      </c>
      <c r="E51" s="724">
        <v>962</v>
      </c>
      <c r="F51" s="724">
        <v>2212600</v>
      </c>
      <c r="G51" s="724">
        <v>0</v>
      </c>
      <c r="H51" s="724">
        <v>0</v>
      </c>
      <c r="I51" s="724">
        <v>0</v>
      </c>
      <c r="J51" s="725">
        <v>0</v>
      </c>
    </row>
    <row r="52" spans="2:10" ht="12" customHeight="1">
      <c r="B52" s="1283"/>
      <c r="C52" s="722" t="s">
        <v>595</v>
      </c>
      <c r="D52" s="723" t="s">
        <v>126</v>
      </c>
      <c r="E52" s="724">
        <v>3164</v>
      </c>
      <c r="F52" s="724">
        <v>6169000</v>
      </c>
      <c r="G52" s="724">
        <v>0</v>
      </c>
      <c r="H52" s="724">
        <v>0</v>
      </c>
      <c r="I52" s="724">
        <v>0</v>
      </c>
      <c r="J52" s="725">
        <v>0</v>
      </c>
    </row>
    <row r="53" spans="2:10" ht="12" customHeight="1">
      <c r="B53" s="1283"/>
      <c r="C53" s="722" t="s">
        <v>596</v>
      </c>
      <c r="D53" s="723" t="s">
        <v>126</v>
      </c>
      <c r="E53" s="724">
        <v>1000</v>
      </c>
      <c r="F53" s="724">
        <v>1960000</v>
      </c>
      <c r="G53" s="724">
        <v>0</v>
      </c>
      <c r="H53" s="724">
        <v>0</v>
      </c>
      <c r="I53" s="724">
        <v>0</v>
      </c>
      <c r="J53" s="725">
        <v>0</v>
      </c>
    </row>
    <row r="54" spans="2:10" ht="12" customHeight="1">
      <c r="B54" s="1283"/>
      <c r="C54" s="722" t="s">
        <v>597</v>
      </c>
      <c r="D54" s="723" t="s">
        <v>126</v>
      </c>
      <c r="E54" s="724">
        <v>2258</v>
      </c>
      <c r="F54" s="724">
        <v>4741800</v>
      </c>
      <c r="G54" s="724">
        <v>8339</v>
      </c>
      <c r="H54" s="724">
        <v>17870947</v>
      </c>
      <c r="I54" s="724">
        <v>0</v>
      </c>
      <c r="J54" s="725">
        <v>0</v>
      </c>
    </row>
    <row r="55" spans="2:10" ht="12" customHeight="1">
      <c r="B55" s="1283"/>
      <c r="C55" s="722" t="s">
        <v>598</v>
      </c>
      <c r="D55" s="723" t="s">
        <v>126</v>
      </c>
      <c r="E55" s="724">
        <v>1813</v>
      </c>
      <c r="F55" s="724">
        <v>3988600</v>
      </c>
      <c r="G55" s="724">
        <v>10661</v>
      </c>
      <c r="H55" s="724">
        <v>26724200</v>
      </c>
      <c r="I55" s="724">
        <v>0</v>
      </c>
      <c r="J55" s="725">
        <v>0</v>
      </c>
    </row>
    <row r="56" spans="2:10" ht="12" customHeight="1">
      <c r="B56" s="1283"/>
      <c r="C56" s="722"/>
      <c r="D56" s="723"/>
      <c r="E56" s="724"/>
      <c r="F56" s="724"/>
      <c r="G56" s="724"/>
      <c r="H56" s="724"/>
      <c r="I56" s="724"/>
      <c r="J56" s="725"/>
    </row>
    <row r="57" spans="2:10" ht="12" customHeight="1">
      <c r="B57" s="1283"/>
      <c r="C57" s="722" t="s">
        <v>599</v>
      </c>
      <c r="D57" s="723" t="s">
        <v>600</v>
      </c>
      <c r="E57" s="724">
        <v>2175</v>
      </c>
      <c r="F57" s="724">
        <v>4843750</v>
      </c>
      <c r="G57" s="724">
        <v>0</v>
      </c>
      <c r="H57" s="724">
        <v>0</v>
      </c>
      <c r="I57" s="724">
        <v>0</v>
      </c>
      <c r="J57" s="725">
        <v>0</v>
      </c>
    </row>
    <row r="58" spans="2:10" ht="12" customHeight="1">
      <c r="B58" s="1283"/>
      <c r="C58" s="722" t="s">
        <v>601</v>
      </c>
      <c r="D58" s="723" t="s">
        <v>118</v>
      </c>
      <c r="E58" s="724">
        <v>460</v>
      </c>
      <c r="F58" s="724">
        <v>1334000</v>
      </c>
      <c r="G58" s="724">
        <v>0</v>
      </c>
      <c r="H58" s="724">
        <v>0</v>
      </c>
      <c r="I58" s="724">
        <v>0</v>
      </c>
      <c r="J58" s="725">
        <v>0</v>
      </c>
    </row>
    <row r="59" spans="2:10" ht="12" customHeight="1">
      <c r="B59" s="1283"/>
      <c r="C59" s="722" t="s">
        <v>602</v>
      </c>
      <c r="D59" s="723" t="s">
        <v>1195</v>
      </c>
      <c r="E59" s="724">
        <v>960</v>
      </c>
      <c r="F59" s="724">
        <v>4287590</v>
      </c>
      <c r="G59" s="724">
        <v>200</v>
      </c>
      <c r="H59" s="724">
        <v>900000</v>
      </c>
      <c r="I59" s="724">
        <v>183</v>
      </c>
      <c r="J59" s="725">
        <v>1054677</v>
      </c>
    </row>
    <row r="60" spans="2:10" ht="12" customHeight="1">
      <c r="B60" s="1283"/>
      <c r="C60" s="722" t="s">
        <v>603</v>
      </c>
      <c r="D60" s="723" t="s">
        <v>604</v>
      </c>
      <c r="E60" s="724">
        <v>158770</v>
      </c>
      <c r="F60" s="724">
        <v>457123</v>
      </c>
      <c r="G60" s="724">
        <v>22683</v>
      </c>
      <c r="H60" s="724">
        <v>89623</v>
      </c>
      <c r="I60" s="724">
        <v>0</v>
      </c>
      <c r="J60" s="725">
        <v>0</v>
      </c>
    </row>
    <row r="61" spans="2:10" ht="12">
      <c r="B61" s="1283"/>
      <c r="C61" s="731" t="s">
        <v>1734</v>
      </c>
      <c r="D61" s="723"/>
      <c r="E61" s="31"/>
      <c r="F61" s="31">
        <f>SUM(F45:F60)</f>
        <v>91520377</v>
      </c>
      <c r="G61" s="31"/>
      <c r="H61" s="31">
        <f>SUM(H45:H60)</f>
        <v>87500234</v>
      </c>
      <c r="I61" s="31"/>
      <c r="J61" s="32">
        <f>SUM(J45:J60)</f>
        <v>14840911</v>
      </c>
    </row>
    <row r="62" spans="2:10" ht="12" customHeight="1">
      <c r="B62" s="711"/>
      <c r="C62" s="722"/>
      <c r="D62" s="723"/>
      <c r="E62" s="31"/>
      <c r="F62" s="31"/>
      <c r="G62" s="31"/>
      <c r="H62" s="31"/>
      <c r="I62" s="31"/>
      <c r="J62" s="32"/>
    </row>
    <row r="63" spans="2:10" ht="12" customHeight="1">
      <c r="B63" s="1283" t="s">
        <v>605</v>
      </c>
      <c r="C63" s="722" t="s">
        <v>606</v>
      </c>
      <c r="D63" s="723" t="s">
        <v>325</v>
      </c>
      <c r="E63" s="724">
        <v>254002</v>
      </c>
      <c r="F63" s="724">
        <v>10966342</v>
      </c>
      <c r="G63" s="724">
        <v>230199</v>
      </c>
      <c r="H63" s="724">
        <v>12610107</v>
      </c>
      <c r="I63" s="724">
        <v>250424</v>
      </c>
      <c r="J63" s="725">
        <v>13428105</v>
      </c>
    </row>
    <row r="64" spans="2:10" ht="12" customHeight="1">
      <c r="B64" s="1283"/>
      <c r="C64" s="722" t="s">
        <v>607</v>
      </c>
      <c r="D64" s="723" t="s">
        <v>600</v>
      </c>
      <c r="E64" s="724">
        <v>545768</v>
      </c>
      <c r="F64" s="724">
        <v>75415242</v>
      </c>
      <c r="G64" s="724">
        <v>369160</v>
      </c>
      <c r="H64" s="724">
        <v>51623069</v>
      </c>
      <c r="I64" s="724">
        <v>276499</v>
      </c>
      <c r="J64" s="725">
        <v>39178698</v>
      </c>
    </row>
    <row r="65" spans="2:10" ht="12" customHeight="1">
      <c r="B65" s="1283"/>
      <c r="C65" s="722" t="s">
        <v>608</v>
      </c>
      <c r="D65" s="723" t="s">
        <v>609</v>
      </c>
      <c r="E65" s="724">
        <v>1865</v>
      </c>
      <c r="F65" s="724">
        <v>1007890</v>
      </c>
      <c r="G65" s="724">
        <v>1502</v>
      </c>
      <c r="H65" s="724">
        <v>967200</v>
      </c>
      <c r="I65" s="724">
        <v>1034</v>
      </c>
      <c r="J65" s="725">
        <v>741540</v>
      </c>
    </row>
    <row r="66" spans="2:10" ht="12" customHeight="1">
      <c r="B66" s="1283"/>
      <c r="C66" s="722" t="s">
        <v>610</v>
      </c>
      <c r="D66" s="723" t="s">
        <v>611</v>
      </c>
      <c r="E66" s="724">
        <v>1115</v>
      </c>
      <c r="F66" s="724">
        <v>260029</v>
      </c>
      <c r="G66" s="724">
        <v>890</v>
      </c>
      <c r="H66" s="724">
        <v>421999</v>
      </c>
      <c r="I66" s="724">
        <v>0</v>
      </c>
      <c r="J66" s="725">
        <v>0</v>
      </c>
    </row>
    <row r="67" spans="2:10" ht="12" customHeight="1">
      <c r="B67" s="1283"/>
      <c r="C67" s="722" t="s">
        <v>612</v>
      </c>
      <c r="D67" s="723" t="s">
        <v>600</v>
      </c>
      <c r="E67" s="724">
        <v>36</v>
      </c>
      <c r="F67" s="724">
        <v>21600</v>
      </c>
      <c r="G67" s="724">
        <v>80</v>
      </c>
      <c r="H67" s="724">
        <v>48000</v>
      </c>
      <c r="I67" s="724">
        <v>0</v>
      </c>
      <c r="J67" s="725">
        <v>0</v>
      </c>
    </row>
    <row r="68" spans="2:10" ht="12" customHeight="1">
      <c r="B68" s="1283"/>
      <c r="C68" s="722"/>
      <c r="D68" s="723"/>
      <c r="E68" s="724"/>
      <c r="F68" s="724"/>
      <c r="G68" s="724"/>
      <c r="H68" s="724"/>
      <c r="I68" s="724"/>
      <c r="J68" s="725"/>
    </row>
    <row r="69" spans="2:10" ht="12" customHeight="1">
      <c r="B69" s="1283"/>
      <c r="C69" s="722" t="s">
        <v>613</v>
      </c>
      <c r="D69" s="723" t="s">
        <v>614</v>
      </c>
      <c r="E69" s="724">
        <v>6124</v>
      </c>
      <c r="F69" s="724">
        <v>273411</v>
      </c>
      <c r="G69" s="724">
        <v>0</v>
      </c>
      <c r="H69" s="724">
        <v>0</v>
      </c>
      <c r="I69" s="724">
        <v>0</v>
      </c>
      <c r="J69" s="725">
        <v>0</v>
      </c>
    </row>
    <row r="70" spans="2:10" ht="12" customHeight="1">
      <c r="B70" s="1283"/>
      <c r="C70" s="722" t="s">
        <v>615</v>
      </c>
      <c r="D70" s="723" t="s">
        <v>616</v>
      </c>
      <c r="E70" s="724">
        <v>14326</v>
      </c>
      <c r="F70" s="724">
        <v>6977032</v>
      </c>
      <c r="G70" s="724">
        <v>0</v>
      </c>
      <c r="H70" s="724">
        <v>0</v>
      </c>
      <c r="I70" s="724">
        <v>0</v>
      </c>
      <c r="J70" s="725">
        <v>0</v>
      </c>
    </row>
    <row r="71" spans="2:10" ht="12" customHeight="1">
      <c r="B71" s="1283"/>
      <c r="C71" s="722" t="s">
        <v>617</v>
      </c>
      <c r="D71" s="723" t="s">
        <v>118</v>
      </c>
      <c r="E71" s="724">
        <v>6996</v>
      </c>
      <c r="F71" s="724">
        <v>551700</v>
      </c>
      <c r="G71" s="724">
        <v>0</v>
      </c>
      <c r="H71" s="724">
        <v>0</v>
      </c>
      <c r="I71" s="724">
        <v>0</v>
      </c>
      <c r="J71" s="725">
        <v>0</v>
      </c>
    </row>
    <row r="72" spans="2:10" ht="12" customHeight="1">
      <c r="B72" s="1283"/>
      <c r="C72" s="722" t="s">
        <v>618</v>
      </c>
      <c r="D72" s="723" t="s">
        <v>297</v>
      </c>
      <c r="E72" s="724">
        <v>13060</v>
      </c>
      <c r="F72" s="724">
        <v>1697800</v>
      </c>
      <c r="G72" s="724">
        <v>0</v>
      </c>
      <c r="H72" s="724">
        <v>0</v>
      </c>
      <c r="I72" s="724">
        <v>0</v>
      </c>
      <c r="J72" s="725">
        <v>0</v>
      </c>
    </row>
    <row r="73" spans="2:10" ht="12" customHeight="1">
      <c r="B73" s="1283"/>
      <c r="C73" s="722" t="s">
        <v>619</v>
      </c>
      <c r="D73" s="723" t="s">
        <v>600</v>
      </c>
      <c r="E73" s="724">
        <v>2561</v>
      </c>
      <c r="F73" s="724">
        <v>386711</v>
      </c>
      <c r="G73" s="724">
        <v>0</v>
      </c>
      <c r="H73" s="724">
        <v>0</v>
      </c>
      <c r="I73" s="724">
        <v>0</v>
      </c>
      <c r="J73" s="725">
        <v>0</v>
      </c>
    </row>
    <row r="74" spans="2:10" ht="12" customHeight="1">
      <c r="B74" s="1283"/>
      <c r="C74" s="722"/>
      <c r="D74" s="723"/>
      <c r="E74" s="724"/>
      <c r="F74" s="724"/>
      <c r="G74" s="724"/>
      <c r="H74" s="724"/>
      <c r="I74" s="724"/>
      <c r="J74" s="725"/>
    </row>
    <row r="75" spans="2:10" s="703" customFormat="1" ht="12" customHeight="1">
      <c r="B75" s="1283"/>
      <c r="C75" s="726" t="s">
        <v>1734</v>
      </c>
      <c r="D75" s="723"/>
      <c r="E75" s="724"/>
      <c r="F75" s="31">
        <f>SUM(F63:F73)</f>
        <v>97557757</v>
      </c>
      <c r="G75" s="724"/>
      <c r="H75" s="31">
        <f>SUM(H63:H73)</f>
        <v>65670375</v>
      </c>
      <c r="I75" s="724"/>
      <c r="J75" s="32">
        <f>SUM(J63:J73)</f>
        <v>53348343</v>
      </c>
    </row>
    <row r="76" spans="2:10" s="703" customFormat="1" ht="12" customHeight="1">
      <c r="B76" s="729"/>
      <c r="C76" s="722" t="s">
        <v>620</v>
      </c>
      <c r="D76" s="723"/>
      <c r="E76" s="724"/>
      <c r="F76" s="31"/>
      <c r="G76" s="724"/>
      <c r="H76" s="31">
        <v>10535820</v>
      </c>
      <c r="I76" s="724"/>
      <c r="J76" s="32">
        <v>11150241</v>
      </c>
    </row>
    <row r="77" spans="2:10" s="716" customFormat="1" ht="12" customHeight="1" thickBot="1">
      <c r="B77" s="732"/>
      <c r="C77" s="733"/>
      <c r="D77" s="734"/>
      <c r="E77" s="735"/>
      <c r="F77" s="735"/>
      <c r="G77" s="735"/>
      <c r="H77" s="735"/>
      <c r="I77" s="735"/>
      <c r="J77" s="736"/>
    </row>
    <row r="78" spans="3:10" ht="12">
      <c r="C78" s="701" t="s">
        <v>621</v>
      </c>
      <c r="E78" s="737"/>
      <c r="F78" s="737"/>
      <c r="G78" s="737"/>
      <c r="H78" s="737"/>
      <c r="I78" s="737"/>
      <c r="J78" s="737"/>
    </row>
    <row r="79" spans="5:10" ht="12">
      <c r="E79" s="737"/>
      <c r="F79" s="737"/>
      <c r="G79" s="737"/>
      <c r="H79" s="737"/>
      <c r="I79" s="737"/>
      <c r="J79" s="737"/>
    </row>
    <row r="80" spans="5:9" ht="12">
      <c r="E80" s="737"/>
      <c r="G80" s="737"/>
      <c r="I80" s="737"/>
    </row>
    <row r="81" spans="5:9" ht="12">
      <c r="E81" s="738"/>
      <c r="G81" s="737"/>
      <c r="I81" s="737"/>
    </row>
    <row r="82" spans="5:10" ht="12">
      <c r="E82" s="738"/>
      <c r="F82" s="738"/>
      <c r="G82" s="737"/>
      <c r="H82" s="737"/>
      <c r="I82" s="737"/>
      <c r="J82" s="737"/>
    </row>
    <row r="83" spans="5:10" ht="12">
      <c r="E83" s="738"/>
      <c r="F83" s="738"/>
      <c r="G83" s="737"/>
      <c r="H83" s="737"/>
      <c r="I83" s="737"/>
      <c r="J83" s="737"/>
    </row>
    <row r="84" spans="5:10" ht="12">
      <c r="E84" s="738"/>
      <c r="F84" s="738"/>
      <c r="G84" s="737"/>
      <c r="H84" s="737"/>
      <c r="I84" s="737"/>
      <c r="J84" s="737"/>
    </row>
    <row r="85" spans="5:10" ht="12">
      <c r="E85" s="738"/>
      <c r="F85" s="738"/>
      <c r="G85" s="737"/>
      <c r="H85" s="737"/>
      <c r="I85" s="737"/>
      <c r="J85" s="737"/>
    </row>
    <row r="86" spans="5:10" ht="12">
      <c r="E86" s="738"/>
      <c r="F86" s="738"/>
      <c r="G86" s="737"/>
      <c r="H86" s="737"/>
      <c r="I86" s="737"/>
      <c r="J86" s="737"/>
    </row>
    <row r="87" spans="5:10" ht="12">
      <c r="E87" s="738"/>
      <c r="F87" s="738"/>
      <c r="G87" s="737"/>
      <c r="H87" s="737"/>
      <c r="I87" s="737"/>
      <c r="J87" s="737"/>
    </row>
    <row r="88" spans="5:10" ht="12">
      <c r="E88" s="738"/>
      <c r="F88" s="738"/>
      <c r="G88" s="737"/>
      <c r="H88" s="737"/>
      <c r="I88" s="737"/>
      <c r="J88" s="737"/>
    </row>
    <row r="89" spans="5:10" ht="12">
      <c r="E89" s="738"/>
      <c r="F89" s="738"/>
      <c r="G89" s="737"/>
      <c r="H89" s="737"/>
      <c r="I89" s="737"/>
      <c r="J89" s="737"/>
    </row>
    <row r="90" spans="5:10" ht="12">
      <c r="E90" s="738"/>
      <c r="F90" s="738"/>
      <c r="G90" s="737"/>
      <c r="H90" s="737"/>
      <c r="I90" s="737"/>
      <c r="J90" s="737"/>
    </row>
  </sheetData>
  <mergeCells count="13">
    <mergeCell ref="I4:J4"/>
    <mergeCell ref="E4:F4"/>
    <mergeCell ref="B12:B19"/>
    <mergeCell ref="B4:C5"/>
    <mergeCell ref="B7:C7"/>
    <mergeCell ref="D4:D5"/>
    <mergeCell ref="B9:B10"/>
    <mergeCell ref="C15:C16"/>
    <mergeCell ref="B45:B61"/>
    <mergeCell ref="G4:H4"/>
    <mergeCell ref="B63:B75"/>
    <mergeCell ref="B21:B33"/>
    <mergeCell ref="B35:B43"/>
  </mergeCells>
  <printOptions/>
  <pageMargins left="0.75" right="0.75" top="1" bottom="1" header="0.512" footer="0.512"/>
  <pageSetup orientation="portrait" paperSize="9"/>
  <drawing r:id="rId1"/>
</worksheet>
</file>

<file path=xl/worksheets/sheet22.xml><?xml version="1.0" encoding="utf-8"?>
<worksheet xmlns="http://schemas.openxmlformats.org/spreadsheetml/2006/main" xmlns:r="http://schemas.openxmlformats.org/officeDocument/2006/relationships">
  <dimension ref="B2:H18"/>
  <sheetViews>
    <sheetView workbookViewId="0" topLeftCell="A1">
      <selection activeCell="A1" sqref="A1"/>
    </sheetView>
  </sheetViews>
  <sheetFormatPr defaultColWidth="9.00390625" defaultRowHeight="13.5"/>
  <cols>
    <col min="1" max="1" width="2.625" style="739" customWidth="1"/>
    <col min="2" max="2" width="12.625" style="740" customWidth="1"/>
    <col min="3" max="3" width="5.625" style="739" customWidth="1"/>
    <col min="4" max="4" width="6.25390625" style="739" bestFit="1" customWidth="1"/>
    <col min="5" max="5" width="6.125" style="739" bestFit="1" customWidth="1"/>
    <col min="6" max="6" width="6.50390625" style="739" bestFit="1" customWidth="1"/>
    <col min="7" max="7" width="6.50390625" style="739" customWidth="1"/>
    <col min="8" max="8" width="5.625" style="739" customWidth="1"/>
    <col min="9" max="16384" width="9.00390625" style="739" customWidth="1"/>
  </cols>
  <sheetData>
    <row r="1" ht="12" customHeight="1"/>
    <row r="2" spans="2:8" ht="14.25">
      <c r="B2" s="741" t="s">
        <v>640</v>
      </c>
      <c r="F2" s="742" t="s">
        <v>623</v>
      </c>
      <c r="H2" s="743"/>
    </row>
    <row r="3" spans="2:8" ht="7.5" customHeight="1" thickBot="1">
      <c r="B3" s="744"/>
      <c r="C3" s="745"/>
      <c r="D3" s="745"/>
      <c r="E3" s="746"/>
      <c r="F3" s="746"/>
      <c r="G3" s="748"/>
      <c r="H3" s="743"/>
    </row>
    <row r="4" spans="2:7" s="749" customFormat="1" ht="18" customHeight="1">
      <c r="B4" s="750" t="s">
        <v>624</v>
      </c>
      <c r="C4" s="751" t="s">
        <v>625</v>
      </c>
      <c r="D4" s="752" t="s">
        <v>626</v>
      </c>
      <c r="E4" s="751" t="s">
        <v>627</v>
      </c>
      <c r="F4" s="751" t="s">
        <v>628</v>
      </c>
      <c r="G4" s="753" t="s">
        <v>1734</v>
      </c>
    </row>
    <row r="5" spans="2:7" s="754" customFormat="1" ht="18" customHeight="1">
      <c r="B5" s="755" t="s">
        <v>629</v>
      </c>
      <c r="C5" s="756">
        <v>2</v>
      </c>
      <c r="D5" s="756">
        <v>77</v>
      </c>
      <c r="E5" s="756">
        <v>2</v>
      </c>
      <c r="F5" s="756">
        <v>0</v>
      </c>
      <c r="G5" s="757">
        <f aca="true" t="shared" si="0" ref="G5:G16">SUM(C5:F5)</f>
        <v>81</v>
      </c>
    </row>
    <row r="6" spans="2:7" s="754" customFormat="1" ht="18" customHeight="1">
      <c r="B6" s="755" t="s">
        <v>630</v>
      </c>
      <c r="C6" s="756">
        <v>2</v>
      </c>
      <c r="D6" s="756">
        <v>59</v>
      </c>
      <c r="E6" s="756">
        <v>7</v>
      </c>
      <c r="F6" s="756">
        <v>0</v>
      </c>
      <c r="G6" s="757">
        <f t="shared" si="0"/>
        <v>68</v>
      </c>
    </row>
    <row r="7" spans="2:7" s="754" customFormat="1" ht="18" customHeight="1">
      <c r="B7" s="758" t="s">
        <v>631</v>
      </c>
      <c r="C7" s="756">
        <v>236</v>
      </c>
      <c r="D7" s="756">
        <v>0</v>
      </c>
      <c r="E7" s="756">
        <v>0</v>
      </c>
      <c r="F7" s="756">
        <v>0</v>
      </c>
      <c r="G7" s="757">
        <f t="shared" si="0"/>
        <v>236</v>
      </c>
    </row>
    <row r="8" spans="2:7" s="754" customFormat="1" ht="18" customHeight="1">
      <c r="B8" s="755" t="s">
        <v>632</v>
      </c>
      <c r="C8" s="756">
        <v>5</v>
      </c>
      <c r="D8" s="756">
        <v>5</v>
      </c>
      <c r="E8" s="756">
        <v>1</v>
      </c>
      <c r="F8" s="756">
        <v>0</v>
      </c>
      <c r="G8" s="757">
        <f t="shared" si="0"/>
        <v>11</v>
      </c>
    </row>
    <row r="9" spans="2:7" s="754" customFormat="1" ht="18" customHeight="1">
      <c r="B9" s="758" t="s">
        <v>633</v>
      </c>
      <c r="C9" s="756">
        <v>1</v>
      </c>
      <c r="D9" s="756">
        <v>2</v>
      </c>
      <c r="E9" s="756">
        <v>1</v>
      </c>
      <c r="F9" s="756">
        <v>0</v>
      </c>
      <c r="G9" s="757">
        <f t="shared" si="0"/>
        <v>4</v>
      </c>
    </row>
    <row r="10" spans="2:7" s="754" customFormat="1" ht="18" customHeight="1">
      <c r="B10" s="755" t="s">
        <v>634</v>
      </c>
      <c r="C10" s="756">
        <v>6</v>
      </c>
      <c r="D10" s="756">
        <v>3</v>
      </c>
      <c r="E10" s="756">
        <v>4</v>
      </c>
      <c r="F10" s="756">
        <v>0</v>
      </c>
      <c r="G10" s="757">
        <f t="shared" si="0"/>
        <v>13</v>
      </c>
    </row>
    <row r="11" spans="2:7" s="754" customFormat="1" ht="12">
      <c r="B11" s="755"/>
      <c r="C11" s="756"/>
      <c r="D11" s="756"/>
      <c r="E11" s="756"/>
      <c r="F11" s="756"/>
      <c r="G11" s="757">
        <f t="shared" si="0"/>
        <v>0</v>
      </c>
    </row>
    <row r="12" spans="2:7" s="754" customFormat="1" ht="18" customHeight="1">
      <c r="B12" s="758" t="s">
        <v>2410</v>
      </c>
      <c r="C12" s="759">
        <v>0</v>
      </c>
      <c r="D12" s="760">
        <v>13</v>
      </c>
      <c r="E12" s="756">
        <v>0</v>
      </c>
      <c r="F12" s="756">
        <v>0</v>
      </c>
      <c r="G12" s="757">
        <f t="shared" si="0"/>
        <v>13</v>
      </c>
    </row>
    <row r="13" spans="2:7" s="754" customFormat="1" ht="18" customHeight="1">
      <c r="B13" s="758" t="s">
        <v>635</v>
      </c>
      <c r="C13" s="759">
        <v>0</v>
      </c>
      <c r="D13" s="759">
        <v>1</v>
      </c>
      <c r="E13" s="756">
        <v>0</v>
      </c>
      <c r="F13" s="756">
        <v>0</v>
      </c>
      <c r="G13" s="757">
        <f t="shared" si="0"/>
        <v>1</v>
      </c>
    </row>
    <row r="14" spans="2:7" s="754" customFormat="1" ht="18" customHeight="1">
      <c r="B14" s="758" t="s">
        <v>636</v>
      </c>
      <c r="C14" s="759">
        <v>0</v>
      </c>
      <c r="D14" s="759">
        <v>1</v>
      </c>
      <c r="E14" s="756">
        <v>0</v>
      </c>
      <c r="F14" s="756">
        <v>0</v>
      </c>
      <c r="G14" s="757">
        <f t="shared" si="0"/>
        <v>1</v>
      </c>
    </row>
    <row r="15" spans="2:7" s="754" customFormat="1" ht="18" customHeight="1">
      <c r="B15" s="758" t="s">
        <v>637</v>
      </c>
      <c r="C15" s="759">
        <v>0</v>
      </c>
      <c r="D15" s="760">
        <v>1</v>
      </c>
      <c r="E15" s="756">
        <v>0</v>
      </c>
      <c r="F15" s="756">
        <v>0</v>
      </c>
      <c r="G15" s="757">
        <f t="shared" si="0"/>
        <v>1</v>
      </c>
    </row>
    <row r="16" spans="2:7" s="754" customFormat="1" ht="18" customHeight="1">
      <c r="B16" s="758" t="s">
        <v>638</v>
      </c>
      <c r="C16" s="759">
        <v>0</v>
      </c>
      <c r="D16" s="759">
        <v>0</v>
      </c>
      <c r="E16" s="756">
        <v>0</v>
      </c>
      <c r="F16" s="756">
        <v>264</v>
      </c>
      <c r="G16" s="757">
        <f t="shared" si="0"/>
        <v>264</v>
      </c>
    </row>
    <row r="17" spans="2:7" s="754" customFormat="1" ht="18" customHeight="1" thickBot="1">
      <c r="B17" s="761" t="s">
        <v>1734</v>
      </c>
      <c r="C17" s="762">
        <f>SUM(C5:C16)</f>
        <v>252</v>
      </c>
      <c r="D17" s="762">
        <f>SUM(D5:D16)</f>
        <v>162</v>
      </c>
      <c r="E17" s="762">
        <f>SUM(E5:E16)</f>
        <v>15</v>
      </c>
      <c r="F17" s="762">
        <f>SUM(F5:F16)</f>
        <v>264</v>
      </c>
      <c r="G17" s="763">
        <f>SUM(G5:G16)</f>
        <v>693</v>
      </c>
    </row>
    <row r="18" ht="12">
      <c r="B18" s="764" t="s">
        <v>639</v>
      </c>
    </row>
  </sheetData>
  <printOptions/>
  <pageMargins left="0.75" right="0.75" top="1" bottom="1" header="0.512" footer="0.512"/>
  <pageSetup orientation="portrait" paperSize="9"/>
  <drawing r:id="rId1"/>
</worksheet>
</file>

<file path=xl/worksheets/sheet23.xml><?xml version="1.0" encoding="utf-8"?>
<worksheet xmlns="http://schemas.openxmlformats.org/spreadsheetml/2006/main" xmlns:r="http://schemas.openxmlformats.org/officeDocument/2006/relationships">
  <dimension ref="A2:P15"/>
  <sheetViews>
    <sheetView workbookViewId="0" topLeftCell="A1">
      <selection activeCell="A1" sqref="A1"/>
    </sheetView>
  </sheetViews>
  <sheetFormatPr defaultColWidth="9.00390625" defaultRowHeight="13.5"/>
  <cols>
    <col min="1" max="1" width="3.375" style="150" customWidth="1"/>
    <col min="2" max="2" width="12.625" style="139" customWidth="1"/>
    <col min="3" max="3" width="7.625" style="150" bestFit="1" customWidth="1"/>
    <col min="4" max="4" width="5.875" style="150" bestFit="1" customWidth="1"/>
    <col min="5" max="5" width="6.375" style="150" bestFit="1" customWidth="1"/>
    <col min="6" max="6" width="8.00390625" style="150" bestFit="1" customWidth="1"/>
    <col min="7" max="7" width="5.875" style="150" bestFit="1" customWidth="1"/>
    <col min="8" max="8" width="6.375" style="150" bestFit="1" customWidth="1"/>
    <col min="9" max="9" width="7.625" style="150" bestFit="1" customWidth="1"/>
    <col min="10" max="10" width="6.375" style="150" bestFit="1" customWidth="1"/>
    <col min="11" max="11" width="5.875" style="150" customWidth="1"/>
    <col min="12" max="12" width="7.625" style="150" bestFit="1" customWidth="1"/>
    <col min="13" max="13" width="6.875" style="150" customWidth="1"/>
    <col min="14" max="14" width="6.75390625" style="150" customWidth="1"/>
    <col min="15" max="15" width="6.375" style="150" bestFit="1" customWidth="1"/>
    <col min="16" max="16384" width="9.00390625" style="150" customWidth="1"/>
  </cols>
  <sheetData>
    <row r="2" ht="14.25">
      <c r="B2" s="140" t="s">
        <v>660</v>
      </c>
    </row>
    <row r="3" spans="2:15" s="70" customFormat="1" ht="12.75" thickBot="1">
      <c r="B3" s="141"/>
      <c r="O3" s="765" t="s">
        <v>642</v>
      </c>
    </row>
    <row r="4" spans="2:16" s="70" customFormat="1" ht="36">
      <c r="B4" s="766" t="s">
        <v>641</v>
      </c>
      <c r="C4" s="767" t="s">
        <v>643</v>
      </c>
      <c r="D4" s="768" t="s">
        <v>644</v>
      </c>
      <c r="E4" s="769" t="s">
        <v>645</v>
      </c>
      <c r="F4" s="769" t="s">
        <v>646</v>
      </c>
      <c r="G4" s="770" t="s">
        <v>1955</v>
      </c>
      <c r="H4" s="768" t="s">
        <v>1977</v>
      </c>
      <c r="I4" s="769" t="s">
        <v>647</v>
      </c>
      <c r="J4" s="769" t="s">
        <v>648</v>
      </c>
      <c r="K4" s="771" t="s">
        <v>649</v>
      </c>
      <c r="L4" s="769" t="s">
        <v>650</v>
      </c>
      <c r="M4" s="772" t="s">
        <v>651</v>
      </c>
      <c r="N4" s="769" t="s">
        <v>652</v>
      </c>
      <c r="O4" s="768" t="s">
        <v>628</v>
      </c>
      <c r="P4" s="768" t="s">
        <v>1734</v>
      </c>
    </row>
    <row r="5" spans="2:16" s="70" customFormat="1" ht="12">
      <c r="B5" s="773" t="s">
        <v>653</v>
      </c>
      <c r="C5" s="774">
        <v>5235</v>
      </c>
      <c r="D5" s="774">
        <v>315</v>
      </c>
      <c r="E5" s="774">
        <v>17</v>
      </c>
      <c r="F5" s="774">
        <v>49</v>
      </c>
      <c r="G5" s="774">
        <v>171</v>
      </c>
      <c r="H5" s="774">
        <v>287</v>
      </c>
      <c r="I5" s="774">
        <v>2820</v>
      </c>
      <c r="J5" s="774">
        <v>78</v>
      </c>
      <c r="K5" s="774">
        <v>37</v>
      </c>
      <c r="L5" s="774">
        <v>709</v>
      </c>
      <c r="M5" s="774">
        <v>481</v>
      </c>
      <c r="N5" s="774">
        <v>574</v>
      </c>
      <c r="O5" s="774">
        <v>303</v>
      </c>
      <c r="P5" s="775">
        <f>SUM(C5:O5)</f>
        <v>11076</v>
      </c>
    </row>
    <row r="6" spans="2:16" s="70" customFormat="1" ht="12">
      <c r="B6" s="773" t="s">
        <v>654</v>
      </c>
      <c r="C6" s="774">
        <v>6130</v>
      </c>
      <c r="D6" s="774">
        <v>363</v>
      </c>
      <c r="E6" s="774">
        <v>18</v>
      </c>
      <c r="F6" s="774">
        <v>53</v>
      </c>
      <c r="G6" s="774">
        <v>134</v>
      </c>
      <c r="H6" s="774">
        <v>376</v>
      </c>
      <c r="I6" s="774">
        <v>2894</v>
      </c>
      <c r="J6" s="774">
        <v>106</v>
      </c>
      <c r="K6" s="774">
        <v>38</v>
      </c>
      <c r="L6" s="774">
        <v>668</v>
      </c>
      <c r="M6" s="774">
        <v>558</v>
      </c>
      <c r="N6" s="774">
        <v>698</v>
      </c>
      <c r="O6" s="774">
        <v>224</v>
      </c>
      <c r="P6" s="775">
        <f>SUM(C6:O6)</f>
        <v>12260</v>
      </c>
    </row>
    <row r="7" spans="2:16" s="70" customFormat="1" ht="12">
      <c r="B7" s="773" t="s">
        <v>655</v>
      </c>
      <c r="C7" s="776">
        <v>6799</v>
      </c>
      <c r="D7" s="774">
        <v>155</v>
      </c>
      <c r="E7" s="774">
        <v>24</v>
      </c>
      <c r="F7" s="774">
        <v>87</v>
      </c>
      <c r="G7" s="774">
        <v>187</v>
      </c>
      <c r="H7" s="774">
        <v>304</v>
      </c>
      <c r="I7" s="774">
        <v>3095</v>
      </c>
      <c r="J7" s="774">
        <v>63</v>
      </c>
      <c r="K7" s="774">
        <v>48</v>
      </c>
      <c r="L7" s="774">
        <v>780</v>
      </c>
      <c r="M7" s="774">
        <v>590</v>
      </c>
      <c r="N7" s="774">
        <v>829</v>
      </c>
      <c r="O7" s="774">
        <v>239</v>
      </c>
      <c r="P7" s="775">
        <f>SUM(C7:O7)</f>
        <v>13200</v>
      </c>
    </row>
    <row r="8" spans="2:16" s="70" customFormat="1" ht="12">
      <c r="B8" s="777"/>
      <c r="C8" s="776"/>
      <c r="D8" s="774"/>
      <c r="E8" s="774"/>
      <c r="F8" s="774"/>
      <c r="G8" s="774"/>
      <c r="H8" s="774"/>
      <c r="I8" s="774"/>
      <c r="J8" s="774"/>
      <c r="K8" s="774"/>
      <c r="L8" s="774"/>
      <c r="M8" s="774"/>
      <c r="N8" s="774"/>
      <c r="O8" s="774"/>
      <c r="P8" s="775"/>
    </row>
    <row r="9" spans="2:16" s="70" customFormat="1" ht="12">
      <c r="B9" s="773" t="s">
        <v>656</v>
      </c>
      <c r="C9" s="776">
        <v>6236</v>
      </c>
      <c r="D9" s="774">
        <v>291</v>
      </c>
      <c r="E9" s="774">
        <v>18</v>
      </c>
      <c r="F9" s="774">
        <v>52</v>
      </c>
      <c r="G9" s="774">
        <v>170</v>
      </c>
      <c r="H9" s="774">
        <v>346</v>
      </c>
      <c r="I9" s="774">
        <v>3180</v>
      </c>
      <c r="J9" s="774">
        <v>80</v>
      </c>
      <c r="K9" s="774">
        <v>50</v>
      </c>
      <c r="L9" s="774">
        <v>820</v>
      </c>
      <c r="M9" s="774">
        <v>561</v>
      </c>
      <c r="N9" s="774">
        <v>993</v>
      </c>
      <c r="O9" s="774">
        <v>257</v>
      </c>
      <c r="P9" s="775">
        <f>SUM(C9:O9)</f>
        <v>13054</v>
      </c>
    </row>
    <row r="10" spans="2:16" s="70" customFormat="1" ht="12">
      <c r="B10" s="773" t="s">
        <v>657</v>
      </c>
      <c r="C10" s="776">
        <v>5904</v>
      </c>
      <c r="D10" s="774">
        <v>411</v>
      </c>
      <c r="E10" s="774">
        <v>34</v>
      </c>
      <c r="F10" s="774">
        <v>55</v>
      </c>
      <c r="G10" s="774">
        <v>157</v>
      </c>
      <c r="H10" s="774">
        <v>350</v>
      </c>
      <c r="I10" s="774">
        <v>3243</v>
      </c>
      <c r="J10" s="774">
        <v>85</v>
      </c>
      <c r="K10" s="774">
        <v>50</v>
      </c>
      <c r="L10" s="774">
        <v>840</v>
      </c>
      <c r="M10" s="774">
        <v>585</v>
      </c>
      <c r="N10" s="774">
        <v>1409</v>
      </c>
      <c r="O10" s="774">
        <v>277</v>
      </c>
      <c r="P10" s="775">
        <f>SUM(C10:O10)</f>
        <v>13400</v>
      </c>
    </row>
    <row r="11" spans="2:16" s="70" customFormat="1" ht="12">
      <c r="B11" s="773" t="s">
        <v>654</v>
      </c>
      <c r="C11" s="776">
        <v>6543</v>
      </c>
      <c r="D11" s="774">
        <v>351</v>
      </c>
      <c r="E11" s="774">
        <v>32</v>
      </c>
      <c r="F11" s="774">
        <v>70</v>
      </c>
      <c r="G11" s="774">
        <v>166</v>
      </c>
      <c r="H11" s="774">
        <v>420</v>
      </c>
      <c r="I11" s="774">
        <v>3438</v>
      </c>
      <c r="J11" s="774">
        <v>97</v>
      </c>
      <c r="K11" s="774">
        <v>103</v>
      </c>
      <c r="L11" s="774">
        <v>792</v>
      </c>
      <c r="M11" s="774">
        <v>536</v>
      </c>
      <c r="N11" s="774">
        <v>1082</v>
      </c>
      <c r="O11" s="774">
        <v>266</v>
      </c>
      <c r="P11" s="775">
        <v>13895</v>
      </c>
    </row>
    <row r="12" spans="1:16" ht="12">
      <c r="A12" s="70"/>
      <c r="B12" s="773" t="s">
        <v>655</v>
      </c>
      <c r="C12" s="776">
        <v>6843</v>
      </c>
      <c r="D12" s="774">
        <v>193</v>
      </c>
      <c r="E12" s="778">
        <v>26</v>
      </c>
      <c r="F12" s="774">
        <v>192</v>
      </c>
      <c r="G12" s="774">
        <v>155</v>
      </c>
      <c r="H12" s="774">
        <v>385</v>
      </c>
      <c r="I12" s="774">
        <v>3746</v>
      </c>
      <c r="J12" s="774">
        <v>109</v>
      </c>
      <c r="K12" s="774">
        <v>97</v>
      </c>
      <c r="L12" s="774">
        <v>721</v>
      </c>
      <c r="M12" s="774">
        <v>568</v>
      </c>
      <c r="N12" s="774">
        <v>902</v>
      </c>
      <c r="O12" s="774">
        <v>321</v>
      </c>
      <c r="P12" s="775">
        <f>SUM(C12:O12)</f>
        <v>14258</v>
      </c>
    </row>
    <row r="13" spans="1:16" ht="12">
      <c r="A13" s="70"/>
      <c r="B13" s="777"/>
      <c r="C13" s="776"/>
      <c r="D13" s="774"/>
      <c r="E13" s="774"/>
      <c r="F13" s="774"/>
      <c r="G13" s="774"/>
      <c r="H13" s="774"/>
      <c r="I13" s="774"/>
      <c r="J13" s="774"/>
      <c r="K13" s="774"/>
      <c r="L13" s="774"/>
      <c r="M13" s="774"/>
      <c r="N13" s="774"/>
      <c r="O13" s="774"/>
      <c r="P13" s="775"/>
    </row>
    <row r="14" spans="1:16" ht="12.75" thickBot="1">
      <c r="A14" s="70"/>
      <c r="B14" s="779" t="s">
        <v>658</v>
      </c>
      <c r="C14" s="780">
        <v>7099</v>
      </c>
      <c r="D14" s="781">
        <v>361</v>
      </c>
      <c r="E14" s="781">
        <v>39</v>
      </c>
      <c r="F14" s="781">
        <v>136</v>
      </c>
      <c r="G14" s="781">
        <v>162</v>
      </c>
      <c r="H14" s="781">
        <v>529</v>
      </c>
      <c r="I14" s="781">
        <v>4353</v>
      </c>
      <c r="J14" s="781">
        <v>147</v>
      </c>
      <c r="K14" s="781">
        <v>104</v>
      </c>
      <c r="L14" s="781">
        <v>965</v>
      </c>
      <c r="M14" s="781">
        <v>642</v>
      </c>
      <c r="N14" s="781">
        <v>1417</v>
      </c>
      <c r="O14" s="781">
        <v>431</v>
      </c>
      <c r="P14" s="782">
        <f>SUM(C14:O14)</f>
        <v>16385</v>
      </c>
    </row>
    <row r="15" spans="1:2" ht="12" customHeight="1">
      <c r="A15" s="70"/>
      <c r="B15" s="150" t="s">
        <v>659</v>
      </c>
    </row>
  </sheetData>
  <printOptions/>
  <pageMargins left="0.75" right="0.75" top="1" bottom="1" header="0.512" footer="0.512"/>
  <pageSetup orientation="portrait" paperSize="9"/>
</worksheet>
</file>

<file path=xl/worksheets/sheet24.xml><?xml version="1.0" encoding="utf-8"?>
<worksheet xmlns="http://schemas.openxmlformats.org/spreadsheetml/2006/main" xmlns:r="http://schemas.openxmlformats.org/officeDocument/2006/relationships">
  <dimension ref="B1:I271"/>
  <sheetViews>
    <sheetView workbookViewId="0" topLeftCell="A1">
      <selection activeCell="A1" sqref="A1"/>
    </sheetView>
  </sheetViews>
  <sheetFormatPr defaultColWidth="9.00390625" defaultRowHeight="13.5"/>
  <cols>
    <col min="1" max="1" width="6.00390625" style="783" customWidth="1"/>
    <col min="2" max="2" width="13.25390625" style="783" customWidth="1"/>
    <col min="3" max="3" width="12.25390625" style="783" customWidth="1"/>
    <col min="4" max="4" width="10.75390625" style="783" customWidth="1"/>
    <col min="5" max="5" width="12.375" style="783" customWidth="1"/>
    <col min="6" max="6" width="9.875" style="783" customWidth="1"/>
    <col min="7" max="7" width="9.625" style="783" customWidth="1"/>
    <col min="8" max="8" width="9.375" style="783" customWidth="1"/>
    <col min="9" max="9" width="11.00390625" style="783" customWidth="1"/>
    <col min="10" max="16384" width="9.00390625" style="783" customWidth="1"/>
  </cols>
  <sheetData>
    <row r="1" ht="14.25">
      <c r="B1" s="784" t="s">
        <v>782</v>
      </c>
    </row>
    <row r="2" ht="12.75" thickBot="1"/>
    <row r="3" spans="2:9" ht="22.5" customHeight="1">
      <c r="B3" s="785" t="s">
        <v>1451</v>
      </c>
      <c r="C3" s="785" t="s">
        <v>661</v>
      </c>
      <c r="D3" s="785" t="s">
        <v>1333</v>
      </c>
      <c r="E3" s="785" t="s">
        <v>662</v>
      </c>
      <c r="F3" s="786"/>
      <c r="G3" s="786"/>
      <c r="H3" s="786"/>
      <c r="I3" s="786"/>
    </row>
    <row r="4" spans="2:9" ht="12">
      <c r="B4" s="787"/>
      <c r="C4" s="788"/>
      <c r="D4" s="789"/>
      <c r="E4" s="790" t="s">
        <v>1287</v>
      </c>
      <c r="I4" s="791"/>
    </row>
    <row r="5" spans="2:5" s="792" customFormat="1" ht="11.25">
      <c r="B5" s="793" t="s">
        <v>663</v>
      </c>
      <c r="C5" s="794">
        <v>18800</v>
      </c>
      <c r="D5" s="795">
        <v>41298</v>
      </c>
      <c r="E5" s="796">
        <v>3658849</v>
      </c>
    </row>
    <row r="6" spans="2:5" s="792" customFormat="1" ht="11.25">
      <c r="B6" s="793" t="s">
        <v>664</v>
      </c>
      <c r="C6" s="794">
        <f>SUM(C8:C14,C16,C36,C65,C86,C110,C132,C146,C172,C195,C228,C250)</f>
        <v>21074</v>
      </c>
      <c r="D6" s="795">
        <f>SUM(D8:D14,D16,D36,D65,D86,D110,D132,D146,D172,D195,D228,D250)</f>
        <v>49249</v>
      </c>
      <c r="E6" s="796">
        <f>SUM(E8:E14,E16,E36,E65,E86,E110,E132,E146,E172,E195,E228,E250)</f>
        <v>6123784</v>
      </c>
    </row>
    <row r="7" spans="2:5" ht="12">
      <c r="B7" s="797"/>
      <c r="C7" s="798"/>
      <c r="D7" s="799"/>
      <c r="E7" s="800"/>
    </row>
    <row r="8" spans="2:5" ht="12">
      <c r="B8" s="797" t="s">
        <v>1461</v>
      </c>
      <c r="C8" s="798">
        <v>2733</v>
      </c>
      <c r="D8" s="799">
        <v>8922</v>
      </c>
      <c r="E8" s="800">
        <v>1973406</v>
      </c>
    </row>
    <row r="9" spans="2:5" ht="12">
      <c r="B9" s="797" t="s">
        <v>1476</v>
      </c>
      <c r="C9" s="798">
        <v>1547</v>
      </c>
      <c r="D9" s="799">
        <v>4413</v>
      </c>
      <c r="E9" s="800">
        <v>742695</v>
      </c>
    </row>
    <row r="10" spans="2:5" ht="12">
      <c r="B10" s="797" t="s">
        <v>1488</v>
      </c>
      <c r="C10" s="798">
        <v>1541</v>
      </c>
      <c r="D10" s="799">
        <v>4419</v>
      </c>
      <c r="E10" s="800">
        <v>652334</v>
      </c>
    </row>
    <row r="11" spans="2:5" ht="12">
      <c r="B11" s="797" t="s">
        <v>1499</v>
      </c>
      <c r="C11" s="798">
        <v>1705</v>
      </c>
      <c r="D11" s="799">
        <v>4740</v>
      </c>
      <c r="E11" s="800">
        <v>740759</v>
      </c>
    </row>
    <row r="12" spans="2:5" ht="12">
      <c r="B12" s="797" t="s">
        <v>1514</v>
      </c>
      <c r="C12" s="798">
        <v>672</v>
      </c>
      <c r="D12" s="799">
        <v>1665</v>
      </c>
      <c r="E12" s="800">
        <v>193089</v>
      </c>
    </row>
    <row r="13" spans="2:5" ht="12">
      <c r="B13" s="797"/>
      <c r="C13" s="798"/>
      <c r="D13" s="799"/>
      <c r="E13" s="800"/>
    </row>
    <row r="14" spans="2:5" ht="12">
      <c r="B14" s="797" t="s">
        <v>665</v>
      </c>
      <c r="C14" s="798">
        <v>419</v>
      </c>
      <c r="D14" s="799">
        <v>961</v>
      </c>
      <c r="E14" s="800">
        <v>62748</v>
      </c>
    </row>
    <row r="15" spans="2:5" ht="12">
      <c r="B15" s="797"/>
      <c r="C15" s="798"/>
      <c r="D15" s="799"/>
      <c r="E15" s="800"/>
    </row>
    <row r="16" spans="2:5" s="792" customFormat="1" ht="11.25">
      <c r="B16" s="793" t="s">
        <v>1548</v>
      </c>
      <c r="C16" s="794">
        <f>SUM(C18:C34)</f>
        <v>946</v>
      </c>
      <c r="D16" s="795">
        <f>SUM(D18:D34)</f>
        <v>1984</v>
      </c>
      <c r="E16" s="796">
        <f>SUM(E18:E34)</f>
        <v>137175</v>
      </c>
    </row>
    <row r="17" spans="2:5" ht="12">
      <c r="B17" s="797"/>
      <c r="C17" s="798"/>
      <c r="D17" s="799"/>
      <c r="E17" s="800"/>
    </row>
    <row r="18" spans="2:5" ht="12">
      <c r="B18" s="797" t="s">
        <v>666</v>
      </c>
      <c r="C18" s="798">
        <v>491</v>
      </c>
      <c r="D18" s="799">
        <v>1115</v>
      </c>
      <c r="E18" s="800">
        <v>87591</v>
      </c>
    </row>
    <row r="19" spans="2:5" ht="12">
      <c r="B19" s="797" t="s">
        <v>667</v>
      </c>
      <c r="C19" s="798">
        <v>40</v>
      </c>
      <c r="D19" s="799">
        <v>77</v>
      </c>
      <c r="E19" s="800">
        <v>6737</v>
      </c>
    </row>
    <row r="20" spans="2:5" ht="12">
      <c r="B20" s="797" t="s">
        <v>668</v>
      </c>
      <c r="C20" s="798">
        <v>21</v>
      </c>
      <c r="D20" s="799">
        <v>42</v>
      </c>
      <c r="E20" s="800">
        <v>1407</v>
      </c>
    </row>
    <row r="21" spans="2:5" ht="12">
      <c r="B21" s="797" t="s">
        <v>669</v>
      </c>
      <c r="C21" s="798">
        <v>22</v>
      </c>
      <c r="D21" s="799">
        <v>45</v>
      </c>
      <c r="E21" s="800">
        <v>981</v>
      </c>
    </row>
    <row r="22" spans="2:5" ht="12">
      <c r="B22" s="797" t="s">
        <v>670</v>
      </c>
      <c r="C22" s="798">
        <v>21</v>
      </c>
      <c r="D22" s="799">
        <v>36</v>
      </c>
      <c r="E22" s="800">
        <v>4256</v>
      </c>
    </row>
    <row r="23" spans="2:5" ht="12">
      <c r="B23" s="797"/>
      <c r="C23" s="798"/>
      <c r="D23" s="799"/>
      <c r="E23" s="800"/>
    </row>
    <row r="24" spans="2:5" ht="12">
      <c r="B24" s="797" t="s">
        <v>1844</v>
      </c>
      <c r="C24" s="798">
        <v>18</v>
      </c>
      <c r="D24" s="799">
        <v>28</v>
      </c>
      <c r="E24" s="800">
        <v>1685</v>
      </c>
    </row>
    <row r="25" spans="2:5" ht="12">
      <c r="B25" s="797" t="s">
        <v>671</v>
      </c>
      <c r="C25" s="798">
        <v>38</v>
      </c>
      <c r="D25" s="799">
        <v>75</v>
      </c>
      <c r="E25" s="800">
        <v>3797</v>
      </c>
    </row>
    <row r="26" spans="2:5" ht="12">
      <c r="B26" s="797" t="s">
        <v>672</v>
      </c>
      <c r="C26" s="798">
        <v>68</v>
      </c>
      <c r="D26" s="799">
        <v>137</v>
      </c>
      <c r="E26" s="800">
        <v>11236</v>
      </c>
    </row>
    <row r="27" spans="2:5" ht="12">
      <c r="B27" s="797" t="s">
        <v>673</v>
      </c>
      <c r="C27" s="798">
        <v>32</v>
      </c>
      <c r="D27" s="799">
        <v>56</v>
      </c>
      <c r="E27" s="800">
        <v>5135</v>
      </c>
    </row>
    <row r="28" spans="2:5" ht="12">
      <c r="B28" s="797" t="s">
        <v>1743</v>
      </c>
      <c r="C28" s="798">
        <v>23</v>
      </c>
      <c r="D28" s="799">
        <v>40</v>
      </c>
      <c r="E28" s="800">
        <v>3105</v>
      </c>
    </row>
    <row r="29" spans="2:5" ht="12">
      <c r="B29" s="797"/>
      <c r="C29" s="798"/>
      <c r="D29" s="799"/>
      <c r="E29" s="800"/>
    </row>
    <row r="30" spans="2:5" ht="12">
      <c r="B30" s="797" t="s">
        <v>674</v>
      </c>
      <c r="C30" s="798">
        <v>23</v>
      </c>
      <c r="D30" s="799">
        <v>24</v>
      </c>
      <c r="E30" s="800">
        <v>1762</v>
      </c>
    </row>
    <row r="31" spans="2:5" ht="12">
      <c r="B31" s="797" t="s">
        <v>675</v>
      </c>
      <c r="C31" s="798">
        <v>18</v>
      </c>
      <c r="D31" s="799">
        <v>44</v>
      </c>
      <c r="E31" s="800">
        <v>2189</v>
      </c>
    </row>
    <row r="32" spans="2:5" ht="12">
      <c r="B32" s="797" t="s">
        <v>676</v>
      </c>
      <c r="C32" s="798">
        <v>80</v>
      </c>
      <c r="D32" s="799">
        <v>153</v>
      </c>
      <c r="E32" s="800">
        <v>2504</v>
      </c>
    </row>
    <row r="33" spans="2:5" ht="12">
      <c r="B33" s="797" t="s">
        <v>677</v>
      </c>
      <c r="C33" s="798">
        <v>44</v>
      </c>
      <c r="D33" s="799">
        <v>93</v>
      </c>
      <c r="E33" s="800">
        <v>3764</v>
      </c>
    </row>
    <row r="34" spans="2:5" ht="12">
      <c r="B34" s="797" t="s">
        <v>1746</v>
      </c>
      <c r="C34" s="798">
        <v>7</v>
      </c>
      <c r="D34" s="799">
        <v>19</v>
      </c>
      <c r="E34" s="800">
        <v>1026</v>
      </c>
    </row>
    <row r="35" spans="2:5" ht="12">
      <c r="B35" s="797"/>
      <c r="C35" s="798"/>
      <c r="D35" s="799"/>
      <c r="E35" s="800"/>
    </row>
    <row r="36" spans="2:5" s="792" customFormat="1" ht="11.25">
      <c r="B36" s="793" t="s">
        <v>1554</v>
      </c>
      <c r="C36" s="794">
        <f>SUM(C38:C63)</f>
        <v>1262</v>
      </c>
      <c r="D36" s="795">
        <f>SUM(D38:D63)</f>
        <v>2474</v>
      </c>
      <c r="E36" s="796">
        <v>192066</v>
      </c>
    </row>
    <row r="37" spans="2:5" ht="12">
      <c r="B37" s="797"/>
      <c r="C37" s="798"/>
      <c r="D37" s="799"/>
      <c r="E37" s="800"/>
    </row>
    <row r="38" spans="2:5" ht="12">
      <c r="B38" s="797" t="s">
        <v>1555</v>
      </c>
      <c r="C38" s="798">
        <v>310</v>
      </c>
      <c r="D38" s="799">
        <v>752</v>
      </c>
      <c r="E38" s="800">
        <v>102038</v>
      </c>
    </row>
    <row r="39" spans="2:5" ht="12">
      <c r="B39" s="797" t="s">
        <v>678</v>
      </c>
      <c r="C39" s="798">
        <v>41</v>
      </c>
      <c r="D39" s="799">
        <v>74</v>
      </c>
      <c r="E39" s="800">
        <v>4055</v>
      </c>
    </row>
    <row r="40" spans="2:5" ht="12">
      <c r="B40" s="797" t="s">
        <v>679</v>
      </c>
      <c r="C40" s="798">
        <v>36</v>
      </c>
      <c r="D40" s="799">
        <v>73</v>
      </c>
      <c r="E40" s="800">
        <v>4496</v>
      </c>
    </row>
    <row r="41" spans="2:5" ht="12">
      <c r="B41" s="797" t="s">
        <v>1750</v>
      </c>
      <c r="C41" s="798">
        <v>30</v>
      </c>
      <c r="D41" s="799">
        <v>76</v>
      </c>
      <c r="E41" s="800">
        <v>3206</v>
      </c>
    </row>
    <row r="42" spans="2:5" ht="12">
      <c r="B42" s="797" t="s">
        <v>680</v>
      </c>
      <c r="C42" s="798">
        <v>42</v>
      </c>
      <c r="D42" s="799">
        <v>81</v>
      </c>
      <c r="E42" s="800">
        <v>5401</v>
      </c>
    </row>
    <row r="43" spans="2:5" ht="12">
      <c r="B43" s="797"/>
      <c r="C43" s="798"/>
      <c r="D43" s="799"/>
      <c r="E43" s="800"/>
    </row>
    <row r="44" spans="2:5" ht="12">
      <c r="B44" s="797" t="s">
        <v>1566</v>
      </c>
      <c r="C44" s="798">
        <v>42</v>
      </c>
      <c r="D44" s="799">
        <v>66</v>
      </c>
      <c r="E44" s="800">
        <v>3170</v>
      </c>
    </row>
    <row r="45" spans="2:5" ht="12">
      <c r="B45" s="797" t="s">
        <v>1752</v>
      </c>
      <c r="C45" s="798">
        <v>38</v>
      </c>
      <c r="D45" s="799">
        <v>59</v>
      </c>
      <c r="E45" s="800">
        <v>2876</v>
      </c>
    </row>
    <row r="46" spans="2:5" ht="12">
      <c r="B46" s="797" t="s">
        <v>681</v>
      </c>
      <c r="C46" s="798">
        <v>37</v>
      </c>
      <c r="D46" s="799">
        <v>65</v>
      </c>
      <c r="E46" s="800">
        <v>3756</v>
      </c>
    </row>
    <row r="47" spans="2:5" ht="12">
      <c r="B47" s="797" t="s">
        <v>682</v>
      </c>
      <c r="C47" s="798">
        <v>53</v>
      </c>
      <c r="D47" s="799">
        <v>102</v>
      </c>
      <c r="E47" s="800">
        <v>1960</v>
      </c>
    </row>
    <row r="48" spans="2:5" ht="12">
      <c r="B48" s="797" t="s">
        <v>683</v>
      </c>
      <c r="C48" s="798">
        <v>58</v>
      </c>
      <c r="D48" s="799">
        <v>98</v>
      </c>
      <c r="E48" s="800">
        <v>3357</v>
      </c>
    </row>
    <row r="49" spans="2:5" ht="12">
      <c r="B49" s="797"/>
      <c r="C49" s="798"/>
      <c r="D49" s="799"/>
      <c r="E49" s="800"/>
    </row>
    <row r="50" spans="2:5" ht="12">
      <c r="B50" s="797" t="s">
        <v>1756</v>
      </c>
      <c r="C50" s="798">
        <v>25</v>
      </c>
      <c r="D50" s="799">
        <v>49</v>
      </c>
      <c r="E50" s="800">
        <v>2770</v>
      </c>
    </row>
    <row r="51" spans="2:5" ht="12">
      <c r="B51" s="797" t="s">
        <v>684</v>
      </c>
      <c r="C51" s="798">
        <v>26</v>
      </c>
      <c r="D51" s="799">
        <v>53</v>
      </c>
      <c r="E51" s="800">
        <v>2795</v>
      </c>
    </row>
    <row r="52" spans="2:5" ht="12">
      <c r="B52" s="797" t="s">
        <v>685</v>
      </c>
      <c r="C52" s="798">
        <v>69</v>
      </c>
      <c r="D52" s="799">
        <v>101</v>
      </c>
      <c r="E52" s="800">
        <v>4066</v>
      </c>
    </row>
    <row r="53" spans="2:5" ht="12">
      <c r="B53" s="797" t="s">
        <v>671</v>
      </c>
      <c r="C53" s="798">
        <v>48</v>
      </c>
      <c r="D53" s="799">
        <v>76</v>
      </c>
      <c r="E53" s="800">
        <v>6243</v>
      </c>
    </row>
    <row r="54" spans="2:5" ht="12">
      <c r="B54" s="797" t="s">
        <v>1760</v>
      </c>
      <c r="C54" s="798">
        <v>106</v>
      </c>
      <c r="D54" s="799">
        <v>222</v>
      </c>
      <c r="E54" s="800">
        <v>14771</v>
      </c>
    </row>
    <row r="55" spans="2:5" ht="12">
      <c r="B55" s="797"/>
      <c r="C55" s="798"/>
      <c r="D55" s="799"/>
      <c r="E55" s="800"/>
    </row>
    <row r="56" spans="2:5" ht="12">
      <c r="B56" s="797" t="s">
        <v>686</v>
      </c>
      <c r="C56" s="798">
        <v>59</v>
      </c>
      <c r="D56" s="799">
        <v>96</v>
      </c>
      <c r="E56" s="800">
        <v>3335</v>
      </c>
    </row>
    <row r="57" spans="2:5" ht="12">
      <c r="B57" s="797" t="s">
        <v>1296</v>
      </c>
      <c r="C57" s="798">
        <v>161</v>
      </c>
      <c r="D57" s="799">
        <v>275</v>
      </c>
      <c r="E57" s="800">
        <v>15736</v>
      </c>
    </row>
    <row r="58" spans="2:5" ht="12">
      <c r="B58" s="797" t="s">
        <v>687</v>
      </c>
      <c r="C58" s="798">
        <v>17</v>
      </c>
      <c r="D58" s="799">
        <v>39</v>
      </c>
      <c r="E58" s="800">
        <v>1287</v>
      </c>
    </row>
    <row r="59" spans="2:5" ht="12">
      <c r="B59" s="797" t="s">
        <v>1764</v>
      </c>
      <c r="C59" s="798">
        <v>4</v>
      </c>
      <c r="D59" s="799">
        <v>12</v>
      </c>
      <c r="E59" s="800">
        <v>1160</v>
      </c>
    </row>
    <row r="60" spans="2:5" ht="12">
      <c r="B60" s="797" t="s">
        <v>688</v>
      </c>
      <c r="C60" s="798">
        <v>13</v>
      </c>
      <c r="D60" s="799">
        <v>20</v>
      </c>
      <c r="E60" s="800">
        <v>1343</v>
      </c>
    </row>
    <row r="61" spans="2:5" ht="12">
      <c r="B61" s="797"/>
      <c r="C61" s="798"/>
      <c r="D61" s="799"/>
      <c r="E61" s="800"/>
    </row>
    <row r="62" spans="2:5" ht="12">
      <c r="B62" s="797" t="s">
        <v>1766</v>
      </c>
      <c r="C62" s="798">
        <v>26</v>
      </c>
      <c r="D62" s="799">
        <v>41</v>
      </c>
      <c r="E62" s="800">
        <v>2092</v>
      </c>
    </row>
    <row r="63" spans="2:5" ht="12">
      <c r="B63" s="797" t="s">
        <v>1575</v>
      </c>
      <c r="C63" s="798">
        <v>21</v>
      </c>
      <c r="D63" s="799">
        <v>44</v>
      </c>
      <c r="E63" s="800">
        <v>1853</v>
      </c>
    </row>
    <row r="64" spans="2:5" ht="12">
      <c r="B64" s="797" t="s">
        <v>689</v>
      </c>
      <c r="C64" s="798"/>
      <c r="D64" s="799"/>
      <c r="E64" s="800"/>
    </row>
    <row r="65" spans="2:5" s="792" customFormat="1" ht="11.25">
      <c r="B65" s="793" t="s">
        <v>690</v>
      </c>
      <c r="C65" s="794">
        <f>SUM(C67:C84)</f>
        <v>1220</v>
      </c>
      <c r="D65" s="795">
        <f>SUM(D67:D84)</f>
        <v>2355</v>
      </c>
      <c r="E65" s="796">
        <f>SUM(E67:E84)</f>
        <v>159339</v>
      </c>
    </row>
    <row r="66" spans="2:5" ht="12">
      <c r="B66" s="797"/>
      <c r="C66" s="798"/>
      <c r="D66" s="799"/>
      <c r="E66" s="800"/>
    </row>
    <row r="67" spans="2:5" ht="12">
      <c r="B67" s="797" t="s">
        <v>1577</v>
      </c>
      <c r="C67" s="798">
        <v>183</v>
      </c>
      <c r="D67" s="799">
        <v>413</v>
      </c>
      <c r="E67" s="800">
        <v>25863</v>
      </c>
    </row>
    <row r="68" spans="2:5" ht="12">
      <c r="B68" s="797" t="s">
        <v>1774</v>
      </c>
      <c r="C68" s="798">
        <v>46</v>
      </c>
      <c r="D68" s="799">
        <v>64</v>
      </c>
      <c r="E68" s="800">
        <v>3321</v>
      </c>
    </row>
    <row r="69" spans="2:5" ht="12">
      <c r="B69" s="797" t="s">
        <v>691</v>
      </c>
      <c r="C69" s="798">
        <v>98</v>
      </c>
      <c r="D69" s="799">
        <v>176</v>
      </c>
      <c r="E69" s="800">
        <v>11003</v>
      </c>
    </row>
    <row r="70" spans="2:5" ht="12">
      <c r="B70" s="797" t="s">
        <v>1776</v>
      </c>
      <c r="C70" s="798">
        <v>40</v>
      </c>
      <c r="D70" s="799">
        <v>61</v>
      </c>
      <c r="E70" s="800">
        <v>4292</v>
      </c>
    </row>
    <row r="71" spans="2:5" ht="12">
      <c r="B71" s="797" t="s">
        <v>692</v>
      </c>
      <c r="C71" s="798">
        <v>30</v>
      </c>
      <c r="D71" s="799">
        <v>59</v>
      </c>
      <c r="E71" s="800">
        <v>4088</v>
      </c>
    </row>
    <row r="72" spans="2:5" ht="12">
      <c r="B72" s="797" t="s">
        <v>693</v>
      </c>
      <c r="C72" s="798">
        <v>27</v>
      </c>
      <c r="D72" s="799">
        <v>51</v>
      </c>
      <c r="E72" s="800">
        <v>2917</v>
      </c>
    </row>
    <row r="73" spans="2:5" ht="12">
      <c r="B73" s="797" t="s">
        <v>1779</v>
      </c>
      <c r="C73" s="798">
        <v>7</v>
      </c>
      <c r="D73" s="799">
        <v>11</v>
      </c>
      <c r="E73" s="800">
        <v>1129</v>
      </c>
    </row>
    <row r="74" spans="2:5" ht="12">
      <c r="B74" s="797" t="s">
        <v>694</v>
      </c>
      <c r="C74" s="798">
        <v>14</v>
      </c>
      <c r="D74" s="799">
        <v>35</v>
      </c>
      <c r="E74" s="800">
        <v>3097</v>
      </c>
    </row>
    <row r="75" spans="2:5" ht="12">
      <c r="B75" s="797" t="s">
        <v>695</v>
      </c>
      <c r="C75" s="798">
        <v>24</v>
      </c>
      <c r="D75" s="799">
        <v>55</v>
      </c>
      <c r="E75" s="800">
        <v>8929</v>
      </c>
    </row>
    <row r="76" spans="2:5" ht="12">
      <c r="B76" s="797" t="s">
        <v>689</v>
      </c>
      <c r="C76" s="798"/>
      <c r="D76" s="799"/>
      <c r="E76" s="800"/>
    </row>
    <row r="77" spans="2:5" ht="12">
      <c r="B77" s="797" t="s">
        <v>696</v>
      </c>
      <c r="C77" s="798">
        <v>122</v>
      </c>
      <c r="D77" s="799">
        <v>228</v>
      </c>
      <c r="E77" s="800">
        <v>21032</v>
      </c>
    </row>
    <row r="78" spans="2:5" ht="12">
      <c r="B78" s="797" t="s">
        <v>697</v>
      </c>
      <c r="C78" s="798">
        <v>86</v>
      </c>
      <c r="D78" s="799">
        <v>143</v>
      </c>
      <c r="E78" s="800">
        <v>9024</v>
      </c>
    </row>
    <row r="79" spans="2:5" ht="12">
      <c r="B79" s="797" t="s">
        <v>698</v>
      </c>
      <c r="C79" s="798">
        <v>44</v>
      </c>
      <c r="D79" s="799">
        <v>71</v>
      </c>
      <c r="E79" s="800">
        <v>2445</v>
      </c>
    </row>
    <row r="80" spans="2:5" ht="12">
      <c r="B80" s="797" t="s">
        <v>699</v>
      </c>
      <c r="C80" s="798">
        <v>30</v>
      </c>
      <c r="D80" s="799">
        <v>55</v>
      </c>
      <c r="E80" s="800">
        <v>4119</v>
      </c>
    </row>
    <row r="81" spans="2:5" ht="12">
      <c r="B81" s="797" t="s">
        <v>1787</v>
      </c>
      <c r="C81" s="798">
        <v>40</v>
      </c>
      <c r="D81" s="799">
        <v>68</v>
      </c>
      <c r="E81" s="800">
        <v>3555</v>
      </c>
    </row>
    <row r="82" spans="2:5" ht="12">
      <c r="B82" s="797"/>
      <c r="C82" s="798"/>
      <c r="D82" s="799"/>
      <c r="E82" s="800"/>
    </row>
    <row r="83" spans="2:5" ht="12">
      <c r="B83" s="797" t="s">
        <v>700</v>
      </c>
      <c r="C83" s="798">
        <v>348</v>
      </c>
      <c r="D83" s="799">
        <v>749</v>
      </c>
      <c r="E83" s="800">
        <v>46581</v>
      </c>
    </row>
    <row r="84" spans="2:5" ht="12">
      <c r="B84" s="797" t="s">
        <v>701</v>
      </c>
      <c r="C84" s="798">
        <v>81</v>
      </c>
      <c r="D84" s="799">
        <v>116</v>
      </c>
      <c r="E84" s="800">
        <v>7944</v>
      </c>
    </row>
    <row r="85" spans="2:5" ht="12">
      <c r="B85" s="797"/>
      <c r="C85" s="798"/>
      <c r="D85" s="799"/>
      <c r="E85" s="800"/>
    </row>
    <row r="86" spans="2:5" s="792" customFormat="1" ht="11.25">
      <c r="B86" s="793" t="s">
        <v>1299</v>
      </c>
      <c r="C86" s="794">
        <v>1425</v>
      </c>
      <c r="D86" s="795">
        <f>SUM(D88:D108)</f>
        <v>2927</v>
      </c>
      <c r="E86" s="796">
        <f>SUM(E88:E108)</f>
        <v>209926</v>
      </c>
    </row>
    <row r="87" spans="2:5" ht="12">
      <c r="B87" s="797"/>
      <c r="C87" s="798"/>
      <c r="D87" s="799"/>
      <c r="E87" s="800"/>
    </row>
    <row r="88" spans="2:5" ht="12">
      <c r="B88" s="797" t="s">
        <v>1791</v>
      </c>
      <c r="C88" s="798">
        <v>229</v>
      </c>
      <c r="D88" s="799">
        <v>555</v>
      </c>
      <c r="E88" s="800">
        <v>75054</v>
      </c>
    </row>
    <row r="89" spans="2:5" ht="12">
      <c r="B89" s="797" t="s">
        <v>667</v>
      </c>
      <c r="C89" s="798">
        <v>40</v>
      </c>
      <c r="D89" s="799">
        <v>60</v>
      </c>
      <c r="E89" s="800">
        <v>1633</v>
      </c>
    </row>
    <row r="90" spans="2:5" ht="12">
      <c r="B90" s="797" t="s">
        <v>702</v>
      </c>
      <c r="C90" s="798">
        <v>28</v>
      </c>
      <c r="D90" s="799">
        <v>49</v>
      </c>
      <c r="E90" s="800">
        <v>2998</v>
      </c>
    </row>
    <row r="91" spans="2:5" ht="12">
      <c r="B91" s="797" t="s">
        <v>1793</v>
      </c>
      <c r="C91" s="798">
        <v>40</v>
      </c>
      <c r="D91" s="799">
        <v>67</v>
      </c>
      <c r="E91" s="800">
        <v>5656</v>
      </c>
    </row>
    <row r="92" spans="2:5" ht="12">
      <c r="B92" s="797" t="s">
        <v>1861</v>
      </c>
      <c r="C92" s="798">
        <v>416</v>
      </c>
      <c r="D92" s="799">
        <v>916</v>
      </c>
      <c r="E92" s="800">
        <v>46214</v>
      </c>
    </row>
    <row r="93" spans="2:5" ht="12">
      <c r="B93" s="797"/>
      <c r="C93" s="798"/>
      <c r="D93" s="799"/>
      <c r="E93" s="800"/>
    </row>
    <row r="94" spans="2:5" ht="12">
      <c r="B94" s="797" t="s">
        <v>703</v>
      </c>
      <c r="C94" s="798">
        <v>45</v>
      </c>
      <c r="D94" s="799">
        <v>78</v>
      </c>
      <c r="E94" s="800">
        <v>5073</v>
      </c>
    </row>
    <row r="95" spans="2:5" ht="12">
      <c r="B95" s="797" t="s">
        <v>704</v>
      </c>
      <c r="C95" s="798">
        <v>2</v>
      </c>
      <c r="D95" s="799">
        <v>8</v>
      </c>
      <c r="E95" s="800">
        <v>1080</v>
      </c>
    </row>
    <row r="96" spans="2:5" ht="12">
      <c r="B96" s="797" t="s">
        <v>1801</v>
      </c>
      <c r="C96" s="798">
        <v>67</v>
      </c>
      <c r="D96" s="799">
        <v>121</v>
      </c>
      <c r="E96" s="800">
        <v>4038</v>
      </c>
    </row>
    <row r="97" spans="2:5" ht="12">
      <c r="B97" s="797" t="s">
        <v>705</v>
      </c>
      <c r="C97" s="798">
        <v>42</v>
      </c>
      <c r="D97" s="799">
        <v>79</v>
      </c>
      <c r="E97" s="800">
        <v>5537</v>
      </c>
    </row>
    <row r="98" spans="2:5" ht="12">
      <c r="B98" s="797" t="s">
        <v>706</v>
      </c>
      <c r="C98" s="798">
        <v>36</v>
      </c>
      <c r="D98" s="799">
        <v>71</v>
      </c>
      <c r="E98" s="800">
        <v>6223</v>
      </c>
    </row>
    <row r="99" spans="2:5" ht="12">
      <c r="B99" s="797"/>
      <c r="C99" s="798"/>
      <c r="D99" s="799"/>
      <c r="E99" s="800"/>
    </row>
    <row r="100" spans="2:5" ht="12">
      <c r="B100" s="797" t="s">
        <v>707</v>
      </c>
      <c r="C100" s="798">
        <v>26</v>
      </c>
      <c r="D100" s="799">
        <v>45</v>
      </c>
      <c r="E100" s="800">
        <v>4024</v>
      </c>
    </row>
    <row r="101" spans="2:5" ht="12">
      <c r="B101" s="797" t="s">
        <v>1878</v>
      </c>
      <c r="C101" s="798">
        <v>22</v>
      </c>
      <c r="D101" s="799">
        <v>44</v>
      </c>
      <c r="E101" s="800">
        <v>2834</v>
      </c>
    </row>
    <row r="102" spans="2:5" ht="12">
      <c r="B102" s="797" t="s">
        <v>708</v>
      </c>
      <c r="C102" s="798">
        <v>111</v>
      </c>
      <c r="D102" s="799">
        <v>196</v>
      </c>
      <c r="E102" s="800">
        <v>10658</v>
      </c>
    </row>
    <row r="103" spans="2:5" ht="12">
      <c r="B103" s="797" t="s">
        <v>709</v>
      </c>
      <c r="C103" s="798">
        <v>30</v>
      </c>
      <c r="D103" s="799">
        <v>39</v>
      </c>
      <c r="E103" s="800">
        <v>3451</v>
      </c>
    </row>
    <row r="104" spans="2:5" ht="12">
      <c r="B104" s="797" t="s">
        <v>1808</v>
      </c>
      <c r="C104" s="798">
        <v>56</v>
      </c>
      <c r="D104" s="799">
        <v>111</v>
      </c>
      <c r="E104" s="800">
        <v>4929</v>
      </c>
    </row>
    <row r="105" spans="2:5" ht="12">
      <c r="B105" s="797"/>
      <c r="C105" s="798"/>
      <c r="D105" s="799"/>
      <c r="E105" s="800"/>
    </row>
    <row r="106" spans="2:5" ht="12">
      <c r="B106" s="797" t="s">
        <v>1607</v>
      </c>
      <c r="C106" s="798">
        <v>167</v>
      </c>
      <c r="D106" s="799">
        <v>352</v>
      </c>
      <c r="E106" s="800">
        <v>26781</v>
      </c>
    </row>
    <row r="107" spans="2:5" ht="12">
      <c r="B107" s="797" t="s">
        <v>1810</v>
      </c>
      <c r="C107" s="798">
        <v>38</v>
      </c>
      <c r="D107" s="799">
        <v>75</v>
      </c>
      <c r="E107" s="800">
        <v>1930</v>
      </c>
    </row>
    <row r="108" spans="2:5" ht="12">
      <c r="B108" s="797" t="s">
        <v>1811</v>
      </c>
      <c r="C108" s="798">
        <v>40</v>
      </c>
      <c r="D108" s="799">
        <v>61</v>
      </c>
      <c r="E108" s="800">
        <v>1813</v>
      </c>
    </row>
    <row r="109" spans="2:5" ht="12">
      <c r="B109" s="797"/>
      <c r="C109" s="798"/>
      <c r="D109" s="799"/>
      <c r="E109" s="800"/>
    </row>
    <row r="110" spans="2:5" s="792" customFormat="1" ht="11.25">
      <c r="B110" s="793" t="s">
        <v>710</v>
      </c>
      <c r="C110" s="794">
        <f>SUM(C112:C130)</f>
        <v>877</v>
      </c>
      <c r="D110" s="795">
        <f>SUM(D112:D130)</f>
        <v>1717</v>
      </c>
      <c r="E110" s="796">
        <f>SUM(E112:E130)</f>
        <v>116022</v>
      </c>
    </row>
    <row r="111" spans="2:5" ht="12">
      <c r="B111" s="797"/>
      <c r="C111" s="798"/>
      <c r="D111" s="799"/>
      <c r="E111" s="800"/>
    </row>
    <row r="112" spans="2:5" ht="12">
      <c r="B112" s="797" t="s">
        <v>1812</v>
      </c>
      <c r="C112" s="798">
        <v>91</v>
      </c>
      <c r="D112" s="799">
        <v>182</v>
      </c>
      <c r="E112" s="800">
        <v>16980</v>
      </c>
    </row>
    <row r="113" spans="2:5" ht="12">
      <c r="B113" s="797" t="s">
        <v>711</v>
      </c>
      <c r="C113" s="798">
        <v>17</v>
      </c>
      <c r="D113" s="799">
        <v>42</v>
      </c>
      <c r="E113" s="800">
        <v>1679</v>
      </c>
    </row>
    <row r="114" spans="2:5" ht="12">
      <c r="B114" s="797" t="s">
        <v>149</v>
      </c>
      <c r="C114" s="798">
        <v>76</v>
      </c>
      <c r="D114" s="799">
        <v>164</v>
      </c>
      <c r="E114" s="800">
        <v>9882</v>
      </c>
    </row>
    <row r="115" spans="2:5" ht="12">
      <c r="B115" s="797" t="s">
        <v>712</v>
      </c>
      <c r="C115" s="798">
        <v>23</v>
      </c>
      <c r="D115" s="799">
        <v>51</v>
      </c>
      <c r="E115" s="800">
        <v>2506</v>
      </c>
    </row>
    <row r="116" spans="2:5" ht="12">
      <c r="B116" s="797" t="s">
        <v>1815</v>
      </c>
      <c r="C116" s="798">
        <v>31</v>
      </c>
      <c r="D116" s="799">
        <v>57</v>
      </c>
      <c r="E116" s="800">
        <v>2335</v>
      </c>
    </row>
    <row r="117" spans="2:5" ht="12">
      <c r="B117" s="797"/>
      <c r="C117" s="798"/>
      <c r="D117" s="799"/>
      <c r="E117" s="800"/>
    </row>
    <row r="118" spans="2:5" ht="12">
      <c r="B118" s="797" t="s">
        <v>713</v>
      </c>
      <c r="C118" s="798">
        <v>12</v>
      </c>
      <c r="D118" s="799">
        <v>24</v>
      </c>
      <c r="E118" s="800">
        <v>2376</v>
      </c>
    </row>
    <row r="119" spans="2:5" ht="12">
      <c r="B119" s="797" t="s">
        <v>1803</v>
      </c>
      <c r="C119" s="798">
        <v>38</v>
      </c>
      <c r="D119" s="799">
        <v>69</v>
      </c>
      <c r="E119" s="800">
        <v>2760</v>
      </c>
    </row>
    <row r="120" spans="2:5" ht="12">
      <c r="B120" s="797" t="s">
        <v>1623</v>
      </c>
      <c r="C120" s="798">
        <v>20</v>
      </c>
      <c r="D120" s="799">
        <v>41</v>
      </c>
      <c r="E120" s="800">
        <v>1477</v>
      </c>
    </row>
    <row r="121" spans="2:5" ht="12">
      <c r="B121" s="797" t="s">
        <v>714</v>
      </c>
      <c r="C121" s="798">
        <v>23</v>
      </c>
      <c r="D121" s="799">
        <v>51</v>
      </c>
      <c r="E121" s="800">
        <v>1941</v>
      </c>
    </row>
    <row r="122" spans="2:5" ht="12">
      <c r="B122" s="797" t="s">
        <v>1761</v>
      </c>
      <c r="C122" s="798">
        <v>18</v>
      </c>
      <c r="D122" s="799">
        <v>24</v>
      </c>
      <c r="E122" s="800">
        <v>914</v>
      </c>
    </row>
    <row r="123" spans="2:5" ht="12">
      <c r="B123" s="797"/>
      <c r="C123" s="798"/>
      <c r="D123" s="799"/>
      <c r="E123" s="800"/>
    </row>
    <row r="124" spans="2:5" ht="12">
      <c r="B124" s="797" t="s">
        <v>1819</v>
      </c>
      <c r="C124" s="798">
        <v>57</v>
      </c>
      <c r="D124" s="799">
        <v>123</v>
      </c>
      <c r="E124" s="800">
        <v>11578</v>
      </c>
    </row>
    <row r="125" spans="2:5" ht="12">
      <c r="B125" s="797" t="s">
        <v>715</v>
      </c>
      <c r="C125" s="798">
        <v>44</v>
      </c>
      <c r="D125" s="799">
        <v>85</v>
      </c>
      <c r="E125" s="800">
        <v>4685</v>
      </c>
    </row>
    <row r="126" spans="2:5" ht="12">
      <c r="B126" s="797" t="s">
        <v>716</v>
      </c>
      <c r="C126" s="798">
        <v>33</v>
      </c>
      <c r="D126" s="799">
        <v>63</v>
      </c>
      <c r="E126" s="800">
        <v>4459</v>
      </c>
    </row>
    <row r="127" spans="2:5" ht="12">
      <c r="B127" s="797" t="s">
        <v>717</v>
      </c>
      <c r="C127" s="798">
        <v>117</v>
      </c>
      <c r="D127" s="799">
        <v>193</v>
      </c>
      <c r="E127" s="800">
        <v>10908</v>
      </c>
    </row>
    <row r="128" spans="2:5" ht="12">
      <c r="B128" s="797" t="s">
        <v>718</v>
      </c>
      <c r="C128" s="798">
        <v>31</v>
      </c>
      <c r="D128" s="799">
        <v>66</v>
      </c>
      <c r="E128" s="800">
        <v>10953</v>
      </c>
    </row>
    <row r="129" spans="2:5" ht="12">
      <c r="B129" s="797"/>
      <c r="C129" s="798"/>
      <c r="D129" s="799"/>
      <c r="E129" s="800"/>
    </row>
    <row r="130" spans="2:5" ht="12">
      <c r="B130" s="797" t="s">
        <v>1307</v>
      </c>
      <c r="C130" s="798">
        <v>246</v>
      </c>
      <c r="D130" s="799">
        <v>482</v>
      </c>
      <c r="E130" s="800">
        <v>30589</v>
      </c>
    </row>
    <row r="131" spans="2:5" ht="12">
      <c r="B131" s="797"/>
      <c r="C131" s="798"/>
      <c r="D131" s="799"/>
      <c r="E131" s="800"/>
    </row>
    <row r="132" spans="2:5" s="792" customFormat="1" ht="11.25">
      <c r="B132" s="793" t="s">
        <v>1633</v>
      </c>
      <c r="C132" s="794">
        <f>SUM(C134:C144)</f>
        <v>225</v>
      </c>
      <c r="D132" s="795">
        <f>SUM(D134:D144)</f>
        <v>408</v>
      </c>
      <c r="E132" s="796">
        <f>SUM(E134:E144)</f>
        <v>29834</v>
      </c>
    </row>
    <row r="133" spans="2:5" ht="12">
      <c r="B133" s="797"/>
      <c r="C133" s="798"/>
      <c r="D133" s="799"/>
      <c r="E133" s="800"/>
    </row>
    <row r="134" spans="2:5" ht="12">
      <c r="B134" s="797" t="s">
        <v>719</v>
      </c>
      <c r="C134" s="798">
        <v>11</v>
      </c>
      <c r="D134" s="799">
        <v>20</v>
      </c>
      <c r="E134" s="800">
        <v>1150</v>
      </c>
    </row>
    <row r="135" spans="2:5" ht="12">
      <c r="B135" s="797" t="s">
        <v>720</v>
      </c>
      <c r="C135" s="798">
        <v>34</v>
      </c>
      <c r="D135" s="799">
        <v>63</v>
      </c>
      <c r="E135" s="800">
        <v>5359</v>
      </c>
    </row>
    <row r="136" spans="2:5" ht="12">
      <c r="B136" s="797" t="s">
        <v>1826</v>
      </c>
      <c r="C136" s="798">
        <v>27</v>
      </c>
      <c r="D136" s="799">
        <v>39</v>
      </c>
      <c r="E136" s="800">
        <v>3599</v>
      </c>
    </row>
    <row r="137" spans="2:5" ht="12">
      <c r="B137" s="797" t="s">
        <v>721</v>
      </c>
      <c r="C137" s="798">
        <v>37</v>
      </c>
      <c r="D137" s="799">
        <v>69</v>
      </c>
      <c r="E137" s="800">
        <v>4225</v>
      </c>
    </row>
    <row r="138" spans="2:5" ht="12">
      <c r="B138" s="797" t="s">
        <v>1828</v>
      </c>
      <c r="C138" s="798">
        <v>19</v>
      </c>
      <c r="D138" s="799">
        <v>36</v>
      </c>
      <c r="E138" s="800">
        <v>3217</v>
      </c>
    </row>
    <row r="139" spans="2:5" ht="12">
      <c r="B139" s="797" t="s">
        <v>1829</v>
      </c>
      <c r="C139" s="798">
        <v>37</v>
      </c>
      <c r="D139" s="799">
        <v>66</v>
      </c>
      <c r="E139" s="800">
        <v>5963</v>
      </c>
    </row>
    <row r="140" spans="2:8" ht="12">
      <c r="B140" s="797" t="s">
        <v>722</v>
      </c>
      <c r="C140" s="798">
        <v>19</v>
      </c>
      <c r="D140" s="799">
        <v>23</v>
      </c>
      <c r="E140" s="800">
        <v>786</v>
      </c>
      <c r="H140" s="783" t="s">
        <v>723</v>
      </c>
    </row>
    <row r="141" spans="2:5" ht="12">
      <c r="B141" s="797" t="s">
        <v>724</v>
      </c>
      <c r="C141" s="798">
        <v>8</v>
      </c>
      <c r="D141" s="799">
        <v>16</v>
      </c>
      <c r="E141" s="800">
        <v>909</v>
      </c>
    </row>
    <row r="142" spans="2:5" ht="12">
      <c r="B142" s="797"/>
      <c r="C142" s="798"/>
      <c r="D142" s="799"/>
      <c r="E142" s="800"/>
    </row>
    <row r="143" spans="2:5" ht="12">
      <c r="B143" s="797" t="s">
        <v>725</v>
      </c>
      <c r="C143" s="798">
        <v>9</v>
      </c>
      <c r="D143" s="799">
        <v>21</v>
      </c>
      <c r="E143" s="800">
        <v>1799</v>
      </c>
    </row>
    <row r="144" spans="2:5" ht="12">
      <c r="B144" s="797" t="s">
        <v>726</v>
      </c>
      <c r="C144" s="798">
        <v>24</v>
      </c>
      <c r="D144" s="799">
        <v>55</v>
      </c>
      <c r="E144" s="800">
        <v>2827</v>
      </c>
    </row>
    <row r="145" spans="2:5" ht="12">
      <c r="B145" s="797"/>
      <c r="C145" s="798"/>
      <c r="D145" s="799"/>
      <c r="E145" s="800"/>
    </row>
    <row r="146" spans="2:5" s="792" customFormat="1" ht="11.25">
      <c r="B146" s="793" t="s">
        <v>1834</v>
      </c>
      <c r="C146" s="794">
        <f>SUM(C148:C170)</f>
        <v>1454</v>
      </c>
      <c r="D146" s="795">
        <v>2868</v>
      </c>
      <c r="E146" s="796">
        <v>235200</v>
      </c>
    </row>
    <row r="147" spans="2:5" ht="12">
      <c r="B147" s="797"/>
      <c r="C147" s="798"/>
      <c r="D147" s="799"/>
      <c r="E147" s="800"/>
    </row>
    <row r="148" spans="2:5" ht="12">
      <c r="B148" s="797" t="s">
        <v>1835</v>
      </c>
      <c r="C148" s="798">
        <v>186</v>
      </c>
      <c r="D148" s="799">
        <v>398</v>
      </c>
      <c r="E148" s="800">
        <v>32735</v>
      </c>
    </row>
    <row r="149" spans="2:5" ht="12">
      <c r="B149" s="797" t="s">
        <v>727</v>
      </c>
      <c r="C149" s="798">
        <v>19</v>
      </c>
      <c r="D149" s="799">
        <v>42</v>
      </c>
      <c r="E149" s="800">
        <v>3997</v>
      </c>
    </row>
    <row r="150" spans="2:5" ht="12">
      <c r="B150" s="797" t="s">
        <v>728</v>
      </c>
      <c r="C150" s="798">
        <v>57</v>
      </c>
      <c r="D150" s="799">
        <v>82</v>
      </c>
      <c r="E150" s="800">
        <v>4049</v>
      </c>
    </row>
    <row r="151" spans="2:5" ht="12">
      <c r="B151" s="797" t="s">
        <v>1838</v>
      </c>
      <c r="C151" s="798">
        <v>34</v>
      </c>
      <c r="D151" s="799">
        <v>60</v>
      </c>
      <c r="E151" s="800">
        <v>2141</v>
      </c>
    </row>
    <row r="152" spans="2:5" ht="12">
      <c r="B152" s="797" t="s">
        <v>729</v>
      </c>
      <c r="C152" s="798">
        <v>60</v>
      </c>
      <c r="D152" s="799">
        <v>117</v>
      </c>
      <c r="E152" s="800">
        <v>3243</v>
      </c>
    </row>
    <row r="153" spans="2:5" ht="12">
      <c r="B153" s="797"/>
      <c r="C153" s="798"/>
      <c r="D153" s="799"/>
      <c r="E153" s="800"/>
    </row>
    <row r="154" spans="2:5" ht="12">
      <c r="B154" s="797" t="s">
        <v>730</v>
      </c>
      <c r="C154" s="798">
        <v>43</v>
      </c>
      <c r="D154" s="799">
        <v>66</v>
      </c>
      <c r="E154" s="800">
        <v>2941</v>
      </c>
    </row>
    <row r="155" spans="2:5" ht="12">
      <c r="B155" s="797" t="s">
        <v>731</v>
      </c>
      <c r="C155" s="798">
        <v>75</v>
      </c>
      <c r="D155" s="799">
        <v>100</v>
      </c>
      <c r="E155" s="800">
        <v>4863</v>
      </c>
    </row>
    <row r="156" spans="2:5" ht="12">
      <c r="B156" s="797" t="s">
        <v>732</v>
      </c>
      <c r="C156" s="798">
        <v>92</v>
      </c>
      <c r="D156" s="799">
        <v>195</v>
      </c>
      <c r="E156" s="800">
        <v>42558</v>
      </c>
    </row>
    <row r="157" spans="2:5" ht="12">
      <c r="B157" s="797" t="s">
        <v>1643</v>
      </c>
      <c r="C157" s="798">
        <v>176</v>
      </c>
      <c r="D157" s="799">
        <v>341</v>
      </c>
      <c r="E157" s="800">
        <v>28465</v>
      </c>
    </row>
    <row r="158" spans="2:5" ht="12">
      <c r="B158" s="797" t="s">
        <v>1844</v>
      </c>
      <c r="C158" s="798">
        <v>31</v>
      </c>
      <c r="D158" s="799">
        <v>42</v>
      </c>
      <c r="E158" s="800">
        <v>3103</v>
      </c>
    </row>
    <row r="159" spans="2:5" ht="12">
      <c r="B159" s="797"/>
      <c r="C159" s="798"/>
      <c r="D159" s="799"/>
      <c r="E159" s="800"/>
    </row>
    <row r="160" spans="2:5" ht="12">
      <c r="B160" s="797" t="s">
        <v>1845</v>
      </c>
      <c r="C160" s="798">
        <v>27</v>
      </c>
      <c r="D160" s="799">
        <v>41</v>
      </c>
      <c r="E160" s="800">
        <v>2478</v>
      </c>
    </row>
    <row r="161" spans="2:5" ht="12">
      <c r="B161" s="797" t="s">
        <v>733</v>
      </c>
      <c r="C161" s="798">
        <v>9</v>
      </c>
      <c r="D161" s="799">
        <v>13</v>
      </c>
      <c r="E161" s="800">
        <v>889</v>
      </c>
    </row>
    <row r="162" spans="2:5" ht="12">
      <c r="B162" s="797" t="s">
        <v>734</v>
      </c>
      <c r="C162" s="798">
        <v>232</v>
      </c>
      <c r="D162" s="799">
        <v>541</v>
      </c>
      <c r="E162" s="800">
        <v>48375</v>
      </c>
    </row>
    <row r="163" spans="2:5" ht="12">
      <c r="B163" s="797" t="s">
        <v>1848</v>
      </c>
      <c r="C163" s="798">
        <v>59</v>
      </c>
      <c r="D163" s="799">
        <v>86</v>
      </c>
      <c r="E163" s="800">
        <v>4355</v>
      </c>
    </row>
    <row r="164" spans="2:5" ht="12">
      <c r="B164" s="797" t="s">
        <v>735</v>
      </c>
      <c r="C164" s="798">
        <v>15</v>
      </c>
      <c r="D164" s="799">
        <v>23</v>
      </c>
      <c r="E164" s="800">
        <v>2363</v>
      </c>
    </row>
    <row r="165" spans="2:5" ht="12">
      <c r="B165" s="797"/>
      <c r="C165" s="798"/>
      <c r="D165" s="799"/>
      <c r="E165" s="800"/>
    </row>
    <row r="166" spans="2:5" ht="12">
      <c r="B166" s="797" t="s">
        <v>1850</v>
      </c>
      <c r="C166" s="798">
        <v>38</v>
      </c>
      <c r="D166" s="799">
        <v>80</v>
      </c>
      <c r="E166" s="800">
        <v>3442</v>
      </c>
    </row>
    <row r="167" spans="2:5" ht="12">
      <c r="B167" s="797" t="s">
        <v>1851</v>
      </c>
      <c r="C167" s="798">
        <v>17</v>
      </c>
      <c r="D167" s="799">
        <v>34</v>
      </c>
      <c r="E167" s="800">
        <v>1854</v>
      </c>
    </row>
    <row r="168" spans="2:5" ht="12">
      <c r="B168" s="797" t="s">
        <v>736</v>
      </c>
      <c r="C168" s="798">
        <v>205</v>
      </c>
      <c r="D168" s="799">
        <v>451</v>
      </c>
      <c r="E168" s="800">
        <v>36529</v>
      </c>
    </row>
    <row r="169" spans="2:5" ht="12">
      <c r="B169" s="797" t="s">
        <v>737</v>
      </c>
      <c r="C169" s="798">
        <v>43</v>
      </c>
      <c r="D169" s="799">
        <v>92</v>
      </c>
      <c r="E169" s="800">
        <v>3743</v>
      </c>
    </row>
    <row r="170" spans="2:5" ht="12">
      <c r="B170" s="797" t="s">
        <v>738</v>
      </c>
      <c r="C170" s="798">
        <v>36</v>
      </c>
      <c r="D170" s="799">
        <v>61</v>
      </c>
      <c r="E170" s="800">
        <v>3037</v>
      </c>
    </row>
    <row r="171" spans="2:5" ht="12">
      <c r="B171" s="797"/>
      <c r="C171" s="798"/>
      <c r="D171" s="799"/>
      <c r="E171" s="800"/>
    </row>
    <row r="172" spans="2:5" s="792" customFormat="1" ht="11.25">
      <c r="B172" s="793" t="s">
        <v>1855</v>
      </c>
      <c r="C172" s="794">
        <f>SUM(C174:C193)</f>
        <v>1369</v>
      </c>
      <c r="D172" s="795">
        <f>SUM(D174:D193)</f>
        <v>2658</v>
      </c>
      <c r="E172" s="796">
        <v>233837</v>
      </c>
    </row>
    <row r="173" spans="2:5" ht="12">
      <c r="B173" s="797"/>
      <c r="C173" s="798"/>
      <c r="D173" s="799"/>
      <c r="E173" s="800"/>
    </row>
    <row r="174" spans="2:5" ht="12">
      <c r="B174" s="797" t="s">
        <v>739</v>
      </c>
      <c r="C174" s="798">
        <v>510</v>
      </c>
      <c r="D174" s="799">
        <v>1072</v>
      </c>
      <c r="E174" s="800">
        <v>126308</v>
      </c>
    </row>
    <row r="175" spans="2:5" ht="12">
      <c r="B175" s="797" t="s">
        <v>1544</v>
      </c>
      <c r="C175" s="798">
        <v>50</v>
      </c>
      <c r="D175" s="799">
        <v>86</v>
      </c>
      <c r="E175" s="800">
        <v>3332</v>
      </c>
    </row>
    <row r="176" spans="2:5" ht="12">
      <c r="B176" s="797" t="s">
        <v>1770</v>
      </c>
      <c r="C176" s="798">
        <v>47</v>
      </c>
      <c r="D176" s="799">
        <v>65</v>
      </c>
      <c r="E176" s="800">
        <v>3751</v>
      </c>
    </row>
    <row r="177" spans="2:5" ht="12">
      <c r="B177" s="797" t="s">
        <v>1856</v>
      </c>
      <c r="C177" s="798">
        <v>66</v>
      </c>
      <c r="D177" s="799">
        <v>106</v>
      </c>
      <c r="E177" s="800">
        <v>6414</v>
      </c>
    </row>
    <row r="178" spans="2:5" ht="12">
      <c r="B178" s="797" t="s">
        <v>740</v>
      </c>
      <c r="C178" s="798">
        <v>84</v>
      </c>
      <c r="D178" s="799">
        <v>160</v>
      </c>
      <c r="E178" s="800">
        <v>8918</v>
      </c>
    </row>
    <row r="179" spans="2:5" ht="12">
      <c r="B179" s="797"/>
      <c r="C179" s="798"/>
      <c r="D179" s="799"/>
      <c r="E179" s="800"/>
    </row>
    <row r="180" spans="2:5" ht="12">
      <c r="B180" s="797" t="s">
        <v>1858</v>
      </c>
      <c r="C180" s="798">
        <v>121</v>
      </c>
      <c r="D180" s="799">
        <v>267</v>
      </c>
      <c r="E180" s="800">
        <v>16633</v>
      </c>
    </row>
    <row r="181" spans="2:5" ht="12">
      <c r="B181" s="797" t="s">
        <v>741</v>
      </c>
      <c r="C181" s="798">
        <v>15</v>
      </c>
      <c r="D181" s="799">
        <v>21</v>
      </c>
      <c r="E181" s="800">
        <v>908</v>
      </c>
    </row>
    <row r="182" spans="2:5" ht="12">
      <c r="B182" s="797" t="s">
        <v>1860</v>
      </c>
      <c r="C182" s="798">
        <v>16</v>
      </c>
      <c r="D182" s="799">
        <v>26</v>
      </c>
      <c r="E182" s="800">
        <v>1348</v>
      </c>
    </row>
    <row r="183" spans="2:5" ht="12">
      <c r="B183" s="797" t="s">
        <v>1861</v>
      </c>
      <c r="C183" s="798">
        <v>42</v>
      </c>
      <c r="D183" s="799">
        <v>58</v>
      </c>
      <c r="E183" s="800">
        <v>13786</v>
      </c>
    </row>
    <row r="184" spans="2:5" ht="12">
      <c r="B184" s="797" t="s">
        <v>742</v>
      </c>
      <c r="C184" s="798">
        <v>20</v>
      </c>
      <c r="D184" s="799">
        <v>40</v>
      </c>
      <c r="E184" s="800">
        <v>1578</v>
      </c>
    </row>
    <row r="185" spans="2:5" ht="12">
      <c r="B185" s="797"/>
      <c r="C185" s="798"/>
      <c r="D185" s="799"/>
      <c r="E185" s="800"/>
    </row>
    <row r="186" spans="2:5" ht="12">
      <c r="B186" s="797" t="s">
        <v>743</v>
      </c>
      <c r="C186" s="798">
        <v>15</v>
      </c>
      <c r="D186" s="799">
        <v>27</v>
      </c>
      <c r="E186" s="800">
        <v>1385</v>
      </c>
    </row>
    <row r="187" spans="2:5" ht="12">
      <c r="B187" s="797" t="s">
        <v>1761</v>
      </c>
      <c r="C187" s="798">
        <v>63</v>
      </c>
      <c r="D187" s="799">
        <v>115</v>
      </c>
      <c r="E187" s="800">
        <v>5493</v>
      </c>
    </row>
    <row r="188" spans="2:5" ht="12">
      <c r="B188" s="797" t="s">
        <v>1864</v>
      </c>
      <c r="C188" s="798">
        <v>84</v>
      </c>
      <c r="D188" s="799">
        <v>153</v>
      </c>
      <c r="E188" s="800">
        <v>7270</v>
      </c>
    </row>
    <row r="189" spans="2:5" ht="12">
      <c r="B189" s="797" t="s">
        <v>1865</v>
      </c>
      <c r="C189" s="798">
        <v>16</v>
      </c>
      <c r="D189" s="799">
        <v>24</v>
      </c>
      <c r="E189" s="800">
        <v>1005</v>
      </c>
    </row>
    <row r="190" spans="2:5" ht="12">
      <c r="B190" s="797" t="s">
        <v>1866</v>
      </c>
      <c r="C190" s="798">
        <v>41</v>
      </c>
      <c r="D190" s="799">
        <v>82</v>
      </c>
      <c r="E190" s="800">
        <v>4279</v>
      </c>
    </row>
    <row r="191" spans="2:5" ht="12">
      <c r="B191" s="797"/>
      <c r="C191" s="798"/>
      <c r="D191" s="799"/>
      <c r="E191" s="800"/>
    </row>
    <row r="192" spans="2:5" ht="12">
      <c r="B192" s="797" t="s">
        <v>744</v>
      </c>
      <c r="C192" s="798">
        <v>22</v>
      </c>
      <c r="D192" s="799">
        <v>44</v>
      </c>
      <c r="E192" s="800">
        <v>2764</v>
      </c>
    </row>
    <row r="193" spans="2:5" ht="12">
      <c r="B193" s="797" t="s">
        <v>1868</v>
      </c>
      <c r="C193" s="798">
        <v>157</v>
      </c>
      <c r="D193" s="799">
        <v>312</v>
      </c>
      <c r="E193" s="800">
        <v>28661</v>
      </c>
    </row>
    <row r="194" spans="2:5" ht="12">
      <c r="B194" s="797"/>
      <c r="C194" s="798"/>
      <c r="D194" s="799"/>
      <c r="E194" s="800"/>
    </row>
    <row r="195" spans="2:5" s="792" customFormat="1" ht="11.25">
      <c r="B195" s="793" t="s">
        <v>745</v>
      </c>
      <c r="C195" s="794">
        <f>SUM(C197:C226)</f>
        <v>1463</v>
      </c>
      <c r="D195" s="795">
        <f>SUM(D197:D226)</f>
        <v>2598</v>
      </c>
      <c r="E195" s="796">
        <v>175557</v>
      </c>
    </row>
    <row r="196" spans="2:5" ht="12">
      <c r="B196" s="797"/>
      <c r="C196" s="798"/>
      <c r="D196" s="799"/>
      <c r="E196" s="800"/>
    </row>
    <row r="197" spans="2:5" ht="12">
      <c r="B197" s="797" t="s">
        <v>746</v>
      </c>
      <c r="C197" s="798">
        <v>102</v>
      </c>
      <c r="D197" s="799">
        <v>226</v>
      </c>
      <c r="E197" s="800">
        <v>28342</v>
      </c>
    </row>
    <row r="198" spans="2:5" ht="12">
      <c r="B198" s="797" t="s">
        <v>747</v>
      </c>
      <c r="C198" s="798">
        <v>49</v>
      </c>
      <c r="D198" s="799">
        <v>79</v>
      </c>
      <c r="E198" s="800">
        <v>5377</v>
      </c>
    </row>
    <row r="199" spans="2:5" ht="12">
      <c r="B199" s="797" t="s">
        <v>1872</v>
      </c>
      <c r="C199" s="798">
        <v>23</v>
      </c>
      <c r="D199" s="799">
        <v>45</v>
      </c>
      <c r="E199" s="800">
        <v>3412</v>
      </c>
    </row>
    <row r="200" spans="2:5" ht="12">
      <c r="B200" s="797" t="s">
        <v>748</v>
      </c>
      <c r="C200" s="798">
        <v>70</v>
      </c>
      <c r="D200" s="799">
        <v>94</v>
      </c>
      <c r="E200" s="800">
        <v>23964</v>
      </c>
    </row>
    <row r="201" spans="2:5" ht="12">
      <c r="B201" s="797" t="s">
        <v>1874</v>
      </c>
      <c r="C201" s="798">
        <v>38</v>
      </c>
      <c r="D201" s="799">
        <v>73</v>
      </c>
      <c r="E201" s="800">
        <v>3270</v>
      </c>
    </row>
    <row r="202" spans="2:5" ht="12">
      <c r="B202" s="797" t="s">
        <v>1875</v>
      </c>
      <c r="C202" s="798">
        <v>35</v>
      </c>
      <c r="D202" s="799">
        <v>66</v>
      </c>
      <c r="E202" s="800">
        <v>9452</v>
      </c>
    </row>
    <row r="203" spans="2:5" ht="12">
      <c r="B203" s="797" t="s">
        <v>749</v>
      </c>
      <c r="C203" s="798">
        <v>52</v>
      </c>
      <c r="D203" s="799">
        <v>92</v>
      </c>
      <c r="E203" s="800">
        <v>5401</v>
      </c>
    </row>
    <row r="204" spans="2:5" ht="12">
      <c r="B204" s="797" t="s">
        <v>1877</v>
      </c>
      <c r="C204" s="798">
        <v>54</v>
      </c>
      <c r="D204" s="799">
        <v>78</v>
      </c>
      <c r="E204" s="800">
        <v>3852</v>
      </c>
    </row>
    <row r="205" spans="2:5" ht="12">
      <c r="B205" s="797" t="s">
        <v>1878</v>
      </c>
      <c r="C205" s="798">
        <v>51</v>
      </c>
      <c r="D205" s="799">
        <v>85</v>
      </c>
      <c r="E205" s="800">
        <v>7796</v>
      </c>
    </row>
    <row r="206" spans="2:5" ht="12">
      <c r="B206" s="797" t="s">
        <v>750</v>
      </c>
      <c r="C206" s="798">
        <v>55</v>
      </c>
      <c r="D206" s="799">
        <v>86</v>
      </c>
      <c r="E206" s="800">
        <v>4614</v>
      </c>
    </row>
    <row r="207" spans="2:5" ht="12">
      <c r="B207" s="797"/>
      <c r="C207" s="798"/>
      <c r="D207" s="799"/>
      <c r="E207" s="800"/>
    </row>
    <row r="208" spans="2:5" ht="12">
      <c r="B208" s="797" t="s">
        <v>1880</v>
      </c>
      <c r="C208" s="798">
        <v>71</v>
      </c>
      <c r="D208" s="799">
        <v>151</v>
      </c>
      <c r="E208" s="800">
        <v>4550</v>
      </c>
    </row>
    <row r="209" spans="2:5" ht="12">
      <c r="B209" s="797" t="s">
        <v>751</v>
      </c>
      <c r="C209" s="798">
        <v>20</v>
      </c>
      <c r="D209" s="799">
        <v>30</v>
      </c>
      <c r="E209" s="800">
        <v>2062</v>
      </c>
    </row>
    <row r="210" spans="2:5" ht="12">
      <c r="B210" s="797" t="s">
        <v>752</v>
      </c>
      <c r="C210" s="798">
        <v>93</v>
      </c>
      <c r="D210" s="799">
        <v>175</v>
      </c>
      <c r="E210" s="800">
        <v>9580</v>
      </c>
    </row>
    <row r="211" spans="2:5" ht="12">
      <c r="B211" s="797" t="s">
        <v>753</v>
      </c>
      <c r="C211" s="798">
        <v>36</v>
      </c>
      <c r="D211" s="799">
        <v>46</v>
      </c>
      <c r="E211" s="800">
        <v>3600</v>
      </c>
    </row>
    <row r="212" spans="2:5" ht="12">
      <c r="B212" s="797" t="s">
        <v>754</v>
      </c>
      <c r="C212" s="798">
        <v>43</v>
      </c>
      <c r="D212" s="799">
        <v>74</v>
      </c>
      <c r="E212" s="800">
        <v>4599</v>
      </c>
    </row>
    <row r="213" spans="2:5" ht="12">
      <c r="B213" s="797"/>
      <c r="C213" s="798"/>
      <c r="D213" s="799"/>
      <c r="E213" s="800"/>
    </row>
    <row r="214" spans="2:5" ht="12">
      <c r="B214" s="797" t="s">
        <v>755</v>
      </c>
      <c r="C214" s="798">
        <v>9</v>
      </c>
      <c r="D214" s="799">
        <v>15</v>
      </c>
      <c r="E214" s="800">
        <v>1987</v>
      </c>
    </row>
    <row r="215" spans="2:5" ht="12">
      <c r="B215" s="797" t="s">
        <v>756</v>
      </c>
      <c r="C215" s="798">
        <v>65</v>
      </c>
      <c r="D215" s="799">
        <v>127</v>
      </c>
      <c r="E215" s="800">
        <v>4724</v>
      </c>
    </row>
    <row r="216" spans="2:5" ht="12">
      <c r="B216" s="797" t="s">
        <v>757</v>
      </c>
      <c r="C216" s="798">
        <v>121</v>
      </c>
      <c r="D216" s="799">
        <v>195</v>
      </c>
      <c r="E216" s="800">
        <v>10122</v>
      </c>
    </row>
    <row r="217" spans="2:5" ht="12">
      <c r="B217" s="797" t="s">
        <v>758</v>
      </c>
      <c r="C217" s="798">
        <v>81</v>
      </c>
      <c r="D217" s="799">
        <v>136</v>
      </c>
      <c r="E217" s="800">
        <v>2877</v>
      </c>
    </row>
    <row r="218" spans="2:5" ht="12">
      <c r="B218" s="797" t="s">
        <v>374</v>
      </c>
      <c r="C218" s="798">
        <v>35</v>
      </c>
      <c r="D218" s="799">
        <v>44</v>
      </c>
      <c r="E218" s="800">
        <v>1789</v>
      </c>
    </row>
    <row r="219" spans="2:5" ht="12">
      <c r="B219" s="797"/>
      <c r="C219" s="798"/>
      <c r="D219" s="799"/>
      <c r="E219" s="800"/>
    </row>
    <row r="220" spans="2:5" ht="12">
      <c r="B220" s="797" t="s">
        <v>759</v>
      </c>
      <c r="C220" s="798">
        <v>3</v>
      </c>
      <c r="D220" s="799">
        <v>8</v>
      </c>
      <c r="E220" s="800">
        <v>781</v>
      </c>
    </row>
    <row r="221" spans="2:5" ht="12">
      <c r="B221" s="797" t="s">
        <v>760</v>
      </c>
      <c r="C221" s="798">
        <v>16</v>
      </c>
      <c r="D221" s="799">
        <v>29</v>
      </c>
      <c r="E221" s="800">
        <v>1052</v>
      </c>
    </row>
    <row r="222" spans="2:5" ht="12">
      <c r="B222" s="797" t="s">
        <v>2050</v>
      </c>
      <c r="C222" s="798">
        <v>260</v>
      </c>
      <c r="D222" s="799">
        <v>508</v>
      </c>
      <c r="E222" s="800">
        <v>27691</v>
      </c>
    </row>
    <row r="223" spans="2:5" ht="12">
      <c r="B223" s="797" t="s">
        <v>761</v>
      </c>
      <c r="C223" s="798">
        <v>41</v>
      </c>
      <c r="D223" s="799">
        <v>71</v>
      </c>
      <c r="E223" s="800">
        <v>2038</v>
      </c>
    </row>
    <row r="224" spans="2:5" ht="12">
      <c r="B224" s="797" t="s">
        <v>1891</v>
      </c>
      <c r="C224" s="798">
        <v>16</v>
      </c>
      <c r="D224" s="799">
        <v>27</v>
      </c>
      <c r="E224" s="800">
        <v>1103</v>
      </c>
    </row>
    <row r="225" spans="2:5" ht="12">
      <c r="B225" s="797"/>
      <c r="C225" s="798"/>
      <c r="D225" s="799"/>
      <c r="E225" s="800"/>
    </row>
    <row r="226" spans="2:5" ht="12">
      <c r="B226" s="797" t="s">
        <v>1892</v>
      </c>
      <c r="C226" s="798">
        <v>24</v>
      </c>
      <c r="D226" s="799">
        <v>38</v>
      </c>
      <c r="E226" s="800">
        <v>1450</v>
      </c>
    </row>
    <row r="227" spans="2:5" ht="12">
      <c r="B227" s="797"/>
      <c r="C227" s="798"/>
      <c r="D227" s="799"/>
      <c r="E227" s="800"/>
    </row>
    <row r="228" spans="2:5" s="792" customFormat="1" ht="11.25">
      <c r="B228" s="793" t="s">
        <v>762</v>
      </c>
      <c r="C228" s="794">
        <f>SUM(C230:C248)</f>
        <v>1045</v>
      </c>
      <c r="D228" s="795">
        <f>SUM(D230:D248)</f>
        <v>2068</v>
      </c>
      <c r="E228" s="796">
        <v>162756</v>
      </c>
    </row>
    <row r="229" spans="2:5" ht="12">
      <c r="B229" s="797"/>
      <c r="C229" s="798"/>
      <c r="D229" s="799"/>
      <c r="E229" s="800"/>
    </row>
    <row r="230" spans="2:5" ht="12">
      <c r="B230" s="797" t="s">
        <v>763</v>
      </c>
      <c r="C230" s="798">
        <v>51</v>
      </c>
      <c r="D230" s="799">
        <v>92</v>
      </c>
      <c r="E230" s="800">
        <v>3809</v>
      </c>
    </row>
    <row r="231" spans="2:5" ht="12">
      <c r="B231" s="797" t="s">
        <v>764</v>
      </c>
      <c r="C231" s="798">
        <v>15</v>
      </c>
      <c r="D231" s="799">
        <v>33</v>
      </c>
      <c r="E231" s="800">
        <v>1920</v>
      </c>
    </row>
    <row r="232" spans="2:5" ht="12">
      <c r="B232" s="797" t="s">
        <v>1895</v>
      </c>
      <c r="C232" s="798">
        <v>69</v>
      </c>
      <c r="D232" s="799">
        <v>146</v>
      </c>
      <c r="E232" s="800">
        <v>12464</v>
      </c>
    </row>
    <row r="233" spans="2:5" ht="12">
      <c r="B233" s="797" t="s">
        <v>1896</v>
      </c>
      <c r="C233" s="798">
        <v>32</v>
      </c>
      <c r="D233" s="799">
        <v>55</v>
      </c>
      <c r="E233" s="800">
        <v>6758</v>
      </c>
    </row>
    <row r="234" spans="2:5" ht="12">
      <c r="B234" s="797" t="s">
        <v>111</v>
      </c>
      <c r="C234" s="798">
        <v>187</v>
      </c>
      <c r="D234" s="799">
        <v>443</v>
      </c>
      <c r="E234" s="800">
        <v>44085</v>
      </c>
    </row>
    <row r="235" spans="2:5" ht="12">
      <c r="B235" s="797"/>
      <c r="C235" s="798"/>
      <c r="D235" s="799"/>
      <c r="E235" s="800"/>
    </row>
    <row r="236" spans="2:5" ht="12">
      <c r="B236" s="797" t="s">
        <v>765</v>
      </c>
      <c r="C236" s="798">
        <v>16</v>
      </c>
      <c r="D236" s="799">
        <v>33</v>
      </c>
      <c r="E236" s="800">
        <v>3701</v>
      </c>
    </row>
    <row r="237" spans="2:5" ht="12">
      <c r="B237" s="797" t="s">
        <v>1898</v>
      </c>
      <c r="C237" s="798">
        <v>69</v>
      </c>
      <c r="D237" s="799">
        <v>108</v>
      </c>
      <c r="E237" s="800">
        <v>11081</v>
      </c>
    </row>
    <row r="238" spans="2:5" ht="12">
      <c r="B238" s="797" t="s">
        <v>730</v>
      </c>
      <c r="C238" s="798">
        <v>47</v>
      </c>
      <c r="D238" s="799">
        <v>90</v>
      </c>
      <c r="E238" s="800">
        <v>9529</v>
      </c>
    </row>
    <row r="239" spans="2:5" ht="12">
      <c r="B239" s="797" t="s">
        <v>766</v>
      </c>
      <c r="C239" s="798">
        <v>16</v>
      </c>
      <c r="D239" s="799">
        <v>30</v>
      </c>
      <c r="E239" s="800">
        <v>2614</v>
      </c>
    </row>
    <row r="240" spans="2:5" ht="12">
      <c r="B240" s="797" t="s">
        <v>1320</v>
      </c>
      <c r="C240" s="798">
        <v>233</v>
      </c>
      <c r="D240" s="799">
        <v>440</v>
      </c>
      <c r="E240" s="800">
        <v>23274</v>
      </c>
    </row>
    <row r="241" spans="2:5" ht="12">
      <c r="B241" s="797"/>
      <c r="C241" s="798"/>
      <c r="D241" s="799"/>
      <c r="E241" s="800"/>
    </row>
    <row r="242" spans="2:5" ht="12">
      <c r="B242" s="797" t="s">
        <v>767</v>
      </c>
      <c r="C242" s="798">
        <v>150</v>
      </c>
      <c r="D242" s="799">
        <v>325</v>
      </c>
      <c r="E242" s="800">
        <v>24702</v>
      </c>
    </row>
    <row r="243" spans="2:5" ht="12">
      <c r="B243" s="797" t="s">
        <v>768</v>
      </c>
      <c r="C243" s="798">
        <v>46</v>
      </c>
      <c r="D243" s="799">
        <v>75</v>
      </c>
      <c r="E243" s="800">
        <v>4542</v>
      </c>
    </row>
    <row r="244" spans="2:5" ht="12">
      <c r="B244" s="797" t="s">
        <v>769</v>
      </c>
      <c r="C244" s="798">
        <v>56</v>
      </c>
      <c r="D244" s="799">
        <v>86</v>
      </c>
      <c r="E244" s="800">
        <v>7588</v>
      </c>
    </row>
    <row r="245" spans="2:5" ht="12">
      <c r="B245" s="797" t="s">
        <v>770</v>
      </c>
      <c r="C245" s="798">
        <v>40</v>
      </c>
      <c r="D245" s="799">
        <v>72</v>
      </c>
      <c r="E245" s="800">
        <v>4020</v>
      </c>
    </row>
    <row r="246" spans="2:5" ht="12">
      <c r="B246" s="797" t="s">
        <v>771</v>
      </c>
      <c r="C246" s="798">
        <v>12</v>
      </c>
      <c r="D246" s="799">
        <v>29</v>
      </c>
      <c r="E246" s="800">
        <v>4528</v>
      </c>
    </row>
    <row r="247" spans="2:5" ht="12">
      <c r="B247" s="797"/>
      <c r="C247" s="798"/>
      <c r="D247" s="799"/>
      <c r="E247" s="800"/>
    </row>
    <row r="248" spans="2:5" ht="12">
      <c r="B248" s="797" t="s">
        <v>772</v>
      </c>
      <c r="C248" s="798">
        <v>6</v>
      </c>
      <c r="D248" s="799">
        <v>11</v>
      </c>
      <c r="E248" s="800">
        <v>1141</v>
      </c>
    </row>
    <row r="249" spans="2:5" ht="12">
      <c r="B249" s="797"/>
      <c r="C249" s="798"/>
      <c r="D249" s="799"/>
      <c r="E249" s="800"/>
    </row>
    <row r="250" spans="2:5" s="792" customFormat="1" ht="11.25">
      <c r="B250" s="793" t="s">
        <v>773</v>
      </c>
      <c r="C250" s="794">
        <f>SUM(C252:C268)</f>
        <v>1171</v>
      </c>
      <c r="D250" s="795">
        <f>SUM(D252:D268)</f>
        <v>2072</v>
      </c>
      <c r="E250" s="796">
        <v>107041</v>
      </c>
    </row>
    <row r="251" spans="2:5" ht="12">
      <c r="B251" s="797"/>
      <c r="C251" s="798"/>
      <c r="D251" s="799"/>
      <c r="E251" s="800"/>
    </row>
    <row r="252" spans="2:5" ht="12">
      <c r="B252" s="797" t="s">
        <v>1903</v>
      </c>
      <c r="C252" s="798">
        <v>73</v>
      </c>
      <c r="D252" s="799">
        <v>154</v>
      </c>
      <c r="E252" s="800">
        <v>10761</v>
      </c>
    </row>
    <row r="253" spans="2:5" ht="12">
      <c r="B253" s="797" t="s">
        <v>774</v>
      </c>
      <c r="C253" s="798">
        <v>33</v>
      </c>
      <c r="D253" s="799">
        <v>47</v>
      </c>
      <c r="E253" s="800">
        <v>1982</v>
      </c>
    </row>
    <row r="254" spans="2:5" ht="12">
      <c r="B254" s="797" t="s">
        <v>775</v>
      </c>
      <c r="C254" s="798">
        <v>31</v>
      </c>
      <c r="D254" s="799">
        <v>55</v>
      </c>
      <c r="E254" s="800">
        <v>1460</v>
      </c>
    </row>
    <row r="255" spans="2:5" ht="12">
      <c r="B255" s="797" t="s">
        <v>776</v>
      </c>
      <c r="C255" s="798">
        <v>128</v>
      </c>
      <c r="D255" s="799">
        <v>202</v>
      </c>
      <c r="E255" s="800">
        <v>10986</v>
      </c>
    </row>
    <row r="256" spans="2:5" ht="12">
      <c r="B256" s="797" t="s">
        <v>1908</v>
      </c>
      <c r="C256" s="798">
        <v>33</v>
      </c>
      <c r="D256" s="799">
        <v>49</v>
      </c>
      <c r="E256" s="800">
        <v>1954</v>
      </c>
    </row>
    <row r="257" spans="2:5" ht="12">
      <c r="B257" s="797"/>
      <c r="C257" s="798"/>
      <c r="D257" s="799"/>
      <c r="E257" s="800"/>
    </row>
    <row r="258" spans="2:5" ht="12">
      <c r="B258" s="797" t="s">
        <v>1909</v>
      </c>
      <c r="C258" s="798">
        <v>31</v>
      </c>
      <c r="D258" s="799">
        <v>49</v>
      </c>
      <c r="E258" s="800">
        <v>3557</v>
      </c>
    </row>
    <row r="259" spans="2:5" ht="12">
      <c r="B259" s="797" t="s">
        <v>1910</v>
      </c>
      <c r="C259" s="798">
        <v>26</v>
      </c>
      <c r="D259" s="799">
        <v>41</v>
      </c>
      <c r="E259" s="800">
        <v>1959</v>
      </c>
    </row>
    <row r="260" spans="2:5" ht="12">
      <c r="B260" s="797" t="s">
        <v>777</v>
      </c>
      <c r="C260" s="798">
        <v>41</v>
      </c>
      <c r="D260" s="799">
        <v>69</v>
      </c>
      <c r="E260" s="800">
        <v>2250</v>
      </c>
    </row>
    <row r="261" spans="2:5" ht="12">
      <c r="B261" s="797" t="s">
        <v>1912</v>
      </c>
      <c r="C261" s="798">
        <v>85</v>
      </c>
      <c r="D261" s="799">
        <v>157</v>
      </c>
      <c r="E261" s="800">
        <v>5790</v>
      </c>
    </row>
    <row r="262" spans="2:5" ht="12">
      <c r="B262" s="797" t="s">
        <v>1913</v>
      </c>
      <c r="C262" s="798">
        <v>49</v>
      </c>
      <c r="D262" s="799">
        <v>89</v>
      </c>
      <c r="E262" s="800">
        <v>4128</v>
      </c>
    </row>
    <row r="263" spans="2:5" ht="12">
      <c r="B263" s="797"/>
      <c r="C263" s="798"/>
      <c r="D263" s="799"/>
      <c r="E263" s="800"/>
    </row>
    <row r="264" spans="2:5" ht="12">
      <c r="B264" s="797" t="s">
        <v>1914</v>
      </c>
      <c r="C264" s="798">
        <v>103</v>
      </c>
      <c r="D264" s="799">
        <v>199</v>
      </c>
      <c r="E264" s="800">
        <v>11953</v>
      </c>
    </row>
    <row r="265" spans="2:5" ht="12">
      <c r="B265" s="797" t="s">
        <v>1915</v>
      </c>
      <c r="C265" s="798">
        <v>15</v>
      </c>
      <c r="D265" s="799">
        <v>17</v>
      </c>
      <c r="E265" s="800">
        <v>1708</v>
      </c>
    </row>
    <row r="266" spans="2:5" ht="12">
      <c r="B266" s="797" t="s">
        <v>778</v>
      </c>
      <c r="C266" s="798">
        <v>16</v>
      </c>
      <c r="D266" s="799">
        <v>19</v>
      </c>
      <c r="E266" s="800">
        <v>2478</v>
      </c>
    </row>
    <row r="267" spans="2:5" ht="12">
      <c r="B267" s="797" t="s">
        <v>779</v>
      </c>
      <c r="C267" s="798">
        <v>63</v>
      </c>
      <c r="D267" s="799">
        <v>115</v>
      </c>
      <c r="E267" s="800">
        <v>3251</v>
      </c>
    </row>
    <row r="268" spans="2:5" ht="12">
      <c r="B268" s="797" t="s">
        <v>1224</v>
      </c>
      <c r="C268" s="798">
        <v>444</v>
      </c>
      <c r="D268" s="799">
        <v>810</v>
      </c>
      <c r="E268" s="800">
        <v>42823</v>
      </c>
    </row>
    <row r="269" spans="2:5" ht="12.75" thickBot="1">
      <c r="B269" s="801"/>
      <c r="C269" s="802"/>
      <c r="D269" s="803"/>
      <c r="E269" s="804"/>
    </row>
    <row r="270" ht="12">
      <c r="B270" s="783" t="s">
        <v>780</v>
      </c>
    </row>
    <row r="271" ht="12">
      <c r="B271" s="783" t="s">
        <v>781</v>
      </c>
    </row>
  </sheetData>
  <printOptions/>
  <pageMargins left="0.75" right="0.75" top="1" bottom="1" header="0.512" footer="0.512"/>
  <pageSetup horizontalDpi="300" verticalDpi="300" orientation="portrait" paperSize="9" r:id="rId1"/>
</worksheet>
</file>

<file path=xl/worksheets/sheet25.xml><?xml version="1.0" encoding="utf-8"?>
<worksheet xmlns="http://schemas.openxmlformats.org/spreadsheetml/2006/main" xmlns:r="http://schemas.openxmlformats.org/officeDocument/2006/relationships">
  <dimension ref="A2:S67"/>
  <sheetViews>
    <sheetView workbookViewId="0" topLeftCell="A1">
      <selection activeCell="A1" sqref="A1"/>
    </sheetView>
  </sheetViews>
  <sheetFormatPr defaultColWidth="9.00390625" defaultRowHeight="13.5"/>
  <cols>
    <col min="1" max="1" width="4.125" style="806" customWidth="1"/>
    <col min="2" max="2" width="2.375" style="806" customWidth="1"/>
    <col min="3" max="3" width="2.25390625" style="806" customWidth="1"/>
    <col min="4" max="4" width="2.875" style="806" customWidth="1"/>
    <col min="5" max="5" width="2.75390625" style="806" customWidth="1"/>
    <col min="6" max="6" width="18.625" style="806" customWidth="1"/>
    <col min="7" max="7" width="9.125" style="806" bestFit="1" customWidth="1"/>
    <col min="8" max="8" width="9.00390625" style="806" customWidth="1"/>
    <col min="9" max="9" width="9.50390625" style="806" bestFit="1" customWidth="1"/>
    <col min="10" max="18" width="9.00390625" style="806" customWidth="1"/>
    <col min="19" max="19" width="10.50390625" style="806" bestFit="1" customWidth="1"/>
    <col min="20" max="16384" width="9.00390625" style="806" customWidth="1"/>
  </cols>
  <sheetData>
    <row r="2" s="805" customFormat="1" ht="14.25">
      <c r="B2" s="805" t="s">
        <v>850</v>
      </c>
    </row>
    <row r="3" ht="12">
      <c r="B3" s="806" t="s">
        <v>794</v>
      </c>
    </row>
    <row r="4" ht="12.75" thickBot="1"/>
    <row r="5" spans="2:19" ht="12">
      <c r="B5" s="1307" t="s">
        <v>795</v>
      </c>
      <c r="C5" s="1308"/>
      <c r="D5" s="1308"/>
      <c r="E5" s="1308"/>
      <c r="F5" s="1309"/>
      <c r="G5" s="1313" t="s">
        <v>796</v>
      </c>
      <c r="H5" s="1314"/>
      <c r="I5" s="1314"/>
      <c r="J5" s="1314"/>
      <c r="K5" s="1314"/>
      <c r="L5" s="1314"/>
      <c r="M5" s="1314"/>
      <c r="N5" s="1314"/>
      <c r="O5" s="1314"/>
      <c r="P5" s="1314"/>
      <c r="Q5" s="1314"/>
      <c r="R5" s="1314"/>
      <c r="S5" s="1315"/>
    </row>
    <row r="6" spans="2:19" ht="24">
      <c r="B6" s="1310"/>
      <c r="C6" s="1311"/>
      <c r="D6" s="1311"/>
      <c r="E6" s="1311"/>
      <c r="F6" s="1312"/>
      <c r="G6" s="807" t="s">
        <v>797</v>
      </c>
      <c r="H6" s="808" t="s">
        <v>798</v>
      </c>
      <c r="I6" s="808" t="s">
        <v>799</v>
      </c>
      <c r="J6" s="808" t="s">
        <v>783</v>
      </c>
      <c r="K6" s="808" t="s">
        <v>784</v>
      </c>
      <c r="L6" s="808" t="s">
        <v>785</v>
      </c>
      <c r="M6" s="808" t="s">
        <v>786</v>
      </c>
      <c r="N6" s="808" t="s">
        <v>787</v>
      </c>
      <c r="O6" s="808" t="s">
        <v>788</v>
      </c>
      <c r="P6" s="808" t="s">
        <v>789</v>
      </c>
      <c r="Q6" s="808" t="s">
        <v>790</v>
      </c>
      <c r="R6" s="808" t="s">
        <v>791</v>
      </c>
      <c r="S6" s="808" t="s">
        <v>792</v>
      </c>
    </row>
    <row r="7" spans="2:19" ht="19.5" customHeight="1">
      <c r="B7" s="809"/>
      <c r="C7" s="810"/>
      <c r="D7" s="810"/>
      <c r="E7" s="810"/>
      <c r="F7" s="810"/>
      <c r="G7" s="811"/>
      <c r="H7" s="811"/>
      <c r="I7" s="1316" t="s">
        <v>800</v>
      </c>
      <c r="J7" s="1316"/>
      <c r="K7" s="1316"/>
      <c r="L7" s="1316"/>
      <c r="M7" s="1316"/>
      <c r="N7" s="1316"/>
      <c r="O7" s="1316"/>
      <c r="P7" s="1316"/>
      <c r="Q7" s="811"/>
      <c r="R7" s="811"/>
      <c r="S7" s="812"/>
    </row>
    <row r="8" spans="2:19" ht="12">
      <c r="B8" s="1299" t="s">
        <v>801</v>
      </c>
      <c r="C8" s="1297"/>
      <c r="D8" s="1297"/>
      <c r="E8" s="1297"/>
      <c r="F8" s="1298"/>
      <c r="G8" s="814">
        <v>720</v>
      </c>
      <c r="H8" s="814">
        <v>60</v>
      </c>
      <c r="I8" s="814">
        <v>60</v>
      </c>
      <c r="J8" s="814">
        <v>60</v>
      </c>
      <c r="K8" s="814">
        <v>60</v>
      </c>
      <c r="L8" s="814">
        <v>60</v>
      </c>
      <c r="M8" s="814">
        <v>60</v>
      </c>
      <c r="N8" s="814">
        <v>60</v>
      </c>
      <c r="O8" s="814">
        <v>60</v>
      </c>
      <c r="P8" s="814">
        <v>60</v>
      </c>
      <c r="Q8" s="814">
        <v>60</v>
      </c>
      <c r="R8" s="814">
        <v>60</v>
      </c>
      <c r="S8" s="815">
        <v>60</v>
      </c>
    </row>
    <row r="9" spans="2:19" ht="12">
      <c r="B9" s="1299" t="s">
        <v>802</v>
      </c>
      <c r="C9" s="1297" t="s">
        <v>803</v>
      </c>
      <c r="D9" s="1297"/>
      <c r="E9" s="1297"/>
      <c r="F9" s="1298"/>
      <c r="G9" s="816">
        <v>4.3</v>
      </c>
      <c r="H9" s="816">
        <v>4.8</v>
      </c>
      <c r="I9" s="816">
        <v>5</v>
      </c>
      <c r="J9" s="816">
        <v>4.5</v>
      </c>
      <c r="K9" s="816">
        <v>4</v>
      </c>
      <c r="L9" s="816">
        <v>4.1</v>
      </c>
      <c r="M9" s="816">
        <v>4</v>
      </c>
      <c r="N9" s="816">
        <v>4.1</v>
      </c>
      <c r="O9" s="816">
        <v>3.9</v>
      </c>
      <c r="P9" s="816">
        <v>4.2</v>
      </c>
      <c r="Q9" s="816">
        <v>4.3</v>
      </c>
      <c r="R9" s="816">
        <v>4.4</v>
      </c>
      <c r="S9" s="817">
        <v>4.6</v>
      </c>
    </row>
    <row r="10" spans="2:19" ht="12">
      <c r="B10" s="1299" t="s">
        <v>804</v>
      </c>
      <c r="C10" s="1297" t="s">
        <v>805</v>
      </c>
      <c r="D10" s="1297"/>
      <c r="E10" s="1297"/>
      <c r="F10" s="1298"/>
      <c r="G10" s="816">
        <v>1.3</v>
      </c>
      <c r="H10" s="816">
        <v>1.5</v>
      </c>
      <c r="I10" s="816">
        <v>1.4</v>
      </c>
      <c r="J10" s="816">
        <v>1.4</v>
      </c>
      <c r="K10" s="816">
        <v>1.1</v>
      </c>
      <c r="L10" s="816">
        <v>1.2</v>
      </c>
      <c r="M10" s="816">
        <v>1.3</v>
      </c>
      <c r="N10" s="816">
        <v>1.1</v>
      </c>
      <c r="O10" s="816">
        <v>1.2</v>
      </c>
      <c r="P10" s="816">
        <v>1.2</v>
      </c>
      <c r="Q10" s="816">
        <v>1.2</v>
      </c>
      <c r="R10" s="816">
        <v>1.2</v>
      </c>
      <c r="S10" s="817">
        <v>1.3</v>
      </c>
    </row>
    <row r="11" spans="2:19" ht="12">
      <c r="B11" s="809"/>
      <c r="C11" s="810"/>
      <c r="D11" s="810"/>
      <c r="E11" s="810"/>
      <c r="F11" s="813"/>
      <c r="G11" s="818"/>
      <c r="H11" s="818"/>
      <c r="I11" s="818"/>
      <c r="J11" s="818"/>
      <c r="K11" s="818"/>
      <c r="L11" s="818"/>
      <c r="M11" s="818"/>
      <c r="N11" s="818"/>
      <c r="O11" s="818"/>
      <c r="P11" s="818"/>
      <c r="Q11" s="818"/>
      <c r="R11" s="818"/>
      <c r="S11" s="819"/>
    </row>
    <row r="12" spans="2:19" s="820" customFormat="1" ht="11.25">
      <c r="B12" s="1301" t="s">
        <v>806</v>
      </c>
      <c r="C12" s="1302"/>
      <c r="D12" s="1302"/>
      <c r="E12" s="1302"/>
      <c r="F12" s="1303"/>
      <c r="G12" s="824">
        <f>SUM(G14,G30,G37)</f>
        <v>35310</v>
      </c>
      <c r="H12" s="824">
        <f>SUM(H14,H30,H37)</f>
        <v>34238</v>
      </c>
      <c r="I12" s="824">
        <v>33109</v>
      </c>
      <c r="J12" s="824">
        <f aca="true" t="shared" si="0" ref="J12:S12">SUM(J14,J30,J37)</f>
        <v>31509</v>
      </c>
      <c r="K12" s="824">
        <f t="shared" si="0"/>
        <v>31748</v>
      </c>
      <c r="L12" s="824">
        <f t="shared" si="0"/>
        <v>30699</v>
      </c>
      <c r="M12" s="824">
        <f t="shared" si="0"/>
        <v>37896</v>
      </c>
      <c r="N12" s="824">
        <f t="shared" si="0"/>
        <v>34715</v>
      </c>
      <c r="O12" s="824">
        <f t="shared" si="0"/>
        <v>32852</v>
      </c>
      <c r="P12" s="824">
        <f t="shared" si="0"/>
        <v>35345</v>
      </c>
      <c r="Q12" s="824">
        <f t="shared" si="0"/>
        <v>30065</v>
      </c>
      <c r="R12" s="824">
        <f t="shared" si="0"/>
        <v>28997</v>
      </c>
      <c r="S12" s="825">
        <f t="shared" si="0"/>
        <v>62877</v>
      </c>
    </row>
    <row r="13" spans="2:19" ht="12">
      <c r="B13" s="809"/>
      <c r="C13" s="810"/>
      <c r="D13" s="810"/>
      <c r="E13" s="810"/>
      <c r="F13" s="813"/>
      <c r="G13" s="826"/>
      <c r="H13" s="826"/>
      <c r="I13" s="826"/>
      <c r="J13" s="826"/>
      <c r="K13" s="826"/>
      <c r="L13" s="826"/>
      <c r="M13" s="826"/>
      <c r="N13" s="826"/>
      <c r="O13" s="826"/>
      <c r="P13" s="826"/>
      <c r="Q13" s="826"/>
      <c r="R13" s="826"/>
      <c r="S13" s="827"/>
    </row>
    <row r="14" spans="2:19" s="820" customFormat="1" ht="11.25">
      <c r="B14" s="1301" t="s">
        <v>807</v>
      </c>
      <c r="C14" s="1302"/>
      <c r="D14" s="1302"/>
      <c r="E14" s="1302"/>
      <c r="F14" s="1303"/>
      <c r="G14" s="824">
        <f aca="true" t="shared" si="1" ref="G14:S14">SUM(G16,G25,G29)</f>
        <v>24856</v>
      </c>
      <c r="H14" s="824">
        <f t="shared" si="1"/>
        <v>22500</v>
      </c>
      <c r="I14" s="824">
        <f t="shared" si="1"/>
        <v>22146</v>
      </c>
      <c r="J14" s="824">
        <f t="shared" si="1"/>
        <v>21116</v>
      </c>
      <c r="K14" s="824">
        <f t="shared" si="1"/>
        <v>22368</v>
      </c>
      <c r="L14" s="824">
        <f t="shared" si="1"/>
        <v>21038</v>
      </c>
      <c r="M14" s="824">
        <f t="shared" si="1"/>
        <v>27462</v>
      </c>
      <c r="N14" s="824">
        <f t="shared" si="1"/>
        <v>22810</v>
      </c>
      <c r="O14" s="824">
        <f t="shared" si="1"/>
        <v>22450</v>
      </c>
      <c r="P14" s="824">
        <f t="shared" si="1"/>
        <v>24221</v>
      </c>
      <c r="Q14" s="824">
        <f t="shared" si="1"/>
        <v>20858</v>
      </c>
      <c r="R14" s="824">
        <f t="shared" si="1"/>
        <v>19915</v>
      </c>
      <c r="S14" s="825">
        <f t="shared" si="1"/>
        <v>51722</v>
      </c>
    </row>
    <row r="15" spans="2:19" ht="12">
      <c r="B15" s="821"/>
      <c r="C15" s="822"/>
      <c r="D15" s="822"/>
      <c r="E15" s="822"/>
      <c r="F15" s="823"/>
      <c r="G15" s="824"/>
      <c r="H15" s="824"/>
      <c r="I15" s="824"/>
      <c r="J15" s="824"/>
      <c r="K15" s="824"/>
      <c r="L15" s="824"/>
      <c r="M15" s="824"/>
      <c r="N15" s="824"/>
      <c r="O15" s="824"/>
      <c r="P15" s="824"/>
      <c r="Q15" s="824"/>
      <c r="R15" s="824"/>
      <c r="S15" s="825"/>
    </row>
    <row r="16" spans="2:19" ht="12">
      <c r="B16" s="1304" t="s">
        <v>808</v>
      </c>
      <c r="C16" s="1305"/>
      <c r="D16" s="1305"/>
      <c r="E16" s="1305"/>
      <c r="F16" s="1306"/>
      <c r="G16" s="826">
        <f aca="true" t="shared" si="2" ref="G16:S16">SUM(G17,G23,G24)</f>
        <v>22285</v>
      </c>
      <c r="H16" s="826">
        <f t="shared" si="2"/>
        <v>20215</v>
      </c>
      <c r="I16" s="826">
        <f t="shared" si="2"/>
        <v>19852</v>
      </c>
      <c r="J16" s="826">
        <f t="shared" si="2"/>
        <v>18342</v>
      </c>
      <c r="K16" s="826">
        <f t="shared" si="2"/>
        <v>20514</v>
      </c>
      <c r="L16" s="826">
        <f t="shared" si="2"/>
        <v>18614</v>
      </c>
      <c r="M16" s="826">
        <f t="shared" si="2"/>
        <v>25718</v>
      </c>
      <c r="N16" s="826">
        <f t="shared" si="2"/>
        <v>19450</v>
      </c>
      <c r="O16" s="826">
        <f t="shared" si="2"/>
        <v>19212</v>
      </c>
      <c r="P16" s="826">
        <f t="shared" si="2"/>
        <v>22005</v>
      </c>
      <c r="Q16" s="826">
        <f t="shared" si="2"/>
        <v>17929</v>
      </c>
      <c r="R16" s="826">
        <f t="shared" si="2"/>
        <v>17889</v>
      </c>
      <c r="S16" s="827">
        <f t="shared" si="2"/>
        <v>47844</v>
      </c>
    </row>
    <row r="17" spans="2:19" ht="12">
      <c r="B17" s="809"/>
      <c r="C17" s="810"/>
      <c r="D17" s="1297" t="s">
        <v>809</v>
      </c>
      <c r="E17" s="1297"/>
      <c r="F17" s="1298"/>
      <c r="G17" s="826">
        <f aca="true" t="shared" si="3" ref="G17:S17">SUM(G18,G22)</f>
        <v>20442</v>
      </c>
      <c r="H17" s="826">
        <f t="shared" si="3"/>
        <v>18129</v>
      </c>
      <c r="I17" s="826">
        <f t="shared" si="3"/>
        <v>17366</v>
      </c>
      <c r="J17" s="826">
        <f t="shared" si="3"/>
        <v>16282</v>
      </c>
      <c r="K17" s="826">
        <f t="shared" si="3"/>
        <v>18883</v>
      </c>
      <c r="L17" s="826">
        <f t="shared" si="3"/>
        <v>17589</v>
      </c>
      <c r="M17" s="826">
        <f t="shared" si="3"/>
        <v>23688</v>
      </c>
      <c r="N17" s="826">
        <f t="shared" si="3"/>
        <v>18568</v>
      </c>
      <c r="O17" s="826">
        <f t="shared" si="3"/>
        <v>17483</v>
      </c>
      <c r="P17" s="826">
        <f t="shared" si="3"/>
        <v>20152</v>
      </c>
      <c r="Q17" s="826">
        <f t="shared" si="3"/>
        <v>17077</v>
      </c>
      <c r="R17" s="826">
        <f t="shared" si="3"/>
        <v>16451</v>
      </c>
      <c r="S17" s="827">
        <f t="shared" si="3"/>
        <v>43797</v>
      </c>
    </row>
    <row r="18" spans="2:19" ht="12">
      <c r="B18" s="809"/>
      <c r="C18" s="810"/>
      <c r="D18" s="810"/>
      <c r="E18" s="1297" t="s">
        <v>810</v>
      </c>
      <c r="F18" s="1298"/>
      <c r="G18" s="826">
        <f aca="true" t="shared" si="4" ref="G18:R18">SUM(G19:G20)</f>
        <v>20399</v>
      </c>
      <c r="H18" s="826">
        <f t="shared" si="4"/>
        <v>18063</v>
      </c>
      <c r="I18" s="826">
        <f t="shared" si="4"/>
        <v>17313</v>
      </c>
      <c r="J18" s="826">
        <f t="shared" si="4"/>
        <v>16234</v>
      </c>
      <c r="K18" s="826">
        <f t="shared" si="4"/>
        <v>18883</v>
      </c>
      <c r="L18" s="826">
        <f t="shared" si="4"/>
        <v>17461</v>
      </c>
      <c r="M18" s="826">
        <f t="shared" si="4"/>
        <v>23688</v>
      </c>
      <c r="N18" s="826">
        <f t="shared" si="4"/>
        <v>18568</v>
      </c>
      <c r="O18" s="826">
        <f t="shared" si="4"/>
        <v>17483</v>
      </c>
      <c r="P18" s="826">
        <f t="shared" si="4"/>
        <v>20152</v>
      </c>
      <c r="Q18" s="826">
        <f t="shared" si="4"/>
        <v>17077</v>
      </c>
      <c r="R18" s="826">
        <f t="shared" si="4"/>
        <v>16358</v>
      </c>
      <c r="S18" s="827">
        <v>43674</v>
      </c>
    </row>
    <row r="19" spans="2:19" ht="12">
      <c r="B19" s="809"/>
      <c r="C19" s="810"/>
      <c r="D19" s="810"/>
      <c r="F19" s="813" t="s">
        <v>811</v>
      </c>
      <c r="G19" s="826">
        <v>16973</v>
      </c>
      <c r="H19" s="826">
        <v>17400</v>
      </c>
      <c r="I19" s="826">
        <v>16212</v>
      </c>
      <c r="J19" s="826">
        <v>15114</v>
      </c>
      <c r="K19" s="826">
        <v>18331</v>
      </c>
      <c r="L19" s="826">
        <v>16718</v>
      </c>
      <c r="M19" s="826">
        <v>16500</v>
      </c>
      <c r="N19" s="826">
        <v>16160</v>
      </c>
      <c r="O19" s="826">
        <v>13350</v>
      </c>
      <c r="P19" s="826">
        <v>18470</v>
      </c>
      <c r="Q19" s="826">
        <v>16044</v>
      </c>
      <c r="R19" s="826">
        <v>15895</v>
      </c>
      <c r="S19" s="827">
        <v>23400</v>
      </c>
    </row>
    <row r="20" spans="2:19" ht="12">
      <c r="B20" s="809"/>
      <c r="C20" s="810"/>
      <c r="D20" s="810"/>
      <c r="F20" s="813" t="s">
        <v>812</v>
      </c>
      <c r="G20" s="826">
        <v>3426</v>
      </c>
      <c r="H20" s="826">
        <v>663</v>
      </c>
      <c r="I20" s="826">
        <v>1101</v>
      </c>
      <c r="J20" s="826">
        <v>1120</v>
      </c>
      <c r="K20" s="826">
        <v>552</v>
      </c>
      <c r="L20" s="826">
        <v>743</v>
      </c>
      <c r="M20" s="826">
        <v>7188</v>
      </c>
      <c r="N20" s="826">
        <v>2408</v>
      </c>
      <c r="O20" s="826">
        <v>4133</v>
      </c>
      <c r="P20" s="826">
        <v>1682</v>
      </c>
      <c r="Q20" s="826">
        <v>1033</v>
      </c>
      <c r="R20" s="826">
        <v>463</v>
      </c>
      <c r="S20" s="827">
        <v>20194</v>
      </c>
    </row>
    <row r="21" spans="2:19" ht="12">
      <c r="B21" s="809"/>
      <c r="C21" s="810"/>
      <c r="D21" s="810"/>
      <c r="E21" s="810"/>
      <c r="F21" s="813"/>
      <c r="G21" s="826"/>
      <c r="H21" s="826"/>
      <c r="I21" s="826"/>
      <c r="J21" s="826"/>
      <c r="K21" s="826"/>
      <c r="L21" s="826"/>
      <c r="M21" s="826"/>
      <c r="N21" s="826"/>
      <c r="O21" s="826"/>
      <c r="P21" s="826"/>
      <c r="Q21" s="826"/>
      <c r="R21" s="826"/>
      <c r="S21" s="827"/>
    </row>
    <row r="22" spans="2:19" ht="12">
      <c r="B22" s="809"/>
      <c r="C22" s="810"/>
      <c r="D22" s="810"/>
      <c r="E22" s="1297" t="s">
        <v>813</v>
      </c>
      <c r="F22" s="1298"/>
      <c r="G22" s="826">
        <v>43</v>
      </c>
      <c r="H22" s="826">
        <v>66</v>
      </c>
      <c r="I22" s="826">
        <v>53</v>
      </c>
      <c r="J22" s="826">
        <v>48</v>
      </c>
      <c r="K22" s="826">
        <v>0</v>
      </c>
      <c r="L22" s="826">
        <v>128</v>
      </c>
      <c r="M22" s="826">
        <v>0</v>
      </c>
      <c r="N22" s="826">
        <v>0</v>
      </c>
      <c r="O22" s="826">
        <v>0</v>
      </c>
      <c r="P22" s="826">
        <v>0</v>
      </c>
      <c r="Q22" s="826">
        <v>0</v>
      </c>
      <c r="R22" s="826">
        <v>93</v>
      </c>
      <c r="S22" s="827">
        <v>123</v>
      </c>
    </row>
    <row r="23" spans="2:19" ht="12">
      <c r="B23" s="809"/>
      <c r="C23" s="810"/>
      <c r="D23" s="1297" t="s">
        <v>814</v>
      </c>
      <c r="E23" s="1297"/>
      <c r="F23" s="1298"/>
      <c r="G23" s="826">
        <v>462</v>
      </c>
      <c r="H23" s="826">
        <v>1028</v>
      </c>
      <c r="I23" s="826">
        <v>683</v>
      </c>
      <c r="J23" s="826">
        <v>724</v>
      </c>
      <c r="K23" s="826">
        <v>804</v>
      </c>
      <c r="L23" s="826">
        <v>516</v>
      </c>
      <c r="M23" s="826">
        <v>546</v>
      </c>
      <c r="N23" s="826">
        <v>0</v>
      </c>
      <c r="O23" s="826">
        <v>75</v>
      </c>
      <c r="P23" s="826">
        <v>468</v>
      </c>
      <c r="Q23" s="826">
        <v>138</v>
      </c>
      <c r="R23" s="826">
        <v>200</v>
      </c>
      <c r="S23" s="827">
        <v>360</v>
      </c>
    </row>
    <row r="24" spans="2:19" ht="12">
      <c r="B24" s="809"/>
      <c r="C24" s="810"/>
      <c r="D24" s="1297" t="s">
        <v>815</v>
      </c>
      <c r="E24" s="1297"/>
      <c r="F24" s="1298"/>
      <c r="G24" s="826">
        <v>1381</v>
      </c>
      <c r="H24" s="826">
        <v>1058</v>
      </c>
      <c r="I24" s="826">
        <v>1803</v>
      </c>
      <c r="J24" s="826">
        <v>1336</v>
      </c>
      <c r="K24" s="826">
        <v>827</v>
      </c>
      <c r="L24" s="826">
        <v>509</v>
      </c>
      <c r="M24" s="826">
        <v>1484</v>
      </c>
      <c r="N24" s="826">
        <v>882</v>
      </c>
      <c r="O24" s="826">
        <v>1654</v>
      </c>
      <c r="P24" s="826">
        <v>1385</v>
      </c>
      <c r="Q24" s="826">
        <v>714</v>
      </c>
      <c r="R24" s="826">
        <v>1238</v>
      </c>
      <c r="S24" s="827">
        <v>3687</v>
      </c>
    </row>
    <row r="25" spans="2:19" ht="12">
      <c r="B25" s="1299" t="s">
        <v>816</v>
      </c>
      <c r="C25" s="1297"/>
      <c r="D25" s="1297"/>
      <c r="E25" s="1297"/>
      <c r="F25" s="1298"/>
      <c r="G25" s="826">
        <f aca="true" t="shared" si="5" ref="G25:S25">SUM(G26:G28)</f>
        <v>539</v>
      </c>
      <c r="H25" s="826">
        <f t="shared" si="5"/>
        <v>565</v>
      </c>
      <c r="I25" s="826">
        <f t="shared" si="5"/>
        <v>441</v>
      </c>
      <c r="J25" s="826">
        <f t="shared" si="5"/>
        <v>563</v>
      </c>
      <c r="K25" s="826">
        <f t="shared" si="5"/>
        <v>247</v>
      </c>
      <c r="L25" s="826">
        <f t="shared" si="5"/>
        <v>868</v>
      </c>
      <c r="M25" s="826">
        <f t="shared" si="5"/>
        <v>422</v>
      </c>
      <c r="N25" s="826">
        <f t="shared" si="5"/>
        <v>361</v>
      </c>
      <c r="O25" s="826">
        <f t="shared" si="5"/>
        <v>879</v>
      </c>
      <c r="P25" s="826">
        <f t="shared" si="5"/>
        <v>501</v>
      </c>
      <c r="Q25" s="826">
        <f t="shared" si="5"/>
        <v>493</v>
      </c>
      <c r="R25" s="826">
        <f t="shared" si="5"/>
        <v>681</v>
      </c>
      <c r="S25" s="827">
        <f t="shared" si="5"/>
        <v>612</v>
      </c>
    </row>
    <row r="26" spans="2:19" ht="12">
      <c r="B26" s="809"/>
      <c r="C26" s="810"/>
      <c r="D26" s="1297" t="s">
        <v>817</v>
      </c>
      <c r="E26" s="1297"/>
      <c r="F26" s="1298"/>
      <c r="G26" s="826">
        <v>69</v>
      </c>
      <c r="H26" s="826">
        <v>279</v>
      </c>
      <c r="I26" s="826">
        <v>185</v>
      </c>
      <c r="J26" s="826">
        <v>294</v>
      </c>
      <c r="K26" s="826">
        <v>0</v>
      </c>
      <c r="L26" s="826">
        <v>0</v>
      </c>
      <c r="M26" s="826">
        <v>0</v>
      </c>
      <c r="N26" s="826">
        <v>0</v>
      </c>
      <c r="O26" s="826">
        <v>0</v>
      </c>
      <c r="P26" s="826">
        <v>0</v>
      </c>
      <c r="Q26" s="826">
        <v>41</v>
      </c>
      <c r="R26" s="826">
        <v>29</v>
      </c>
      <c r="S26" s="827">
        <v>0</v>
      </c>
    </row>
    <row r="27" spans="2:19" ht="12">
      <c r="B27" s="809"/>
      <c r="C27" s="810"/>
      <c r="D27" s="810"/>
      <c r="E27" s="810"/>
      <c r="F27" s="813"/>
      <c r="G27" s="826"/>
      <c r="H27" s="826"/>
      <c r="I27" s="826"/>
      <c r="J27" s="826"/>
      <c r="K27" s="826"/>
      <c r="L27" s="826"/>
      <c r="M27" s="826"/>
      <c r="N27" s="826"/>
      <c r="O27" s="826"/>
      <c r="P27" s="826"/>
      <c r="Q27" s="826"/>
      <c r="R27" s="826"/>
      <c r="S27" s="827"/>
    </row>
    <row r="28" spans="2:19" ht="12">
      <c r="B28" s="809"/>
      <c r="C28" s="810"/>
      <c r="D28" s="1297" t="s">
        <v>818</v>
      </c>
      <c r="E28" s="1297"/>
      <c r="F28" s="1298"/>
      <c r="G28" s="826">
        <v>470</v>
      </c>
      <c r="H28" s="826">
        <v>286</v>
      </c>
      <c r="I28" s="826">
        <v>256</v>
      </c>
      <c r="J28" s="826">
        <v>269</v>
      </c>
      <c r="K28" s="826">
        <v>247</v>
      </c>
      <c r="L28" s="826">
        <v>868</v>
      </c>
      <c r="M28" s="826">
        <v>422</v>
      </c>
      <c r="N28" s="826">
        <v>361</v>
      </c>
      <c r="O28" s="826">
        <v>879</v>
      </c>
      <c r="P28" s="826">
        <v>501</v>
      </c>
      <c r="Q28" s="826">
        <v>452</v>
      </c>
      <c r="R28" s="826">
        <v>652</v>
      </c>
      <c r="S28" s="827">
        <v>612</v>
      </c>
    </row>
    <row r="29" spans="1:19" ht="12">
      <c r="A29" s="828"/>
      <c r="C29" s="1297" t="s">
        <v>819</v>
      </c>
      <c r="D29" s="1297"/>
      <c r="E29" s="1297"/>
      <c r="F29" s="1298"/>
      <c r="G29" s="826">
        <v>2032</v>
      </c>
      <c r="H29" s="826">
        <v>1720</v>
      </c>
      <c r="I29" s="826">
        <v>1853</v>
      </c>
      <c r="J29" s="826">
        <v>2211</v>
      </c>
      <c r="K29" s="826">
        <v>1607</v>
      </c>
      <c r="L29" s="826">
        <v>1556</v>
      </c>
      <c r="M29" s="826">
        <v>1322</v>
      </c>
      <c r="N29" s="826">
        <v>2999</v>
      </c>
      <c r="O29" s="826">
        <v>2359</v>
      </c>
      <c r="P29" s="826">
        <v>1715</v>
      </c>
      <c r="Q29" s="826">
        <v>2436</v>
      </c>
      <c r="R29" s="826">
        <v>1345</v>
      </c>
      <c r="S29" s="827">
        <v>3266</v>
      </c>
    </row>
    <row r="30" spans="2:19" ht="12">
      <c r="B30" s="1299" t="s">
        <v>820</v>
      </c>
      <c r="C30" s="1297"/>
      <c r="D30" s="1297"/>
      <c r="E30" s="1297"/>
      <c r="F30" s="1298"/>
      <c r="G30" s="826">
        <f aca="true" t="shared" si="6" ref="G30:O30">SUM(G31:G36)</f>
        <v>2493</v>
      </c>
      <c r="H30" s="826">
        <f t="shared" si="6"/>
        <v>3746</v>
      </c>
      <c r="I30" s="826">
        <f t="shared" si="6"/>
        <v>3247</v>
      </c>
      <c r="J30" s="826">
        <f t="shared" si="6"/>
        <v>3348</v>
      </c>
      <c r="K30" s="826">
        <f t="shared" si="6"/>
        <v>2494</v>
      </c>
      <c r="L30" s="826">
        <f t="shared" si="6"/>
        <v>1442</v>
      </c>
      <c r="M30" s="826">
        <f t="shared" si="6"/>
        <v>2540</v>
      </c>
      <c r="N30" s="826">
        <f t="shared" si="6"/>
        <v>2074</v>
      </c>
      <c r="O30" s="826">
        <f t="shared" si="6"/>
        <v>1767</v>
      </c>
      <c r="P30" s="826">
        <v>1948</v>
      </c>
      <c r="Q30" s="826">
        <f>SUM(Q31:Q36)</f>
        <v>2156</v>
      </c>
      <c r="R30" s="826">
        <f>SUM(R31:R36)</f>
        <v>1840</v>
      </c>
      <c r="S30" s="827">
        <f>SUM(S31:S36)</f>
        <v>3314</v>
      </c>
    </row>
    <row r="31" spans="2:19" ht="12">
      <c r="B31" s="809"/>
      <c r="C31" s="810"/>
      <c r="D31" s="1297" t="s">
        <v>821</v>
      </c>
      <c r="E31" s="1297"/>
      <c r="F31" s="1298"/>
      <c r="G31" s="826">
        <v>744</v>
      </c>
      <c r="H31" s="826">
        <v>1295</v>
      </c>
      <c r="I31" s="826">
        <v>1108</v>
      </c>
      <c r="J31" s="826">
        <v>970</v>
      </c>
      <c r="K31" s="826">
        <v>861</v>
      </c>
      <c r="L31" s="826">
        <v>362</v>
      </c>
      <c r="M31" s="826">
        <v>678</v>
      </c>
      <c r="N31" s="826">
        <v>461</v>
      </c>
      <c r="O31" s="826">
        <v>320</v>
      </c>
      <c r="P31" s="826">
        <v>796</v>
      </c>
      <c r="Q31" s="826">
        <v>602</v>
      </c>
      <c r="R31" s="826">
        <v>196</v>
      </c>
      <c r="S31" s="827">
        <v>1306</v>
      </c>
    </row>
    <row r="32" spans="2:19" ht="12">
      <c r="B32" s="809"/>
      <c r="C32" s="810"/>
      <c r="D32" s="1297" t="s">
        <v>822</v>
      </c>
      <c r="E32" s="1297"/>
      <c r="F32" s="1298"/>
      <c r="G32" s="826">
        <v>155</v>
      </c>
      <c r="H32" s="826">
        <v>252</v>
      </c>
      <c r="I32" s="826">
        <v>411</v>
      </c>
      <c r="J32" s="826">
        <v>396</v>
      </c>
      <c r="K32" s="826">
        <v>0</v>
      </c>
      <c r="L32" s="826">
        <v>0</v>
      </c>
      <c r="M32" s="826">
        <v>658</v>
      </c>
      <c r="N32" s="826">
        <v>0</v>
      </c>
      <c r="O32" s="826">
        <v>0</v>
      </c>
      <c r="P32" s="826">
        <v>0</v>
      </c>
      <c r="Q32" s="826">
        <v>19</v>
      </c>
      <c r="R32" s="826">
        <v>0</v>
      </c>
      <c r="S32" s="827">
        <v>125</v>
      </c>
    </row>
    <row r="33" spans="2:19" ht="12">
      <c r="B33" s="809"/>
      <c r="C33" s="810"/>
      <c r="D33" s="810"/>
      <c r="E33" s="810"/>
      <c r="F33" s="813"/>
      <c r="G33" s="826"/>
      <c r="H33" s="826"/>
      <c r="I33" s="826"/>
      <c r="J33" s="826"/>
      <c r="K33" s="826"/>
      <c r="L33" s="826"/>
      <c r="M33" s="826"/>
      <c r="N33" s="826"/>
      <c r="O33" s="826"/>
      <c r="P33" s="826"/>
      <c r="Q33" s="826"/>
      <c r="R33" s="826"/>
      <c r="S33" s="827"/>
    </row>
    <row r="34" spans="2:19" ht="12">
      <c r="B34" s="809"/>
      <c r="C34" s="810"/>
      <c r="D34" s="1297" t="s">
        <v>823</v>
      </c>
      <c r="E34" s="1297"/>
      <c r="F34" s="1298"/>
      <c r="G34" s="829">
        <v>246</v>
      </c>
      <c r="H34" s="829">
        <v>396</v>
      </c>
      <c r="I34" s="829">
        <v>324</v>
      </c>
      <c r="J34" s="829">
        <v>342</v>
      </c>
      <c r="K34" s="829">
        <v>263</v>
      </c>
      <c r="L34" s="829">
        <v>253</v>
      </c>
      <c r="M34" s="829">
        <v>164</v>
      </c>
      <c r="N34" s="829">
        <v>91</v>
      </c>
      <c r="O34" s="829">
        <v>203</v>
      </c>
      <c r="P34" s="829">
        <v>36</v>
      </c>
      <c r="Q34" s="829">
        <v>329</v>
      </c>
      <c r="R34" s="829">
        <v>206</v>
      </c>
      <c r="S34" s="827">
        <v>348</v>
      </c>
    </row>
    <row r="35" spans="2:19" ht="12">
      <c r="B35" s="809"/>
      <c r="C35" s="810"/>
      <c r="D35" s="1297" t="s">
        <v>824</v>
      </c>
      <c r="E35" s="1297"/>
      <c r="F35" s="1298"/>
      <c r="G35" s="826">
        <v>1289</v>
      </c>
      <c r="H35" s="826">
        <v>1491</v>
      </c>
      <c r="I35" s="826">
        <v>1305</v>
      </c>
      <c r="J35" s="826">
        <v>1357</v>
      </c>
      <c r="K35" s="826">
        <v>1370</v>
      </c>
      <c r="L35" s="826">
        <v>827</v>
      </c>
      <c r="M35" s="826">
        <v>1026</v>
      </c>
      <c r="N35" s="826">
        <v>1522</v>
      </c>
      <c r="O35" s="826">
        <v>1244</v>
      </c>
      <c r="P35" s="826">
        <v>1143</v>
      </c>
      <c r="Q35" s="826">
        <v>1206</v>
      </c>
      <c r="R35" s="826">
        <v>1438</v>
      </c>
      <c r="S35" s="827">
        <v>1535</v>
      </c>
    </row>
    <row r="36" spans="2:19" ht="12">
      <c r="B36" s="809"/>
      <c r="C36" s="810"/>
      <c r="D36" s="1297" t="s">
        <v>793</v>
      </c>
      <c r="E36" s="1297"/>
      <c r="F36" s="1298"/>
      <c r="G36" s="826">
        <v>59</v>
      </c>
      <c r="H36" s="826">
        <v>312</v>
      </c>
      <c r="I36" s="826">
        <v>99</v>
      </c>
      <c r="J36" s="826">
        <v>283</v>
      </c>
      <c r="K36" s="826">
        <v>0</v>
      </c>
      <c r="L36" s="826">
        <v>0</v>
      </c>
      <c r="M36" s="826">
        <v>14</v>
      </c>
      <c r="N36" s="826">
        <v>0</v>
      </c>
      <c r="O36" s="826">
        <v>0</v>
      </c>
      <c r="P36" s="826">
        <v>0</v>
      </c>
      <c r="Q36" s="826">
        <v>0</v>
      </c>
      <c r="R36" s="826">
        <v>0</v>
      </c>
      <c r="S36" s="827">
        <v>0</v>
      </c>
    </row>
    <row r="37" spans="2:19" ht="12">
      <c r="B37" s="1299" t="s">
        <v>825</v>
      </c>
      <c r="C37" s="1297"/>
      <c r="D37" s="1297"/>
      <c r="E37" s="1297"/>
      <c r="F37" s="1298"/>
      <c r="G37" s="826">
        <v>7961</v>
      </c>
      <c r="H37" s="826">
        <v>7992</v>
      </c>
      <c r="I37" s="826">
        <v>7761</v>
      </c>
      <c r="J37" s="826">
        <v>7045</v>
      </c>
      <c r="K37" s="826">
        <v>6886</v>
      </c>
      <c r="L37" s="826">
        <v>8219</v>
      </c>
      <c r="M37" s="826">
        <v>7894</v>
      </c>
      <c r="N37" s="826">
        <v>9831</v>
      </c>
      <c r="O37" s="826">
        <v>8635</v>
      </c>
      <c r="P37" s="826">
        <v>9176</v>
      </c>
      <c r="Q37" s="826">
        <v>7051</v>
      </c>
      <c r="R37" s="826">
        <v>7242</v>
      </c>
      <c r="S37" s="827">
        <v>7841</v>
      </c>
    </row>
    <row r="38" spans="2:19" ht="12">
      <c r="B38" s="830"/>
      <c r="C38" s="831"/>
      <c r="D38" s="831"/>
      <c r="E38" s="831"/>
      <c r="F38" s="828"/>
      <c r="G38" s="831"/>
      <c r="H38" s="831"/>
      <c r="I38" s="831"/>
      <c r="J38" s="831"/>
      <c r="K38" s="831"/>
      <c r="L38" s="831"/>
      <c r="M38" s="831"/>
      <c r="N38" s="831"/>
      <c r="O38" s="831"/>
      <c r="P38" s="831"/>
      <c r="Q38" s="831"/>
      <c r="R38" s="831"/>
      <c r="S38" s="828"/>
    </row>
    <row r="39" spans="2:19" ht="18.75" customHeight="1">
      <c r="B39" s="830"/>
      <c r="C39" s="831"/>
      <c r="D39" s="831"/>
      <c r="E39" s="831"/>
      <c r="F39" s="831"/>
      <c r="G39" s="831"/>
      <c r="H39" s="831"/>
      <c r="I39" s="1300" t="s">
        <v>826</v>
      </c>
      <c r="J39" s="1300"/>
      <c r="K39" s="1300"/>
      <c r="L39" s="1300"/>
      <c r="M39" s="1300"/>
      <c r="N39" s="1300"/>
      <c r="O39" s="1300"/>
      <c r="P39" s="1300"/>
      <c r="Q39" s="831"/>
      <c r="R39" s="831"/>
      <c r="S39" s="828"/>
    </row>
    <row r="40" spans="2:19" s="820" customFormat="1" ht="11.25">
      <c r="B40" s="1301" t="s">
        <v>827</v>
      </c>
      <c r="C40" s="1302"/>
      <c r="D40" s="1302"/>
      <c r="E40" s="1302"/>
      <c r="F40" s="1303"/>
      <c r="G40" s="824">
        <f aca="true" t="shared" si="7" ref="G40:S40">SUM(G41,G57,G65)</f>
        <v>35310</v>
      </c>
      <c r="H40" s="824">
        <f t="shared" si="7"/>
        <v>34238</v>
      </c>
      <c r="I40" s="824">
        <f t="shared" si="7"/>
        <v>33109</v>
      </c>
      <c r="J40" s="824">
        <f t="shared" si="7"/>
        <v>31509</v>
      </c>
      <c r="K40" s="824">
        <f t="shared" si="7"/>
        <v>31748</v>
      </c>
      <c r="L40" s="824">
        <f t="shared" si="7"/>
        <v>30699</v>
      </c>
      <c r="M40" s="824">
        <f t="shared" si="7"/>
        <v>37896</v>
      </c>
      <c r="N40" s="824">
        <f t="shared" si="7"/>
        <v>34715</v>
      </c>
      <c r="O40" s="824">
        <f t="shared" si="7"/>
        <v>32852</v>
      </c>
      <c r="P40" s="824">
        <f t="shared" si="7"/>
        <v>35345</v>
      </c>
      <c r="Q40" s="824">
        <f t="shared" si="7"/>
        <v>30065</v>
      </c>
      <c r="R40" s="824">
        <f t="shared" si="7"/>
        <v>28997</v>
      </c>
      <c r="S40" s="825">
        <f t="shared" si="7"/>
        <v>62877</v>
      </c>
    </row>
    <row r="41" spans="2:19" s="820" customFormat="1" ht="11.25">
      <c r="B41" s="821"/>
      <c r="C41" s="1302" t="s">
        <v>828</v>
      </c>
      <c r="D41" s="1302"/>
      <c r="E41" s="1302"/>
      <c r="F41" s="1303"/>
      <c r="G41" s="824">
        <f aca="true" t="shared" si="8" ref="G41:S41">SUM(G42,G51)</f>
        <v>21792</v>
      </c>
      <c r="H41" s="824">
        <f t="shared" si="8"/>
        <v>21113</v>
      </c>
      <c r="I41" s="824">
        <f t="shared" si="8"/>
        <v>22447</v>
      </c>
      <c r="J41" s="824">
        <f t="shared" si="8"/>
        <v>21594</v>
      </c>
      <c r="K41" s="824">
        <f t="shared" si="8"/>
        <v>22085</v>
      </c>
      <c r="L41" s="824">
        <f t="shared" si="8"/>
        <v>19982</v>
      </c>
      <c r="M41" s="824">
        <f t="shared" si="8"/>
        <v>21003</v>
      </c>
      <c r="N41" s="824">
        <f t="shared" si="8"/>
        <v>21318</v>
      </c>
      <c r="O41" s="824">
        <f t="shared" si="8"/>
        <v>19835</v>
      </c>
      <c r="P41" s="824">
        <f t="shared" si="8"/>
        <v>22035</v>
      </c>
      <c r="Q41" s="824">
        <f t="shared" si="8"/>
        <v>19228</v>
      </c>
      <c r="R41" s="824">
        <f t="shared" si="8"/>
        <v>17918</v>
      </c>
      <c r="S41" s="825">
        <f t="shared" si="8"/>
        <v>32947</v>
      </c>
    </row>
    <row r="42" spans="2:19" ht="12">
      <c r="B42" s="832"/>
      <c r="C42" s="1297" t="s">
        <v>829</v>
      </c>
      <c r="D42" s="1297"/>
      <c r="E42" s="1297"/>
      <c r="F42" s="1298"/>
      <c r="G42" s="826">
        <f>SUM(G43,G46:G50)</f>
        <v>19601</v>
      </c>
      <c r="H42" s="826">
        <f>SUM(H43,H46:H50)</f>
        <v>19353</v>
      </c>
      <c r="I42" s="826">
        <f>SUM(I43,I46:I50)</f>
        <v>20511</v>
      </c>
      <c r="J42" s="826">
        <f>SUM(J43,J46:J50)</f>
        <v>19775</v>
      </c>
      <c r="K42" s="826">
        <v>19745</v>
      </c>
      <c r="L42" s="826">
        <v>18421</v>
      </c>
      <c r="M42" s="826">
        <v>18362</v>
      </c>
      <c r="N42" s="826">
        <v>19221</v>
      </c>
      <c r="O42" s="826">
        <f>SUM(O43,O46:O50)</f>
        <v>17845</v>
      </c>
      <c r="P42" s="826">
        <f>SUM(P43,P46:P50)</f>
        <v>19452</v>
      </c>
      <c r="Q42" s="826">
        <f>SUM(Q43,Q46:Q50)</f>
        <v>17365</v>
      </c>
      <c r="R42" s="826">
        <f>SUM(R43,R46:R50)</f>
        <v>16019</v>
      </c>
      <c r="S42" s="827">
        <f>SUM(S43,S46:S50)</f>
        <v>29139</v>
      </c>
    </row>
    <row r="43" spans="2:19" ht="12">
      <c r="B43" s="809"/>
      <c r="C43" s="810"/>
      <c r="D43" s="1297" t="s">
        <v>830</v>
      </c>
      <c r="E43" s="1297"/>
      <c r="F43" s="1298"/>
      <c r="G43" s="826">
        <f>SUM(G44:G45)</f>
        <v>9600</v>
      </c>
      <c r="H43" s="826">
        <f>SUM(H44:H45)</f>
        <v>8658</v>
      </c>
      <c r="I43" s="826">
        <f>SUM(I44:I45)</f>
        <v>9634</v>
      </c>
      <c r="J43" s="826">
        <f>SUM(J44:J45)</f>
        <v>9204</v>
      </c>
      <c r="K43" s="826">
        <v>11043</v>
      </c>
      <c r="L43" s="826">
        <v>18421</v>
      </c>
      <c r="M43" s="826">
        <v>18362</v>
      </c>
      <c r="N43" s="826">
        <v>19221</v>
      </c>
      <c r="O43" s="826">
        <f>SUM(O44:O45)</f>
        <v>9471</v>
      </c>
      <c r="P43" s="826">
        <f>SUM(P44:P45)</f>
        <v>8908</v>
      </c>
      <c r="Q43" s="826">
        <f>SUM(Q44:Q45)</f>
        <v>8973</v>
      </c>
      <c r="R43" s="826">
        <v>8422</v>
      </c>
      <c r="S43" s="827">
        <f>SUM(S44:S45)</f>
        <v>13425</v>
      </c>
    </row>
    <row r="44" spans="2:19" ht="12">
      <c r="B44" s="809"/>
      <c r="C44" s="810"/>
      <c r="D44" s="810"/>
      <c r="E44" s="833"/>
      <c r="F44" s="834" t="s">
        <v>831</v>
      </c>
      <c r="G44" s="826">
        <v>3907</v>
      </c>
      <c r="H44" s="826">
        <v>3668</v>
      </c>
      <c r="I44" s="826">
        <v>3413</v>
      </c>
      <c r="J44" s="826">
        <v>3740</v>
      </c>
      <c r="K44" s="826">
        <v>5045</v>
      </c>
      <c r="L44" s="826">
        <v>9255</v>
      </c>
      <c r="M44" s="826">
        <v>8832</v>
      </c>
      <c r="N44" s="826">
        <v>9379</v>
      </c>
      <c r="O44" s="826">
        <v>3848</v>
      </c>
      <c r="P44" s="826">
        <v>3298</v>
      </c>
      <c r="Q44" s="826">
        <v>3506</v>
      </c>
      <c r="R44" s="826">
        <v>3282</v>
      </c>
      <c r="S44" s="827">
        <v>5651</v>
      </c>
    </row>
    <row r="45" spans="2:19" ht="12">
      <c r="B45" s="809"/>
      <c r="C45" s="810"/>
      <c r="D45" s="810"/>
      <c r="E45" s="833"/>
      <c r="F45" s="813" t="s">
        <v>832</v>
      </c>
      <c r="G45" s="826">
        <v>5693</v>
      </c>
      <c r="H45" s="826">
        <v>4990</v>
      </c>
      <c r="I45" s="826">
        <v>6221</v>
      </c>
      <c r="J45" s="826">
        <v>5464</v>
      </c>
      <c r="K45" s="826">
        <v>5990</v>
      </c>
      <c r="L45" s="826">
        <v>3694</v>
      </c>
      <c r="M45" s="826">
        <v>4009</v>
      </c>
      <c r="N45" s="826">
        <v>3732</v>
      </c>
      <c r="O45" s="826">
        <v>5623</v>
      </c>
      <c r="P45" s="826">
        <v>5610</v>
      </c>
      <c r="Q45" s="826">
        <v>5467</v>
      </c>
      <c r="R45" s="826">
        <v>5143</v>
      </c>
      <c r="S45" s="827">
        <v>7774</v>
      </c>
    </row>
    <row r="46" spans="2:19" ht="12">
      <c r="B46" s="809"/>
      <c r="C46" s="810"/>
      <c r="D46" s="810"/>
      <c r="E46" s="1297" t="s">
        <v>833</v>
      </c>
      <c r="F46" s="1298"/>
      <c r="G46" s="826">
        <v>1476</v>
      </c>
      <c r="H46" s="826">
        <v>1364</v>
      </c>
      <c r="I46" s="826">
        <v>1811</v>
      </c>
      <c r="J46" s="826">
        <v>1591</v>
      </c>
      <c r="K46" s="826">
        <v>887</v>
      </c>
      <c r="L46" s="826">
        <v>5561</v>
      </c>
      <c r="M46" s="826">
        <v>4823</v>
      </c>
      <c r="N46" s="826">
        <v>5647</v>
      </c>
      <c r="O46" s="826">
        <v>1525</v>
      </c>
      <c r="P46" s="826">
        <v>1454</v>
      </c>
      <c r="Q46" s="826">
        <v>1317</v>
      </c>
      <c r="R46" s="826">
        <v>1205</v>
      </c>
      <c r="S46" s="827">
        <v>2145</v>
      </c>
    </row>
    <row r="47" spans="2:19" ht="12">
      <c r="B47" s="809"/>
      <c r="C47" s="810"/>
      <c r="D47" s="810"/>
      <c r="E47" s="810"/>
      <c r="F47" s="813"/>
      <c r="G47" s="826"/>
      <c r="H47" s="826"/>
      <c r="I47" s="826"/>
      <c r="J47" s="826"/>
      <c r="K47" s="826"/>
      <c r="L47" s="826"/>
      <c r="M47" s="826"/>
      <c r="N47" s="826"/>
      <c r="O47" s="826"/>
      <c r="P47" s="826"/>
      <c r="Q47" s="826"/>
      <c r="R47" s="826"/>
      <c r="S47" s="827"/>
    </row>
    <row r="48" spans="2:19" ht="12">
      <c r="B48" s="809"/>
      <c r="C48" s="810"/>
      <c r="D48" s="810"/>
      <c r="E48" s="1297" t="s">
        <v>834</v>
      </c>
      <c r="F48" s="1298"/>
      <c r="G48" s="826">
        <v>1243</v>
      </c>
      <c r="H48" s="826">
        <v>1454</v>
      </c>
      <c r="I48" s="826">
        <v>1627</v>
      </c>
      <c r="J48" s="826">
        <v>1556</v>
      </c>
      <c r="K48" s="826">
        <v>1077</v>
      </c>
      <c r="L48" s="826">
        <v>1140</v>
      </c>
      <c r="M48" s="826">
        <v>1634</v>
      </c>
      <c r="N48" s="826">
        <v>1633</v>
      </c>
      <c r="O48" s="826">
        <v>1166</v>
      </c>
      <c r="P48" s="826">
        <v>1247</v>
      </c>
      <c r="Q48" s="826">
        <v>1246</v>
      </c>
      <c r="R48" s="826">
        <v>945</v>
      </c>
      <c r="S48" s="827">
        <v>1466</v>
      </c>
    </row>
    <row r="49" spans="2:19" ht="12">
      <c r="B49" s="809"/>
      <c r="C49" s="810"/>
      <c r="D49" s="810"/>
      <c r="E49" s="1297" t="s">
        <v>835</v>
      </c>
      <c r="F49" s="1298"/>
      <c r="G49" s="826">
        <v>2592</v>
      </c>
      <c r="H49" s="826">
        <v>3027</v>
      </c>
      <c r="I49" s="826">
        <v>2598</v>
      </c>
      <c r="J49" s="826">
        <v>2573</v>
      </c>
      <c r="K49" s="826">
        <v>1736</v>
      </c>
      <c r="L49" s="826">
        <v>1002</v>
      </c>
      <c r="M49" s="826">
        <v>1046</v>
      </c>
      <c r="N49" s="826">
        <v>1081</v>
      </c>
      <c r="O49" s="826">
        <v>1873</v>
      </c>
      <c r="P49" s="826">
        <v>2580</v>
      </c>
      <c r="Q49" s="826">
        <v>1849</v>
      </c>
      <c r="R49" s="826">
        <v>2006</v>
      </c>
      <c r="S49" s="827">
        <v>5114</v>
      </c>
    </row>
    <row r="50" spans="2:19" ht="12">
      <c r="B50" s="809"/>
      <c r="C50" s="810"/>
      <c r="D50" s="810"/>
      <c r="E50" s="1297" t="s">
        <v>836</v>
      </c>
      <c r="F50" s="1298"/>
      <c r="G50" s="826">
        <v>4690</v>
      </c>
      <c r="H50" s="826">
        <v>4850</v>
      </c>
      <c r="I50" s="826">
        <v>4841</v>
      </c>
      <c r="J50" s="826">
        <v>4851</v>
      </c>
      <c r="K50" s="826">
        <v>5002</v>
      </c>
      <c r="L50" s="826">
        <v>2303</v>
      </c>
      <c r="M50" s="826">
        <v>2143</v>
      </c>
      <c r="N50" s="826">
        <v>3297</v>
      </c>
      <c r="O50" s="826">
        <v>3810</v>
      </c>
      <c r="P50" s="826">
        <v>5263</v>
      </c>
      <c r="Q50" s="826">
        <v>3980</v>
      </c>
      <c r="R50" s="826">
        <v>3441</v>
      </c>
      <c r="S50" s="827">
        <v>6989</v>
      </c>
    </row>
    <row r="51" spans="2:19" ht="12">
      <c r="B51" s="830"/>
      <c r="C51" s="1297" t="s">
        <v>837</v>
      </c>
      <c r="D51" s="1297" t="s">
        <v>838</v>
      </c>
      <c r="E51" s="1297"/>
      <c r="F51" s="1298"/>
      <c r="G51" s="826">
        <f aca="true" t="shared" si="9" ref="G51:S51">SUM(G52:G56)</f>
        <v>2191</v>
      </c>
      <c r="H51" s="826">
        <f t="shared" si="9"/>
        <v>1760</v>
      </c>
      <c r="I51" s="826">
        <f t="shared" si="9"/>
        <v>1936</v>
      </c>
      <c r="J51" s="826">
        <f t="shared" si="9"/>
        <v>1819</v>
      </c>
      <c r="K51" s="826">
        <f t="shared" si="9"/>
        <v>2340</v>
      </c>
      <c r="L51" s="826">
        <f t="shared" si="9"/>
        <v>1561</v>
      </c>
      <c r="M51" s="826">
        <f t="shared" si="9"/>
        <v>2641</v>
      </c>
      <c r="N51" s="826">
        <f t="shared" si="9"/>
        <v>2097</v>
      </c>
      <c r="O51" s="826">
        <f t="shared" si="9"/>
        <v>1990</v>
      </c>
      <c r="P51" s="826">
        <f t="shared" si="9"/>
        <v>2583</v>
      </c>
      <c r="Q51" s="826">
        <f t="shared" si="9"/>
        <v>1863</v>
      </c>
      <c r="R51" s="826">
        <f t="shared" si="9"/>
        <v>1899</v>
      </c>
      <c r="S51" s="827">
        <f t="shared" si="9"/>
        <v>3808</v>
      </c>
    </row>
    <row r="52" spans="2:19" ht="12">
      <c r="B52" s="809"/>
      <c r="C52" s="810"/>
      <c r="D52" s="810"/>
      <c r="E52" s="1297" t="s">
        <v>839</v>
      </c>
      <c r="F52" s="1298"/>
      <c r="G52" s="826">
        <v>897</v>
      </c>
      <c r="H52" s="826">
        <v>673</v>
      </c>
      <c r="I52" s="826">
        <v>806</v>
      </c>
      <c r="J52" s="826">
        <v>653</v>
      </c>
      <c r="K52" s="826">
        <v>948</v>
      </c>
      <c r="L52" s="826">
        <v>561</v>
      </c>
      <c r="M52" s="826">
        <v>1387</v>
      </c>
      <c r="N52" s="826">
        <v>679</v>
      </c>
      <c r="O52" s="826">
        <v>734</v>
      </c>
      <c r="P52" s="826">
        <v>1182</v>
      </c>
      <c r="Q52" s="826">
        <v>684</v>
      </c>
      <c r="R52" s="826">
        <v>613</v>
      </c>
      <c r="S52" s="827">
        <v>1846</v>
      </c>
    </row>
    <row r="53" spans="2:19" ht="12">
      <c r="B53" s="809"/>
      <c r="C53" s="810"/>
      <c r="D53" s="810"/>
      <c r="E53" s="810"/>
      <c r="F53" s="813"/>
      <c r="G53" s="826"/>
      <c r="H53" s="826"/>
      <c r="I53" s="826"/>
      <c r="J53" s="826"/>
      <c r="K53" s="826"/>
      <c r="L53" s="826"/>
      <c r="M53" s="826"/>
      <c r="N53" s="826"/>
      <c r="O53" s="826"/>
      <c r="P53" s="826"/>
      <c r="Q53" s="826"/>
      <c r="R53" s="826"/>
      <c r="S53" s="827"/>
    </row>
    <row r="54" spans="2:19" ht="12">
      <c r="B54" s="809"/>
      <c r="C54" s="810"/>
      <c r="D54" s="810"/>
      <c r="E54" s="1297" t="s">
        <v>840</v>
      </c>
      <c r="F54" s="1298"/>
      <c r="G54" s="826">
        <v>713</v>
      </c>
      <c r="H54" s="826">
        <v>695</v>
      </c>
      <c r="I54" s="826">
        <v>648</v>
      </c>
      <c r="J54" s="826">
        <v>689</v>
      </c>
      <c r="K54" s="826">
        <v>467</v>
      </c>
      <c r="L54" s="826">
        <v>369</v>
      </c>
      <c r="M54" s="826">
        <v>753</v>
      </c>
      <c r="N54" s="826">
        <v>854</v>
      </c>
      <c r="O54" s="826">
        <v>737</v>
      </c>
      <c r="P54" s="826">
        <v>749</v>
      </c>
      <c r="Q54" s="826">
        <v>612</v>
      </c>
      <c r="R54" s="826">
        <v>902</v>
      </c>
      <c r="S54" s="827">
        <v>1081</v>
      </c>
    </row>
    <row r="55" spans="2:19" ht="12">
      <c r="B55" s="809"/>
      <c r="C55" s="810"/>
      <c r="D55" s="833"/>
      <c r="E55" s="1297" t="s">
        <v>841</v>
      </c>
      <c r="F55" s="1298"/>
      <c r="G55" s="826">
        <v>403</v>
      </c>
      <c r="H55" s="826">
        <v>248</v>
      </c>
      <c r="I55" s="826">
        <v>343</v>
      </c>
      <c r="J55" s="826">
        <v>305</v>
      </c>
      <c r="K55" s="826">
        <v>463</v>
      </c>
      <c r="L55" s="826">
        <v>601</v>
      </c>
      <c r="M55" s="826">
        <v>441</v>
      </c>
      <c r="N55" s="826">
        <v>399</v>
      </c>
      <c r="O55" s="826">
        <v>374</v>
      </c>
      <c r="P55" s="826">
        <v>455</v>
      </c>
      <c r="Q55" s="826">
        <v>378</v>
      </c>
      <c r="R55" s="826">
        <v>296</v>
      </c>
      <c r="S55" s="827">
        <v>534</v>
      </c>
    </row>
    <row r="56" spans="2:19" ht="12">
      <c r="B56" s="809"/>
      <c r="C56" s="810"/>
      <c r="D56" s="833"/>
      <c r="E56" s="1297" t="s">
        <v>842</v>
      </c>
      <c r="F56" s="1298"/>
      <c r="G56" s="826">
        <v>178</v>
      </c>
      <c r="H56" s="826">
        <v>144</v>
      </c>
      <c r="I56" s="826">
        <v>139</v>
      </c>
      <c r="J56" s="826">
        <v>172</v>
      </c>
      <c r="K56" s="826">
        <v>462</v>
      </c>
      <c r="L56" s="826">
        <v>30</v>
      </c>
      <c r="M56" s="826">
        <v>60</v>
      </c>
      <c r="N56" s="826">
        <v>165</v>
      </c>
      <c r="O56" s="826">
        <v>145</v>
      </c>
      <c r="P56" s="826">
        <v>197</v>
      </c>
      <c r="Q56" s="826">
        <v>189</v>
      </c>
      <c r="R56" s="826">
        <v>88</v>
      </c>
      <c r="S56" s="827">
        <v>347</v>
      </c>
    </row>
    <row r="57" spans="2:19" ht="12">
      <c r="B57" s="1299" t="s">
        <v>843</v>
      </c>
      <c r="C57" s="1297"/>
      <c r="D57" s="1297"/>
      <c r="E57" s="1297"/>
      <c r="F57" s="1298"/>
      <c r="G57" s="826">
        <f aca="true" t="shared" si="10" ref="G57:S57">SUM(G58:G63)</f>
        <v>4556</v>
      </c>
      <c r="H57" s="826">
        <f t="shared" si="10"/>
        <v>4738</v>
      </c>
      <c r="I57" s="826">
        <f t="shared" si="10"/>
        <v>3788</v>
      </c>
      <c r="J57" s="826">
        <f t="shared" si="10"/>
        <v>3986</v>
      </c>
      <c r="K57" s="826">
        <f t="shared" si="10"/>
        <v>2552</v>
      </c>
      <c r="L57" s="826">
        <f t="shared" si="10"/>
        <v>3460</v>
      </c>
      <c r="M57" s="826">
        <f t="shared" si="10"/>
        <v>5873</v>
      </c>
      <c r="N57" s="826">
        <f t="shared" si="10"/>
        <v>4093</v>
      </c>
      <c r="O57" s="826">
        <f t="shared" si="10"/>
        <v>4546</v>
      </c>
      <c r="P57" s="826">
        <f t="shared" si="10"/>
        <v>5017</v>
      </c>
      <c r="Q57" s="826">
        <f t="shared" si="10"/>
        <v>3671</v>
      </c>
      <c r="R57" s="826">
        <f t="shared" si="10"/>
        <v>3892</v>
      </c>
      <c r="S57" s="827">
        <f t="shared" si="10"/>
        <v>9042</v>
      </c>
    </row>
    <row r="58" spans="2:19" ht="12">
      <c r="B58" s="809"/>
      <c r="C58" s="810"/>
      <c r="D58" s="810"/>
      <c r="E58" s="1297" t="s">
        <v>844</v>
      </c>
      <c r="F58" s="1298"/>
      <c r="G58" s="826">
        <v>1478</v>
      </c>
      <c r="H58" s="826">
        <v>1440</v>
      </c>
      <c r="I58" s="826">
        <v>1440</v>
      </c>
      <c r="J58" s="826">
        <v>1499</v>
      </c>
      <c r="K58" s="826">
        <v>942</v>
      </c>
      <c r="L58" s="826">
        <v>1067</v>
      </c>
      <c r="M58" s="826">
        <v>1993</v>
      </c>
      <c r="N58" s="826">
        <v>1013</v>
      </c>
      <c r="O58" s="826">
        <v>1342</v>
      </c>
      <c r="P58" s="826">
        <v>1055</v>
      </c>
      <c r="Q58" s="826">
        <v>1114</v>
      </c>
      <c r="R58" s="826">
        <v>899</v>
      </c>
      <c r="S58" s="827">
        <v>3927</v>
      </c>
    </row>
    <row r="59" spans="2:19" ht="12">
      <c r="B59" s="809"/>
      <c r="C59" s="810"/>
      <c r="D59" s="810"/>
      <c r="E59" s="810"/>
      <c r="F59" s="813"/>
      <c r="G59" s="826"/>
      <c r="H59" s="826"/>
      <c r="I59" s="826"/>
      <c r="J59" s="826"/>
      <c r="K59" s="826"/>
      <c r="L59" s="826"/>
      <c r="M59" s="826"/>
      <c r="N59" s="826"/>
      <c r="O59" s="826"/>
      <c r="P59" s="826"/>
      <c r="Q59" s="826"/>
      <c r="R59" s="826"/>
      <c r="S59" s="827"/>
    </row>
    <row r="60" spans="2:19" ht="12">
      <c r="B60" s="809"/>
      <c r="C60" s="810"/>
      <c r="D60" s="810"/>
      <c r="E60" s="1297" t="s">
        <v>845</v>
      </c>
      <c r="F60" s="1298"/>
      <c r="G60" s="826">
        <v>984</v>
      </c>
      <c r="H60" s="826">
        <v>715</v>
      </c>
      <c r="I60" s="826">
        <v>697</v>
      </c>
      <c r="J60" s="826">
        <v>593</v>
      </c>
      <c r="K60" s="826">
        <v>510</v>
      </c>
      <c r="L60" s="826">
        <v>1007</v>
      </c>
      <c r="M60" s="826">
        <v>1111</v>
      </c>
      <c r="N60" s="826">
        <v>1214</v>
      </c>
      <c r="O60" s="826">
        <v>1245</v>
      </c>
      <c r="P60" s="826">
        <v>1460</v>
      </c>
      <c r="Q60" s="826">
        <v>1005</v>
      </c>
      <c r="R60" s="826">
        <v>1083</v>
      </c>
      <c r="S60" s="827">
        <v>1162</v>
      </c>
    </row>
    <row r="61" spans="2:19" ht="12">
      <c r="B61" s="835"/>
      <c r="C61" s="836"/>
      <c r="D61" s="837"/>
      <c r="E61" s="1297" t="s">
        <v>846</v>
      </c>
      <c r="F61" s="1298"/>
      <c r="G61" s="826">
        <v>578</v>
      </c>
      <c r="H61" s="826">
        <v>795</v>
      </c>
      <c r="I61" s="826">
        <v>469</v>
      </c>
      <c r="J61" s="826">
        <v>476</v>
      </c>
      <c r="K61" s="826">
        <v>141</v>
      </c>
      <c r="L61" s="826">
        <v>530</v>
      </c>
      <c r="M61" s="826">
        <v>843</v>
      </c>
      <c r="N61" s="826">
        <v>554</v>
      </c>
      <c r="O61" s="826">
        <v>561</v>
      </c>
      <c r="P61" s="826">
        <v>794</v>
      </c>
      <c r="Q61" s="826">
        <v>318</v>
      </c>
      <c r="R61" s="826">
        <v>400</v>
      </c>
      <c r="S61" s="827">
        <v>1054</v>
      </c>
    </row>
    <row r="62" spans="2:19" ht="12">
      <c r="B62" s="835"/>
      <c r="C62" s="836"/>
      <c r="D62" s="837"/>
      <c r="E62" s="1297" t="s">
        <v>847</v>
      </c>
      <c r="F62" s="1298"/>
      <c r="G62" s="826">
        <v>1445</v>
      </c>
      <c r="H62" s="826">
        <v>1654</v>
      </c>
      <c r="I62" s="826">
        <v>1083</v>
      </c>
      <c r="J62" s="826">
        <v>1309</v>
      </c>
      <c r="K62" s="826">
        <v>828</v>
      </c>
      <c r="L62" s="826">
        <v>856</v>
      </c>
      <c r="M62" s="826">
        <v>1868</v>
      </c>
      <c r="N62" s="826">
        <v>1309</v>
      </c>
      <c r="O62" s="826">
        <v>1314</v>
      </c>
      <c r="P62" s="826">
        <v>1598</v>
      </c>
      <c r="Q62" s="826">
        <v>1196</v>
      </c>
      <c r="R62" s="826">
        <v>1448</v>
      </c>
      <c r="S62" s="827">
        <v>2872</v>
      </c>
    </row>
    <row r="63" spans="2:19" ht="12">
      <c r="B63" s="809"/>
      <c r="C63" s="810"/>
      <c r="D63" s="833"/>
      <c r="E63" s="1297" t="s">
        <v>628</v>
      </c>
      <c r="F63" s="1298"/>
      <c r="G63" s="826">
        <v>71</v>
      </c>
      <c r="H63" s="826">
        <v>134</v>
      </c>
      <c r="I63" s="826">
        <v>99</v>
      </c>
      <c r="J63" s="826">
        <v>109</v>
      </c>
      <c r="K63" s="826">
        <v>131</v>
      </c>
      <c r="L63" s="826">
        <v>0</v>
      </c>
      <c r="M63" s="826">
        <v>58</v>
      </c>
      <c r="N63" s="826">
        <v>3</v>
      </c>
      <c r="O63" s="826">
        <v>84</v>
      </c>
      <c r="P63" s="826">
        <v>110</v>
      </c>
      <c r="Q63" s="826">
        <v>38</v>
      </c>
      <c r="R63" s="826">
        <v>62</v>
      </c>
      <c r="S63" s="827">
        <v>27</v>
      </c>
    </row>
    <row r="64" spans="2:19" ht="12">
      <c r="B64" s="830"/>
      <c r="C64" s="831"/>
      <c r="D64" s="831"/>
      <c r="E64" s="831"/>
      <c r="F64" s="828"/>
      <c r="G64" s="831"/>
      <c r="H64" s="831"/>
      <c r="I64" s="831"/>
      <c r="J64" s="831"/>
      <c r="K64" s="831"/>
      <c r="L64" s="831"/>
      <c r="M64" s="831"/>
      <c r="N64" s="831"/>
      <c r="O64" s="831"/>
      <c r="P64" s="831"/>
      <c r="Q64" s="831"/>
      <c r="R64" s="831"/>
      <c r="S64" s="828"/>
    </row>
    <row r="65" spans="2:19" ht="12">
      <c r="B65" s="1299" t="s">
        <v>848</v>
      </c>
      <c r="C65" s="1297"/>
      <c r="D65" s="1297"/>
      <c r="E65" s="1297"/>
      <c r="F65" s="1298"/>
      <c r="G65" s="838">
        <v>8962</v>
      </c>
      <c r="H65" s="826">
        <v>8387</v>
      </c>
      <c r="I65" s="826">
        <v>6874</v>
      </c>
      <c r="J65" s="826">
        <v>5929</v>
      </c>
      <c r="K65" s="826">
        <v>7111</v>
      </c>
      <c r="L65" s="826">
        <v>7257</v>
      </c>
      <c r="M65" s="826">
        <v>11020</v>
      </c>
      <c r="N65" s="826">
        <v>9304</v>
      </c>
      <c r="O65" s="826">
        <v>8471</v>
      </c>
      <c r="P65" s="826">
        <v>8293</v>
      </c>
      <c r="Q65" s="826">
        <v>7166</v>
      </c>
      <c r="R65" s="826">
        <v>7187</v>
      </c>
      <c r="S65" s="827">
        <v>20888</v>
      </c>
    </row>
    <row r="66" spans="2:19" ht="12">
      <c r="B66" s="1299" t="s">
        <v>849</v>
      </c>
      <c r="C66" s="1297"/>
      <c r="D66" s="1297"/>
      <c r="E66" s="1297"/>
      <c r="F66" s="1298"/>
      <c r="G66" s="838">
        <v>3064</v>
      </c>
      <c r="H66" s="826">
        <v>1387</v>
      </c>
      <c r="I66" s="826">
        <v>-301</v>
      </c>
      <c r="J66" s="826">
        <v>-478</v>
      </c>
      <c r="K66" s="826">
        <v>283</v>
      </c>
      <c r="L66" s="826">
        <v>1056</v>
      </c>
      <c r="M66" s="826">
        <v>6459</v>
      </c>
      <c r="N66" s="826">
        <v>1492</v>
      </c>
      <c r="O66" s="826">
        <v>2615</v>
      </c>
      <c r="P66" s="826">
        <v>2186</v>
      </c>
      <c r="Q66" s="826">
        <v>1630</v>
      </c>
      <c r="R66" s="826">
        <v>1997</v>
      </c>
      <c r="S66" s="827">
        <v>18755</v>
      </c>
    </row>
    <row r="67" spans="2:19" ht="12.75" thickBot="1">
      <c r="B67" s="839"/>
      <c r="C67" s="841"/>
      <c r="D67" s="841"/>
      <c r="E67" s="841"/>
      <c r="F67" s="842"/>
      <c r="G67" s="841"/>
      <c r="H67" s="841"/>
      <c r="I67" s="841"/>
      <c r="J67" s="841"/>
      <c r="K67" s="841"/>
      <c r="L67" s="841"/>
      <c r="M67" s="841"/>
      <c r="N67" s="841"/>
      <c r="O67" s="841"/>
      <c r="P67" s="841"/>
      <c r="Q67" s="841"/>
      <c r="R67" s="841"/>
      <c r="S67" s="842"/>
    </row>
  </sheetData>
  <mergeCells count="47">
    <mergeCell ref="B5:F6"/>
    <mergeCell ref="G5:S5"/>
    <mergeCell ref="I7:P7"/>
    <mergeCell ref="B8:F8"/>
    <mergeCell ref="B9:F9"/>
    <mergeCell ref="B10:F10"/>
    <mergeCell ref="B12:F12"/>
    <mergeCell ref="B14:F14"/>
    <mergeCell ref="B16:F16"/>
    <mergeCell ref="D17:F17"/>
    <mergeCell ref="E18:F18"/>
    <mergeCell ref="E22:F22"/>
    <mergeCell ref="D23:F23"/>
    <mergeCell ref="D24:F24"/>
    <mergeCell ref="B25:F25"/>
    <mergeCell ref="D26:F26"/>
    <mergeCell ref="D28:F28"/>
    <mergeCell ref="C29:F29"/>
    <mergeCell ref="B30:F30"/>
    <mergeCell ref="D31:F31"/>
    <mergeCell ref="D32:F32"/>
    <mergeCell ref="D34:F34"/>
    <mergeCell ref="D35:F35"/>
    <mergeCell ref="D36:F36"/>
    <mergeCell ref="B37:F37"/>
    <mergeCell ref="I39:P39"/>
    <mergeCell ref="B40:F40"/>
    <mergeCell ref="C41:F41"/>
    <mergeCell ref="C42:F42"/>
    <mergeCell ref="D43:F43"/>
    <mergeCell ref="E46:F46"/>
    <mergeCell ref="E48:F48"/>
    <mergeCell ref="E49:F49"/>
    <mergeCell ref="E50:F50"/>
    <mergeCell ref="C51:F51"/>
    <mergeCell ref="E52:F52"/>
    <mergeCell ref="E54:F54"/>
    <mergeCell ref="E55:F55"/>
    <mergeCell ref="E56:F56"/>
    <mergeCell ref="B57:F57"/>
    <mergeCell ref="E58:F58"/>
    <mergeCell ref="E60:F60"/>
    <mergeCell ref="B66:F66"/>
    <mergeCell ref="E61:F61"/>
    <mergeCell ref="E62:F62"/>
    <mergeCell ref="E63:F63"/>
    <mergeCell ref="B65:F65"/>
  </mergeCells>
  <printOptions/>
  <pageMargins left="0.75" right="0.75" top="1" bottom="1" header="0.512" footer="0.512"/>
  <pageSetup orientation="portrait" paperSize="9"/>
</worksheet>
</file>

<file path=xl/worksheets/sheet26.xml><?xml version="1.0" encoding="utf-8"?>
<worksheet xmlns="http://schemas.openxmlformats.org/spreadsheetml/2006/main" xmlns:r="http://schemas.openxmlformats.org/officeDocument/2006/relationships">
  <dimension ref="B2:E66"/>
  <sheetViews>
    <sheetView workbookViewId="0" topLeftCell="A1">
      <selection activeCell="A1" sqref="A1"/>
    </sheetView>
  </sheetViews>
  <sheetFormatPr defaultColWidth="9.00390625" defaultRowHeight="13.5"/>
  <cols>
    <col min="1" max="1" width="2.625" style="861" customWidth="1"/>
    <col min="2" max="2" width="20.625" style="843" customWidth="1"/>
    <col min="3" max="3" width="20.625" style="861" customWidth="1"/>
    <col min="4" max="4" width="20.625" style="843" customWidth="1"/>
    <col min="5" max="5" width="20.625" style="861" customWidth="1"/>
    <col min="6" max="16384" width="9.00390625" style="861" customWidth="1"/>
  </cols>
  <sheetData>
    <row r="1" s="843" customFormat="1" ht="12"/>
    <row r="2" s="843" customFormat="1" ht="14.25">
      <c r="B2" s="844" t="s">
        <v>899</v>
      </c>
    </row>
    <row r="3" spans="2:5" s="843" customFormat="1" ht="12.75" thickBot="1">
      <c r="B3" s="845"/>
      <c r="C3" s="845"/>
      <c r="D3" s="845"/>
      <c r="E3" s="845"/>
    </row>
    <row r="4" spans="2:5" s="843" customFormat="1" ht="12">
      <c r="B4" s="1317" t="s">
        <v>851</v>
      </c>
      <c r="C4" s="1317"/>
      <c r="D4" s="1317" t="s">
        <v>852</v>
      </c>
      <c r="E4" s="1317"/>
    </row>
    <row r="5" spans="2:5" s="843" customFormat="1" ht="12">
      <c r="B5" s="846" t="s">
        <v>853</v>
      </c>
      <c r="C5" s="846" t="s">
        <v>898</v>
      </c>
      <c r="D5" s="846" t="s">
        <v>853</v>
      </c>
      <c r="E5" s="846" t="s">
        <v>898</v>
      </c>
    </row>
    <row r="6" spans="2:5" s="843" customFormat="1" ht="12">
      <c r="B6" s="847"/>
      <c r="C6" s="848"/>
      <c r="D6" s="848"/>
      <c r="E6" s="849"/>
    </row>
    <row r="7" spans="2:5" s="843" customFormat="1" ht="13.5">
      <c r="B7" s="847"/>
      <c r="C7" s="1318" t="s">
        <v>854</v>
      </c>
      <c r="D7" s="1318"/>
      <c r="E7" s="850"/>
    </row>
    <row r="8" spans="2:5" s="843" customFormat="1" ht="12">
      <c r="B8" s="847"/>
      <c r="C8" s="851"/>
      <c r="D8" s="851"/>
      <c r="E8" s="850"/>
    </row>
    <row r="9" spans="2:5" s="843" customFormat="1" ht="12">
      <c r="B9" s="852"/>
      <c r="C9" s="853"/>
      <c r="D9" s="852"/>
      <c r="E9" s="854"/>
    </row>
    <row r="10" spans="2:5" s="843" customFormat="1" ht="12">
      <c r="B10" s="855" t="s">
        <v>855</v>
      </c>
      <c r="C10" s="856">
        <v>829413721</v>
      </c>
      <c r="D10" s="855" t="s">
        <v>856</v>
      </c>
      <c r="E10" s="857">
        <v>41245693</v>
      </c>
    </row>
    <row r="11" spans="2:5" s="843" customFormat="1" ht="12">
      <c r="B11" s="855" t="s">
        <v>857</v>
      </c>
      <c r="C11" s="856">
        <v>2411860000</v>
      </c>
      <c r="D11" s="855" t="s">
        <v>858</v>
      </c>
      <c r="E11" s="857">
        <v>51131096</v>
      </c>
    </row>
    <row r="12" spans="2:5" s="843" customFormat="1" ht="12">
      <c r="B12" s="855" t="s">
        <v>859</v>
      </c>
      <c r="C12" s="856">
        <v>14475647</v>
      </c>
      <c r="D12" s="855" t="s">
        <v>860</v>
      </c>
      <c r="E12" s="857">
        <v>17231767</v>
      </c>
    </row>
    <row r="13" spans="2:5" s="843" customFormat="1" ht="12">
      <c r="B13" s="855" t="s">
        <v>861</v>
      </c>
      <c r="C13" s="856">
        <v>237220564</v>
      </c>
      <c r="D13" s="855" t="s">
        <v>862</v>
      </c>
      <c r="E13" s="857">
        <v>2163714120</v>
      </c>
    </row>
    <row r="14" spans="2:5" s="843" customFormat="1" ht="12">
      <c r="B14" s="855" t="s">
        <v>863</v>
      </c>
      <c r="C14" s="856">
        <v>254739527</v>
      </c>
      <c r="D14" s="855" t="s">
        <v>864</v>
      </c>
      <c r="E14" s="857">
        <v>3258179231</v>
      </c>
    </row>
    <row r="15" spans="2:5" s="843" customFormat="1" ht="12">
      <c r="B15" s="855" t="s">
        <v>865</v>
      </c>
      <c r="C15" s="856">
        <v>3758824644</v>
      </c>
      <c r="D15" s="855" t="s">
        <v>866</v>
      </c>
      <c r="E15" s="857">
        <v>611261077</v>
      </c>
    </row>
    <row r="16" spans="2:5" s="843" customFormat="1" ht="12">
      <c r="B16" s="855" t="s">
        <v>867</v>
      </c>
      <c r="C16" s="856">
        <v>115912763</v>
      </c>
      <c r="D16" s="855" t="s">
        <v>868</v>
      </c>
      <c r="E16" s="857">
        <v>310926112</v>
      </c>
    </row>
    <row r="17" spans="2:5" s="843" customFormat="1" ht="12">
      <c r="B17" s="855" t="s">
        <v>869</v>
      </c>
      <c r="C17" s="856">
        <v>12493805</v>
      </c>
      <c r="D17" s="855" t="s">
        <v>870</v>
      </c>
      <c r="E17" s="857">
        <v>1773321748</v>
      </c>
    </row>
    <row r="18" spans="2:5" s="843" customFormat="1" ht="12">
      <c r="B18" s="855" t="s">
        <v>871</v>
      </c>
      <c r="C18" s="856">
        <v>113224226</v>
      </c>
      <c r="D18" s="855" t="s">
        <v>872</v>
      </c>
      <c r="E18" s="857">
        <v>52123833</v>
      </c>
    </row>
    <row r="19" spans="2:5" s="843" customFormat="1" ht="12">
      <c r="B19" s="855" t="s">
        <v>873</v>
      </c>
      <c r="C19" s="856">
        <v>402158876</v>
      </c>
      <c r="D19" s="855" t="s">
        <v>874</v>
      </c>
      <c r="E19" s="857">
        <v>17717555</v>
      </c>
    </row>
    <row r="20" spans="2:5" s="843" customFormat="1" ht="12">
      <c r="B20" s="855" t="s">
        <v>875</v>
      </c>
      <c r="C20" s="856">
        <v>966000000</v>
      </c>
      <c r="D20" s="855" t="s">
        <v>876</v>
      </c>
      <c r="E20" s="857">
        <v>46676384</v>
      </c>
    </row>
    <row r="21" spans="2:5" s="843" customFormat="1" ht="12">
      <c r="B21" s="855"/>
      <c r="C21" s="856"/>
      <c r="D21" s="855" t="s">
        <v>877</v>
      </c>
      <c r="E21" s="857">
        <v>219783421</v>
      </c>
    </row>
    <row r="22" spans="2:5" s="843" customFormat="1" ht="12">
      <c r="B22" s="858"/>
      <c r="C22" s="859"/>
      <c r="D22" s="855" t="s">
        <v>878</v>
      </c>
      <c r="E22" s="857">
        <v>143095369</v>
      </c>
    </row>
    <row r="23" spans="2:5" s="843" customFormat="1" ht="12">
      <c r="B23" s="858" t="s">
        <v>879</v>
      </c>
      <c r="C23" s="859">
        <v>9116269773</v>
      </c>
      <c r="D23" s="855" t="s">
        <v>880</v>
      </c>
      <c r="E23" s="857">
        <v>0</v>
      </c>
    </row>
    <row r="24" spans="2:5" s="843" customFormat="1" ht="12">
      <c r="B24" s="855"/>
      <c r="C24" s="856"/>
      <c r="D24" s="855" t="s">
        <v>881</v>
      </c>
      <c r="E24" s="857">
        <v>230267770</v>
      </c>
    </row>
    <row r="25" spans="2:5" s="843" customFormat="1" ht="12">
      <c r="B25" s="855" t="s">
        <v>882</v>
      </c>
      <c r="C25" s="856">
        <v>20405349</v>
      </c>
      <c r="D25" s="858" t="s">
        <v>879</v>
      </c>
      <c r="E25" s="860">
        <v>9136675122</v>
      </c>
    </row>
    <row r="26" spans="2:5" s="843" customFormat="1" ht="12">
      <c r="B26" s="855"/>
      <c r="C26" s="31"/>
      <c r="D26" s="858"/>
      <c r="E26" s="860"/>
    </row>
    <row r="27" spans="2:5" s="843" customFormat="1" ht="13.5">
      <c r="B27" s="847"/>
      <c r="C27" s="1318" t="s">
        <v>883</v>
      </c>
      <c r="D27" s="1318"/>
      <c r="E27" s="850"/>
    </row>
    <row r="28" spans="2:5" s="843" customFormat="1" ht="12">
      <c r="B28" s="847"/>
      <c r="C28" s="851"/>
      <c r="D28" s="851"/>
      <c r="E28" s="850"/>
    </row>
    <row r="29" spans="2:5" s="843" customFormat="1" ht="12">
      <c r="B29" s="852"/>
      <c r="C29" s="853"/>
      <c r="D29" s="852"/>
      <c r="E29" s="854"/>
    </row>
    <row r="30" spans="2:5" ht="12">
      <c r="B30" s="855" t="s">
        <v>855</v>
      </c>
      <c r="C30" s="856">
        <v>1055504865</v>
      </c>
      <c r="D30" s="855" t="s">
        <v>856</v>
      </c>
      <c r="E30" s="857">
        <v>38411928</v>
      </c>
    </row>
    <row r="31" spans="2:5" ht="12">
      <c r="B31" s="855" t="s">
        <v>884</v>
      </c>
      <c r="C31" s="856">
        <v>410050843</v>
      </c>
      <c r="D31" s="855" t="s">
        <v>858</v>
      </c>
      <c r="E31" s="857">
        <v>309939607</v>
      </c>
    </row>
    <row r="32" spans="2:5" ht="12">
      <c r="B32" s="855" t="s">
        <v>885</v>
      </c>
      <c r="C32" s="856">
        <v>2403839000</v>
      </c>
      <c r="D32" s="855" t="s">
        <v>860</v>
      </c>
      <c r="E32" s="857">
        <v>436136184</v>
      </c>
    </row>
    <row r="33" spans="2:5" ht="12">
      <c r="B33" s="855" t="s">
        <v>859</v>
      </c>
      <c r="C33" s="856">
        <v>12715557</v>
      </c>
      <c r="D33" s="855" t="s">
        <v>862</v>
      </c>
      <c r="E33" s="857">
        <v>2086460142</v>
      </c>
    </row>
    <row r="34" spans="2:5" ht="12">
      <c r="B34" s="855" t="s">
        <v>861</v>
      </c>
      <c r="C34" s="856">
        <v>133875281</v>
      </c>
      <c r="D34" s="855" t="s">
        <v>864</v>
      </c>
      <c r="E34" s="857">
        <v>3792381394</v>
      </c>
    </row>
    <row r="35" spans="2:5" ht="12">
      <c r="B35" s="855" t="s">
        <v>863</v>
      </c>
      <c r="C35" s="856">
        <v>287001809</v>
      </c>
      <c r="D35" s="855" t="s">
        <v>866</v>
      </c>
      <c r="E35" s="857">
        <v>690474597</v>
      </c>
    </row>
    <row r="36" spans="2:5" ht="12">
      <c r="B36" s="855" t="s">
        <v>865</v>
      </c>
      <c r="C36" s="856">
        <v>3800704262</v>
      </c>
      <c r="D36" s="855" t="s">
        <v>868</v>
      </c>
      <c r="E36" s="857">
        <v>304725388</v>
      </c>
    </row>
    <row r="37" spans="2:5" ht="12">
      <c r="B37" s="855" t="s">
        <v>867</v>
      </c>
      <c r="C37" s="856">
        <v>126668953</v>
      </c>
      <c r="D37" s="855" t="s">
        <v>870</v>
      </c>
      <c r="E37" s="857">
        <v>1955564505</v>
      </c>
    </row>
    <row r="38" spans="2:5" ht="12">
      <c r="B38" s="855" t="s">
        <v>869</v>
      </c>
      <c r="C38" s="856">
        <v>50682887</v>
      </c>
      <c r="D38" s="855" t="s">
        <v>872</v>
      </c>
      <c r="E38" s="857">
        <v>43503290</v>
      </c>
    </row>
    <row r="39" spans="2:5" ht="12">
      <c r="B39" s="855" t="s">
        <v>871</v>
      </c>
      <c r="C39" s="856">
        <v>0</v>
      </c>
      <c r="D39" s="855" t="s">
        <v>874</v>
      </c>
      <c r="E39" s="857">
        <v>17972465</v>
      </c>
    </row>
    <row r="40" spans="2:5" ht="12">
      <c r="B40" s="855" t="s">
        <v>873</v>
      </c>
      <c r="C40" s="856">
        <v>459652554</v>
      </c>
      <c r="D40" s="855" t="s">
        <v>876</v>
      </c>
      <c r="E40" s="857">
        <v>44058153</v>
      </c>
    </row>
    <row r="41" spans="2:5" ht="12">
      <c r="B41" s="855" t="s">
        <v>875</v>
      </c>
      <c r="C41" s="856">
        <v>985913000</v>
      </c>
      <c r="D41" s="855" t="s">
        <v>877</v>
      </c>
      <c r="E41" s="857">
        <v>335828257</v>
      </c>
    </row>
    <row r="42" spans="2:5" ht="12">
      <c r="B42" s="855"/>
      <c r="C42" s="856"/>
      <c r="D42" s="855" t="s">
        <v>878</v>
      </c>
      <c r="E42" s="857">
        <v>240119806</v>
      </c>
    </row>
    <row r="43" spans="2:5" ht="12">
      <c r="B43" s="855"/>
      <c r="C43" s="856"/>
      <c r="D43" s="855" t="s">
        <v>886</v>
      </c>
      <c r="E43" s="857">
        <v>20405349</v>
      </c>
    </row>
    <row r="44" spans="2:5" ht="12">
      <c r="B44" s="858" t="s">
        <v>879</v>
      </c>
      <c r="C44" s="40">
        <v>9726609011</v>
      </c>
      <c r="D44" s="858" t="s">
        <v>879</v>
      </c>
      <c r="E44" s="860">
        <v>10315981065</v>
      </c>
    </row>
    <row r="45" spans="2:5" ht="12">
      <c r="B45" s="855"/>
      <c r="C45" s="31"/>
      <c r="D45" s="858"/>
      <c r="E45" s="860"/>
    </row>
    <row r="46" spans="2:5" s="862" customFormat="1" ht="12">
      <c r="B46" s="847"/>
      <c r="C46" s="851"/>
      <c r="D46" s="851"/>
      <c r="E46" s="850"/>
    </row>
    <row r="47" spans="2:5" ht="13.5">
      <c r="B47" s="847"/>
      <c r="C47" s="1318" t="s">
        <v>887</v>
      </c>
      <c r="D47" s="1318"/>
      <c r="E47" s="850"/>
    </row>
    <row r="48" spans="2:5" ht="12">
      <c r="B48" s="847"/>
      <c r="C48" s="851"/>
      <c r="D48" s="851"/>
      <c r="E48" s="850"/>
    </row>
    <row r="49" spans="2:5" ht="12">
      <c r="B49" s="852"/>
      <c r="C49" s="853"/>
      <c r="D49" s="852"/>
      <c r="E49" s="854"/>
    </row>
    <row r="50" spans="2:5" ht="12">
      <c r="B50" s="855" t="s">
        <v>855</v>
      </c>
      <c r="C50" s="856">
        <v>1071751098</v>
      </c>
      <c r="D50" s="855" t="s">
        <v>856</v>
      </c>
      <c r="E50" s="857">
        <v>45390424</v>
      </c>
    </row>
    <row r="51" spans="2:5" ht="12">
      <c r="B51" s="855" t="s">
        <v>884</v>
      </c>
      <c r="C51" s="856">
        <v>379210936</v>
      </c>
      <c r="D51" s="855" t="s">
        <v>858</v>
      </c>
      <c r="E51" s="857">
        <v>365447795</v>
      </c>
    </row>
    <row r="52" spans="2:5" ht="12">
      <c r="B52" s="855" t="s">
        <v>888</v>
      </c>
      <c r="C52" s="856">
        <v>185776000</v>
      </c>
      <c r="D52" s="855" t="s">
        <v>889</v>
      </c>
      <c r="E52" s="857">
        <v>515306434</v>
      </c>
    </row>
    <row r="53" spans="2:5" ht="12">
      <c r="B53" s="855" t="s">
        <v>890</v>
      </c>
      <c r="C53" s="856">
        <v>2517374000</v>
      </c>
      <c r="D53" s="855" t="s">
        <v>862</v>
      </c>
      <c r="E53" s="857">
        <v>2005713772</v>
      </c>
    </row>
    <row r="54" spans="2:5" ht="24">
      <c r="B54" s="855" t="s">
        <v>891</v>
      </c>
      <c r="C54" s="856">
        <v>96019000</v>
      </c>
      <c r="D54" s="855" t="s">
        <v>864</v>
      </c>
      <c r="E54" s="857">
        <v>3874600111</v>
      </c>
    </row>
    <row r="55" spans="2:5" ht="12">
      <c r="B55" s="855" t="s">
        <v>892</v>
      </c>
      <c r="C55" s="856">
        <v>9775537</v>
      </c>
      <c r="D55" s="855" t="s">
        <v>893</v>
      </c>
      <c r="E55" s="857">
        <v>582731937</v>
      </c>
    </row>
    <row r="56" spans="2:5" ht="12">
      <c r="B56" s="855" t="s">
        <v>894</v>
      </c>
      <c r="C56" s="856">
        <v>203894370</v>
      </c>
      <c r="D56" s="855" t="s">
        <v>868</v>
      </c>
      <c r="E56" s="857">
        <v>271672846</v>
      </c>
    </row>
    <row r="57" spans="2:5" ht="12">
      <c r="B57" s="855" t="s">
        <v>895</v>
      </c>
      <c r="C57" s="856">
        <v>296236771</v>
      </c>
      <c r="D57" s="855" t="s">
        <v>870</v>
      </c>
      <c r="E57" s="857">
        <v>1634352673</v>
      </c>
    </row>
    <row r="58" spans="2:5" ht="12">
      <c r="B58" s="855" t="s">
        <v>865</v>
      </c>
      <c r="C58" s="856">
        <v>3695942688</v>
      </c>
      <c r="D58" s="855" t="s">
        <v>872</v>
      </c>
      <c r="E58" s="857">
        <v>21217976</v>
      </c>
    </row>
    <row r="59" spans="2:5" ht="12">
      <c r="B59" s="855" t="s">
        <v>867</v>
      </c>
      <c r="C59" s="856">
        <v>93296967</v>
      </c>
      <c r="D59" s="855" t="s">
        <v>874</v>
      </c>
      <c r="E59" s="857">
        <v>23539995</v>
      </c>
    </row>
    <row r="60" spans="2:5" ht="12">
      <c r="B60" s="855" t="s">
        <v>869</v>
      </c>
      <c r="C60" s="856">
        <v>48452336</v>
      </c>
      <c r="D60" s="855" t="s">
        <v>876</v>
      </c>
      <c r="E60" s="857">
        <v>17376332</v>
      </c>
    </row>
    <row r="61" spans="2:5" ht="12">
      <c r="B61" s="855" t="s">
        <v>873</v>
      </c>
      <c r="C61" s="856">
        <v>468198897</v>
      </c>
      <c r="D61" s="855" t="s">
        <v>877</v>
      </c>
      <c r="E61" s="857">
        <v>489009025</v>
      </c>
    </row>
    <row r="62" spans="2:5" ht="12">
      <c r="B62" s="855" t="s">
        <v>875</v>
      </c>
      <c r="C62" s="856">
        <v>1103400000</v>
      </c>
      <c r="D62" s="855" t="s">
        <v>878</v>
      </c>
      <c r="E62" s="857">
        <v>809972188</v>
      </c>
    </row>
    <row r="63" spans="2:5" ht="12">
      <c r="B63" s="858"/>
      <c r="C63" s="40"/>
      <c r="D63" s="855" t="s">
        <v>896</v>
      </c>
      <c r="E63" s="857">
        <v>0</v>
      </c>
    </row>
    <row r="64" spans="2:5" ht="12">
      <c r="B64" s="858" t="s">
        <v>879</v>
      </c>
      <c r="C64" s="40">
        <v>10169328006</v>
      </c>
      <c r="D64" s="858" t="s">
        <v>879</v>
      </c>
      <c r="E64" s="860">
        <f>SUM(E49:E63)</f>
        <v>10656331508</v>
      </c>
    </row>
    <row r="65" spans="2:5" ht="12.75" thickBot="1">
      <c r="B65" s="863"/>
      <c r="C65" s="49"/>
      <c r="D65" s="864"/>
      <c r="E65" s="865"/>
    </row>
    <row r="66" ht="12">
      <c r="B66" s="843" t="s">
        <v>897</v>
      </c>
    </row>
  </sheetData>
  <mergeCells count="5">
    <mergeCell ref="B4:C4"/>
    <mergeCell ref="D4:E4"/>
    <mergeCell ref="C27:D27"/>
    <mergeCell ref="C47:D47"/>
    <mergeCell ref="C7:D7"/>
  </mergeCells>
  <printOptions/>
  <pageMargins left="0.75" right="0.75" top="1" bottom="1" header="0.512" footer="0.512"/>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2:Y37"/>
  <sheetViews>
    <sheetView workbookViewId="0" topLeftCell="A1">
      <selection activeCell="A1" sqref="A1"/>
    </sheetView>
  </sheetViews>
  <sheetFormatPr defaultColWidth="9.00390625" defaultRowHeight="13.5"/>
  <cols>
    <col min="1" max="1" width="2.625" style="139" customWidth="1"/>
    <col min="2" max="2" width="1.625" style="139" customWidth="1"/>
    <col min="3" max="3" width="15.00390625" style="139" bestFit="1" customWidth="1"/>
    <col min="4" max="4" width="1.625" style="150" customWidth="1"/>
    <col min="5" max="5" width="11.50390625" style="139" bestFit="1" customWidth="1"/>
    <col min="6" max="6" width="11.50390625" style="150" bestFit="1" customWidth="1"/>
    <col min="7" max="8" width="11.25390625" style="150" bestFit="1" customWidth="1"/>
    <col min="9" max="9" width="11.50390625" style="150" bestFit="1" customWidth="1"/>
    <col min="10" max="10" width="11.25390625" style="150" bestFit="1" customWidth="1"/>
    <col min="11" max="13" width="11.50390625" style="150" bestFit="1" customWidth="1"/>
    <col min="14" max="14" width="1.625" style="150" customWidth="1"/>
    <col min="15" max="15" width="13.125" style="150" bestFit="1" customWidth="1"/>
    <col min="16" max="16" width="1.625" style="150" customWidth="1"/>
    <col min="17" max="17" width="11.50390625" style="150" bestFit="1" customWidth="1"/>
    <col min="18" max="16384" width="10.625" style="150" customWidth="1"/>
  </cols>
  <sheetData>
    <row r="1" s="139" customFormat="1" ht="12"/>
    <row r="2" s="139" customFormat="1" ht="14.25">
      <c r="B2" s="140" t="s">
        <v>930</v>
      </c>
    </row>
    <row r="3" spans="2:24" s="139" customFormat="1" ht="12.75" thickBot="1">
      <c r="B3" s="141"/>
      <c r="C3" s="141"/>
      <c r="D3" s="141"/>
      <c r="E3" s="141"/>
      <c r="F3" s="141"/>
      <c r="G3" s="141"/>
      <c r="H3" s="141"/>
      <c r="I3" s="141"/>
      <c r="J3" s="141"/>
      <c r="K3" s="141"/>
      <c r="M3" s="141"/>
      <c r="N3" s="866"/>
      <c r="O3" s="866"/>
      <c r="X3" s="141" t="s">
        <v>900</v>
      </c>
    </row>
    <row r="4" spans="2:25" s="139" customFormat="1" ht="12">
      <c r="B4" s="1324" t="s">
        <v>901</v>
      </c>
      <c r="C4" s="1321"/>
      <c r="D4" s="1322"/>
      <c r="E4" s="1319" t="s">
        <v>887</v>
      </c>
      <c r="F4" s="1319"/>
      <c r="G4" s="1319"/>
      <c r="H4" s="1319" t="s">
        <v>883</v>
      </c>
      <c r="I4" s="1319"/>
      <c r="J4" s="1319"/>
      <c r="K4" s="1319" t="s">
        <v>854</v>
      </c>
      <c r="L4" s="1319"/>
      <c r="M4" s="1320"/>
      <c r="N4" s="1321" t="s">
        <v>901</v>
      </c>
      <c r="O4" s="1321"/>
      <c r="P4" s="1322"/>
      <c r="Q4" s="1319" t="s">
        <v>887</v>
      </c>
      <c r="R4" s="1319"/>
      <c r="S4" s="1319"/>
      <c r="T4" s="1319" t="s">
        <v>883</v>
      </c>
      <c r="U4" s="1319"/>
      <c r="V4" s="1319"/>
      <c r="W4" s="1319" t="s">
        <v>854</v>
      </c>
      <c r="X4" s="1319"/>
      <c r="Y4" s="1319"/>
    </row>
    <row r="5" spans="2:25" s="139" customFormat="1" ht="12">
      <c r="B5" s="1063"/>
      <c r="C5" s="1064"/>
      <c r="D5" s="1065"/>
      <c r="E5" s="867" t="s">
        <v>902</v>
      </c>
      <c r="F5" s="867" t="s">
        <v>903</v>
      </c>
      <c r="G5" s="868" t="s">
        <v>1734</v>
      </c>
      <c r="H5" s="867" t="s">
        <v>902</v>
      </c>
      <c r="I5" s="867" t="s">
        <v>903</v>
      </c>
      <c r="J5" s="868" t="s">
        <v>1734</v>
      </c>
      <c r="K5" s="867" t="s">
        <v>902</v>
      </c>
      <c r="L5" s="867" t="s">
        <v>903</v>
      </c>
      <c r="M5" s="869" t="s">
        <v>1734</v>
      </c>
      <c r="N5" s="1064"/>
      <c r="O5" s="1064"/>
      <c r="P5" s="1065"/>
      <c r="Q5" s="867" t="s">
        <v>902</v>
      </c>
      <c r="R5" s="867" t="s">
        <v>903</v>
      </c>
      <c r="S5" s="868" t="s">
        <v>1734</v>
      </c>
      <c r="T5" s="867" t="s">
        <v>902</v>
      </c>
      <c r="U5" s="867" t="s">
        <v>903</v>
      </c>
      <c r="V5" s="868" t="s">
        <v>1734</v>
      </c>
      <c r="W5" s="867" t="s">
        <v>902</v>
      </c>
      <c r="X5" s="867" t="s">
        <v>903</v>
      </c>
      <c r="Y5" s="868" t="s">
        <v>1734</v>
      </c>
    </row>
    <row r="6" spans="2:25" s="139" customFormat="1" ht="12">
      <c r="B6" s="871"/>
      <c r="C6" s="146"/>
      <c r="D6" s="146"/>
      <c r="E6" s="872"/>
      <c r="F6" s="872"/>
      <c r="G6" s="872"/>
      <c r="H6" s="872"/>
      <c r="I6" s="872"/>
      <c r="J6" s="872"/>
      <c r="K6" s="872"/>
      <c r="L6" s="872"/>
      <c r="M6" s="873"/>
      <c r="N6" s="874"/>
      <c r="O6" s="874"/>
      <c r="P6" s="874"/>
      <c r="Q6" s="872"/>
      <c r="R6" s="872"/>
      <c r="S6" s="872"/>
      <c r="T6" s="872"/>
      <c r="U6" s="872"/>
      <c r="V6" s="872"/>
      <c r="W6" s="872"/>
      <c r="X6" s="872"/>
      <c r="Y6" s="875"/>
    </row>
    <row r="7" spans="2:25" s="139" customFormat="1" ht="12">
      <c r="B7" s="871"/>
      <c r="C7" s="146"/>
      <c r="D7" s="146"/>
      <c r="E7" s="31"/>
      <c r="F7" s="31"/>
      <c r="G7" s="1077" t="s">
        <v>904</v>
      </c>
      <c r="H7" s="1077"/>
      <c r="I7" s="31"/>
      <c r="J7" s="31"/>
      <c r="K7" s="31"/>
      <c r="L7" s="31"/>
      <c r="M7" s="876"/>
      <c r="N7" s="146"/>
      <c r="O7" s="146"/>
      <c r="P7" s="146"/>
      <c r="Q7" s="31"/>
      <c r="R7" s="31"/>
      <c r="S7" s="1077" t="s">
        <v>904</v>
      </c>
      <c r="T7" s="1077"/>
      <c r="U7" s="31"/>
      <c r="V7" s="31"/>
      <c r="W7" s="31"/>
      <c r="X7" s="31"/>
      <c r="Y7" s="32"/>
    </row>
    <row r="8" spans="2:25" s="139" customFormat="1" ht="12">
      <c r="B8" s="871"/>
      <c r="C8" s="146"/>
      <c r="D8" s="146"/>
      <c r="E8" s="31"/>
      <c r="F8" s="31"/>
      <c r="G8" s="31"/>
      <c r="H8" s="31"/>
      <c r="I8" s="31"/>
      <c r="J8" s="31"/>
      <c r="K8" s="31"/>
      <c r="L8" s="31"/>
      <c r="M8" s="876"/>
      <c r="N8" s="146"/>
      <c r="O8" s="146"/>
      <c r="P8" s="146"/>
      <c r="Q8" s="31"/>
      <c r="R8" s="31"/>
      <c r="S8" s="31"/>
      <c r="T8" s="31"/>
      <c r="U8" s="31"/>
      <c r="V8" s="31"/>
      <c r="W8" s="31"/>
      <c r="X8" s="31"/>
      <c r="Y8" s="32"/>
    </row>
    <row r="9" spans="2:25" s="139" customFormat="1" ht="12">
      <c r="B9" s="145"/>
      <c r="C9" s="151" t="s">
        <v>905</v>
      </c>
      <c r="D9" s="147"/>
      <c r="E9" s="30">
        <v>1593365</v>
      </c>
      <c r="F9" s="31">
        <v>1582356</v>
      </c>
      <c r="G9" s="31">
        <f>SUM(E9:F9)</f>
        <v>3175721</v>
      </c>
      <c r="H9" s="31">
        <v>1315981</v>
      </c>
      <c r="I9" s="31">
        <v>1478243</v>
      </c>
      <c r="J9" s="31">
        <f>SUM(H9:I9)</f>
        <v>2794224</v>
      </c>
      <c r="K9" s="31">
        <v>717584</v>
      </c>
      <c r="L9" s="31">
        <v>1766444</v>
      </c>
      <c r="M9" s="876">
        <f>SUM(K9:L9)</f>
        <v>2484028</v>
      </c>
      <c r="N9" s="166"/>
      <c r="O9" s="151" t="s">
        <v>906</v>
      </c>
      <c r="P9" s="147"/>
      <c r="Q9" s="31">
        <v>78442</v>
      </c>
      <c r="R9" s="31">
        <v>71707</v>
      </c>
      <c r="S9" s="31">
        <f>SUM(Q9:R9)</f>
        <v>150149</v>
      </c>
      <c r="T9" s="31">
        <v>93111</v>
      </c>
      <c r="U9" s="31">
        <v>95564</v>
      </c>
      <c r="V9" s="31">
        <f>SUM(T9:U9)</f>
        <v>188675</v>
      </c>
      <c r="W9" s="31">
        <v>41498</v>
      </c>
      <c r="X9" s="31">
        <v>90811</v>
      </c>
      <c r="Y9" s="32">
        <f>SUM(W9:X9)</f>
        <v>132309</v>
      </c>
    </row>
    <row r="10" spans="2:25" s="139" customFormat="1" ht="12">
      <c r="B10" s="145"/>
      <c r="C10" s="151" t="s">
        <v>885</v>
      </c>
      <c r="D10" s="147"/>
      <c r="E10" s="30">
        <v>490435</v>
      </c>
      <c r="F10" s="31">
        <v>754099</v>
      </c>
      <c r="G10" s="31">
        <f>SUM(E10:F10)</f>
        <v>1244534</v>
      </c>
      <c r="H10" s="31">
        <v>340635</v>
      </c>
      <c r="I10" s="31">
        <v>674449</v>
      </c>
      <c r="J10" s="31">
        <f>SUM(H10:I10)</f>
        <v>1015084</v>
      </c>
      <c r="K10" s="31">
        <v>225151</v>
      </c>
      <c r="L10" s="31">
        <v>966204</v>
      </c>
      <c r="M10" s="876">
        <v>1191335</v>
      </c>
      <c r="N10" s="166"/>
      <c r="O10" s="151" t="s">
        <v>907</v>
      </c>
      <c r="P10" s="147"/>
      <c r="Q10" s="31">
        <v>630151</v>
      </c>
      <c r="R10" s="31">
        <v>704476</v>
      </c>
      <c r="S10" s="31">
        <f>SUM(Q10:R10)</f>
        <v>1334627</v>
      </c>
      <c r="T10" s="31">
        <v>706728</v>
      </c>
      <c r="U10" s="31">
        <v>813102</v>
      </c>
      <c r="V10" s="31">
        <f>SUM(T10:U10)</f>
        <v>1519830</v>
      </c>
      <c r="W10" s="31">
        <v>300925</v>
      </c>
      <c r="X10" s="31">
        <v>892861</v>
      </c>
      <c r="Y10" s="32">
        <f>SUM(W10:X10)</f>
        <v>1193786</v>
      </c>
    </row>
    <row r="11" spans="2:25" s="139" customFormat="1" ht="12">
      <c r="B11" s="145"/>
      <c r="C11" s="151" t="s">
        <v>908</v>
      </c>
      <c r="D11" s="147"/>
      <c r="E11" s="30">
        <v>106552</v>
      </c>
      <c r="F11" s="31">
        <v>82958</v>
      </c>
      <c r="G11" s="31">
        <f>SUM(E11:F11)</f>
        <v>189510</v>
      </c>
      <c r="H11" s="31">
        <v>115301</v>
      </c>
      <c r="I11" s="31">
        <v>211753</v>
      </c>
      <c r="J11" s="31">
        <f>SUM(H11:I11)</f>
        <v>327054</v>
      </c>
      <c r="K11" s="31">
        <v>15913</v>
      </c>
      <c r="L11" s="31">
        <v>151895</v>
      </c>
      <c r="M11" s="876">
        <f>SUM(K11:L11)</f>
        <v>167808</v>
      </c>
      <c r="N11" s="166"/>
      <c r="O11" s="151" t="s">
        <v>909</v>
      </c>
      <c r="P11" s="147"/>
      <c r="Q11" s="31">
        <v>153691</v>
      </c>
      <c r="R11" s="31">
        <v>166745</v>
      </c>
      <c r="S11" s="31">
        <f>SUM(Q11:R11)</f>
        <v>320436</v>
      </c>
      <c r="T11" s="31">
        <v>202351</v>
      </c>
      <c r="U11" s="31">
        <v>224345</v>
      </c>
      <c r="V11" s="31">
        <f>SUM(T11:U11)</f>
        <v>426696</v>
      </c>
      <c r="W11" s="31">
        <v>213920</v>
      </c>
      <c r="X11" s="31">
        <v>246172</v>
      </c>
      <c r="Y11" s="32">
        <f>SUM(W11:X11)</f>
        <v>460092</v>
      </c>
    </row>
    <row r="12" spans="2:25" s="139" customFormat="1" ht="12">
      <c r="B12" s="145"/>
      <c r="C12" s="151" t="s">
        <v>894</v>
      </c>
      <c r="D12" s="147"/>
      <c r="E12" s="30">
        <v>24559</v>
      </c>
      <c r="F12" s="31">
        <v>32494</v>
      </c>
      <c r="G12" s="31">
        <f>SUM(E12:F12)</f>
        <v>57053</v>
      </c>
      <c r="H12" s="31">
        <v>12167</v>
      </c>
      <c r="I12" s="31">
        <v>28222</v>
      </c>
      <c r="J12" s="31">
        <f>SUM(H12:I12)</f>
        <v>40389</v>
      </c>
      <c r="K12" s="31">
        <v>10005</v>
      </c>
      <c r="L12" s="31">
        <v>28186</v>
      </c>
      <c r="M12" s="876">
        <f>SUM(K12:L12)</f>
        <v>38191</v>
      </c>
      <c r="N12" s="166"/>
      <c r="O12" s="151" t="s">
        <v>862</v>
      </c>
      <c r="P12" s="147"/>
      <c r="Q12" s="31">
        <v>183413</v>
      </c>
      <c r="R12" s="31">
        <v>237566</v>
      </c>
      <c r="S12" s="31">
        <f>SUM(Q12:R12)</f>
        <v>420979</v>
      </c>
      <c r="T12" s="31">
        <v>153375</v>
      </c>
      <c r="U12" s="31">
        <v>239413</v>
      </c>
      <c r="V12" s="31">
        <v>392792</v>
      </c>
      <c r="W12" s="31">
        <v>105521</v>
      </c>
      <c r="X12" s="31">
        <v>283553</v>
      </c>
      <c r="Y12" s="32">
        <f>SUM(W12:X12)</f>
        <v>389074</v>
      </c>
    </row>
    <row r="13" spans="2:25" s="139" customFormat="1" ht="12">
      <c r="B13" s="145"/>
      <c r="C13" s="151" t="s">
        <v>910</v>
      </c>
      <c r="D13" s="147"/>
      <c r="E13" s="30">
        <v>89704</v>
      </c>
      <c r="F13" s="31">
        <v>47100</v>
      </c>
      <c r="G13" s="31">
        <f>SUM(E13:F13)</f>
        <v>136804</v>
      </c>
      <c r="H13" s="31">
        <v>74279</v>
      </c>
      <c r="I13" s="31">
        <v>35105</v>
      </c>
      <c r="J13" s="31">
        <f>SUM(H13:I13)</f>
        <v>109384</v>
      </c>
      <c r="K13" s="31">
        <v>51678</v>
      </c>
      <c r="L13" s="31">
        <v>43354</v>
      </c>
      <c r="M13" s="876">
        <f>SUM(K13:L13)</f>
        <v>95032</v>
      </c>
      <c r="N13" s="166"/>
      <c r="O13" s="151" t="s">
        <v>911</v>
      </c>
      <c r="P13" s="147"/>
      <c r="Q13" s="31">
        <v>753621</v>
      </c>
      <c r="R13" s="31">
        <v>945204</v>
      </c>
      <c r="S13" s="31">
        <v>1707825</v>
      </c>
      <c r="T13" s="31">
        <v>793799</v>
      </c>
      <c r="U13" s="31">
        <v>1060549</v>
      </c>
      <c r="V13" s="31">
        <f>SUM(T13:U13)</f>
        <v>1854348</v>
      </c>
      <c r="W13" s="31">
        <v>260539</v>
      </c>
      <c r="X13" s="31">
        <v>1184219</v>
      </c>
      <c r="Y13" s="32">
        <f>SUM(W13:X13)</f>
        <v>1444758</v>
      </c>
    </row>
    <row r="14" spans="2:25" s="139" customFormat="1" ht="12">
      <c r="B14" s="145"/>
      <c r="C14" s="151"/>
      <c r="D14" s="147"/>
      <c r="E14" s="30"/>
      <c r="F14" s="31"/>
      <c r="G14" s="31"/>
      <c r="H14" s="31"/>
      <c r="I14" s="31"/>
      <c r="J14" s="31"/>
      <c r="K14" s="31"/>
      <c r="L14" s="31"/>
      <c r="M14" s="876"/>
      <c r="N14" s="166"/>
      <c r="O14" s="151"/>
      <c r="P14" s="147"/>
      <c r="Q14" s="31"/>
      <c r="R14" s="31"/>
      <c r="S14" s="31"/>
      <c r="T14" s="31"/>
      <c r="U14" s="31"/>
      <c r="V14" s="31"/>
      <c r="W14" s="31"/>
      <c r="X14" s="31"/>
      <c r="Y14" s="32"/>
    </row>
    <row r="15" spans="2:25" s="139" customFormat="1" ht="13.5" customHeight="1">
      <c r="B15" s="145"/>
      <c r="C15" s="151" t="s">
        <v>912</v>
      </c>
      <c r="D15" s="147"/>
      <c r="E15" s="30">
        <v>409968</v>
      </c>
      <c r="F15" s="31">
        <v>231975</v>
      </c>
      <c r="G15" s="31">
        <f>SUM(E15:F15)</f>
        <v>641943</v>
      </c>
      <c r="H15" s="31">
        <v>367620</v>
      </c>
      <c r="I15" s="31">
        <v>256634</v>
      </c>
      <c r="J15" s="31">
        <f>SUM(H15:I15)</f>
        <v>624254</v>
      </c>
      <c r="K15" s="31">
        <v>233767</v>
      </c>
      <c r="L15" s="31">
        <v>219797</v>
      </c>
      <c r="M15" s="876">
        <f>SUM(K15:L15)</f>
        <v>453564</v>
      </c>
      <c r="N15" s="1077" t="s">
        <v>913</v>
      </c>
      <c r="O15" s="1077"/>
      <c r="P15" s="1323"/>
      <c r="Q15" s="31">
        <v>554193</v>
      </c>
      <c r="R15" s="31">
        <v>116219</v>
      </c>
      <c r="S15" s="31">
        <f>SUM(Q15:R15)</f>
        <v>670412</v>
      </c>
      <c r="T15" s="31">
        <v>453688</v>
      </c>
      <c r="U15" s="31">
        <v>122962</v>
      </c>
      <c r="V15" s="31">
        <f>SUM(T15:U15)</f>
        <v>576650</v>
      </c>
      <c r="W15" s="31">
        <v>358167</v>
      </c>
      <c r="X15" s="31">
        <v>147996</v>
      </c>
      <c r="Y15" s="32">
        <f>SUM(W15:X15)</f>
        <v>506163</v>
      </c>
    </row>
    <row r="16" spans="2:25" s="139" customFormat="1" ht="12">
      <c r="B16" s="145"/>
      <c r="C16" s="151" t="s">
        <v>914</v>
      </c>
      <c r="D16" s="147"/>
      <c r="E16" s="30">
        <v>64976</v>
      </c>
      <c r="F16" s="31">
        <v>100537</v>
      </c>
      <c r="G16" s="31">
        <f>SUM(E16:F16)</f>
        <v>165513</v>
      </c>
      <c r="H16" s="31">
        <v>75405</v>
      </c>
      <c r="I16" s="31">
        <v>133860</v>
      </c>
      <c r="J16" s="31">
        <f>SUM(H16:I16)</f>
        <v>209265</v>
      </c>
      <c r="K16" s="31">
        <v>30078</v>
      </c>
      <c r="L16" s="31">
        <v>244449</v>
      </c>
      <c r="M16" s="876">
        <f>SUM(K16:L16)</f>
        <v>274527</v>
      </c>
      <c r="N16" s="166"/>
      <c r="O16" s="151" t="s">
        <v>915</v>
      </c>
      <c r="P16" s="147"/>
      <c r="Q16" s="31">
        <v>116515</v>
      </c>
      <c r="R16" s="31">
        <v>139836</v>
      </c>
      <c r="S16" s="31">
        <f>SUM(Q16:R16)</f>
        <v>256351</v>
      </c>
      <c r="T16" s="31">
        <v>94180</v>
      </c>
      <c r="U16" s="31">
        <v>90597</v>
      </c>
      <c r="V16" s="31">
        <f>SUM(T16:U16)</f>
        <v>184777</v>
      </c>
      <c r="W16" s="31">
        <v>50910</v>
      </c>
      <c r="X16" s="31">
        <v>105886</v>
      </c>
      <c r="Y16" s="32">
        <f>SUM(W16:X16)</f>
        <v>156796</v>
      </c>
    </row>
    <row r="17" spans="2:25" s="139" customFormat="1" ht="12">
      <c r="B17" s="145"/>
      <c r="C17" s="151" t="s">
        <v>867</v>
      </c>
      <c r="D17" s="147"/>
      <c r="E17" s="30">
        <v>43821</v>
      </c>
      <c r="F17" s="31">
        <v>104711</v>
      </c>
      <c r="G17" s="31">
        <f>SUM(E17:F17)</f>
        <v>148532</v>
      </c>
      <c r="H17" s="31">
        <v>42237</v>
      </c>
      <c r="I17" s="31">
        <v>139225</v>
      </c>
      <c r="J17" s="31">
        <f>SUM(H17:I17)</f>
        <v>181462</v>
      </c>
      <c r="K17" s="31">
        <v>17266</v>
      </c>
      <c r="L17" s="31">
        <v>0</v>
      </c>
      <c r="M17" s="876">
        <f>SUM(K17:L17)</f>
        <v>17266</v>
      </c>
      <c r="N17" s="166"/>
      <c r="O17" s="151" t="s">
        <v>870</v>
      </c>
      <c r="P17" s="147"/>
      <c r="Q17" s="31">
        <v>182776</v>
      </c>
      <c r="R17" s="31">
        <v>255223</v>
      </c>
      <c r="S17" s="31">
        <f>SUM(Q17:R17)</f>
        <v>437999</v>
      </c>
      <c r="T17" s="31">
        <v>150189</v>
      </c>
      <c r="U17" s="31">
        <v>285118</v>
      </c>
      <c r="V17" s="31">
        <f>SUM(T17:U17)</f>
        <v>435307</v>
      </c>
      <c r="W17" s="31">
        <v>51970</v>
      </c>
      <c r="X17" s="31">
        <v>429853</v>
      </c>
      <c r="Y17" s="32">
        <f>SUM(W17:X17)</f>
        <v>481823</v>
      </c>
    </row>
    <row r="18" spans="2:25" s="139" customFormat="1" ht="12">
      <c r="B18" s="145"/>
      <c r="C18" s="151" t="s">
        <v>916</v>
      </c>
      <c r="D18" s="147"/>
      <c r="E18" s="30">
        <v>22579</v>
      </c>
      <c r="F18" s="31">
        <v>28850</v>
      </c>
      <c r="G18" s="31">
        <f>SUM(E18:F18)</f>
        <v>51429</v>
      </c>
      <c r="H18" s="31">
        <v>19981</v>
      </c>
      <c r="I18" s="31">
        <v>48010</v>
      </c>
      <c r="J18" s="31">
        <f>SUM(H18:I18)</f>
        <v>67991</v>
      </c>
      <c r="K18" s="31">
        <v>4874</v>
      </c>
      <c r="L18" s="31">
        <v>214970</v>
      </c>
      <c r="M18" s="876">
        <f>SUM(K18:L18)</f>
        <v>219844</v>
      </c>
      <c r="N18" s="166"/>
      <c r="O18" s="151" t="s">
        <v>872</v>
      </c>
      <c r="P18" s="147"/>
      <c r="Q18" s="31">
        <v>69565</v>
      </c>
      <c r="R18" s="31">
        <v>89151</v>
      </c>
      <c r="S18" s="31">
        <f>SUM(Q18:R18)</f>
        <v>158716</v>
      </c>
      <c r="T18" s="31">
        <v>45708</v>
      </c>
      <c r="U18" s="31">
        <v>88703</v>
      </c>
      <c r="V18" s="31">
        <f>SUM(T18:U18)</f>
        <v>134411</v>
      </c>
      <c r="W18" s="31">
        <v>19638</v>
      </c>
      <c r="X18" s="31">
        <v>96234</v>
      </c>
      <c r="Y18" s="32">
        <f>SUM(W18:X18)</f>
        <v>115872</v>
      </c>
    </row>
    <row r="19" spans="2:25" s="139" customFormat="1" ht="12">
      <c r="B19" s="145"/>
      <c r="C19" s="151" t="s">
        <v>917</v>
      </c>
      <c r="D19" s="147"/>
      <c r="E19" s="30">
        <v>25773</v>
      </c>
      <c r="F19" s="31">
        <v>46250</v>
      </c>
      <c r="G19" s="31">
        <f>SUM(E19:F19)</f>
        <v>72023</v>
      </c>
      <c r="H19" s="31">
        <v>128052</v>
      </c>
      <c r="I19" s="31">
        <v>166354</v>
      </c>
      <c r="J19" s="31">
        <f>SUM(H19:I19)</f>
        <v>294406</v>
      </c>
      <c r="K19" s="31">
        <v>9230</v>
      </c>
      <c r="L19" s="31">
        <v>183776</v>
      </c>
      <c r="M19" s="876">
        <f>SUM(K19:L19)</f>
        <v>193006</v>
      </c>
      <c r="N19" s="166"/>
      <c r="O19" s="151" t="s">
        <v>918</v>
      </c>
      <c r="P19" s="147"/>
      <c r="Q19" s="31">
        <v>10421</v>
      </c>
      <c r="R19" s="31">
        <v>12698</v>
      </c>
      <c r="S19" s="31">
        <f>SUM(Q19:R19)</f>
        <v>23119</v>
      </c>
      <c r="T19" s="31">
        <v>5862</v>
      </c>
      <c r="U19" s="31">
        <v>8504</v>
      </c>
      <c r="V19" s="31">
        <f>SUM(T19:U19)</f>
        <v>14366</v>
      </c>
      <c r="W19" s="31">
        <v>2471</v>
      </c>
      <c r="X19" s="31">
        <v>10788</v>
      </c>
      <c r="Y19" s="32">
        <f>SUM(W19:X19)</f>
        <v>13259</v>
      </c>
    </row>
    <row r="20" spans="2:25" ht="12">
      <c r="B20" s="145"/>
      <c r="C20" s="151"/>
      <c r="D20" s="27"/>
      <c r="E20" s="30"/>
      <c r="F20" s="31"/>
      <c r="G20" s="31"/>
      <c r="H20" s="31"/>
      <c r="I20" s="31"/>
      <c r="J20" s="31"/>
      <c r="K20" s="31"/>
      <c r="L20" s="31"/>
      <c r="M20" s="876"/>
      <c r="N20" s="166"/>
      <c r="O20" s="151"/>
      <c r="P20" s="27"/>
      <c r="Q20" s="31"/>
      <c r="R20" s="31"/>
      <c r="S20" s="31"/>
      <c r="T20" s="31"/>
      <c r="U20" s="31"/>
      <c r="V20" s="31"/>
      <c r="W20" s="31"/>
      <c r="X20" s="31"/>
      <c r="Y20" s="32"/>
    </row>
    <row r="21" spans="2:25" ht="12">
      <c r="B21" s="145"/>
      <c r="C21" s="151" t="s">
        <v>919</v>
      </c>
      <c r="D21" s="27"/>
      <c r="E21" s="30">
        <v>159946</v>
      </c>
      <c r="F21" s="31">
        <v>123755</v>
      </c>
      <c r="G21" s="31">
        <f>SUM(E21:F21)</f>
        <v>283701</v>
      </c>
      <c r="H21" s="31">
        <v>153354</v>
      </c>
      <c r="I21" s="31">
        <v>198377</v>
      </c>
      <c r="J21" s="31">
        <f>SUM(H21:I21)</f>
        <v>351731</v>
      </c>
      <c r="K21" s="31">
        <v>94967</v>
      </c>
      <c r="L21" s="31">
        <v>112093</v>
      </c>
      <c r="M21" s="876">
        <f>SUM(K21:L21)</f>
        <v>207060</v>
      </c>
      <c r="N21" s="166"/>
      <c r="O21" s="151" t="s">
        <v>876</v>
      </c>
      <c r="P21" s="27"/>
      <c r="Q21" s="31">
        <v>18029</v>
      </c>
      <c r="R21" s="31">
        <v>18059</v>
      </c>
      <c r="S21" s="31">
        <f>SUM(Q21:R21)</f>
        <v>36088</v>
      </c>
      <c r="T21" s="31">
        <v>20531</v>
      </c>
      <c r="U21" s="31">
        <v>29855</v>
      </c>
      <c r="V21" s="31">
        <f>SUM(T21:U21)</f>
        <v>50386</v>
      </c>
      <c r="W21" s="31">
        <v>7154</v>
      </c>
      <c r="X21" s="31">
        <v>28574</v>
      </c>
      <c r="Y21" s="32">
        <f>SUM(W21:X21)</f>
        <v>35728</v>
      </c>
    </row>
    <row r="22" spans="2:25" ht="12">
      <c r="B22" s="145"/>
      <c r="C22" s="151" t="s">
        <v>920</v>
      </c>
      <c r="D22" s="27"/>
      <c r="E22" s="30">
        <v>159328</v>
      </c>
      <c r="F22" s="31">
        <v>183000</v>
      </c>
      <c r="G22" s="31">
        <f>SUM(E22:F22)</f>
        <v>342328</v>
      </c>
      <c r="H22" s="31">
        <v>196300</v>
      </c>
      <c r="I22" s="31">
        <v>162338</v>
      </c>
      <c r="J22" s="31">
        <f>SUM(H22:I22)</f>
        <v>358638</v>
      </c>
      <c r="K22" s="31">
        <v>155000</v>
      </c>
      <c r="L22" s="31">
        <v>187404</v>
      </c>
      <c r="M22" s="876">
        <v>342402</v>
      </c>
      <c r="N22" s="166"/>
      <c r="O22" s="151" t="s">
        <v>921</v>
      </c>
      <c r="P22" s="27"/>
      <c r="Q22" s="31">
        <v>183759</v>
      </c>
      <c r="R22" s="31">
        <v>119304</v>
      </c>
      <c r="S22" s="31">
        <f>SUM(Q22:R22)</f>
        <v>303063</v>
      </c>
      <c r="T22" s="31">
        <v>94348</v>
      </c>
      <c r="U22" s="31">
        <v>99693</v>
      </c>
      <c r="V22" s="31">
        <f>SUM(T22:U22)</f>
        <v>194041</v>
      </c>
      <c r="W22" s="31">
        <v>41913</v>
      </c>
      <c r="X22" s="31">
        <v>64391</v>
      </c>
      <c r="Y22" s="32">
        <f>SUM(W22:X22)</f>
        <v>106304</v>
      </c>
    </row>
    <row r="23" spans="2:25" ht="12">
      <c r="B23" s="145"/>
      <c r="C23" s="166"/>
      <c r="D23" s="27"/>
      <c r="E23" s="30"/>
      <c r="F23" s="31"/>
      <c r="G23" s="31"/>
      <c r="H23" s="31"/>
      <c r="I23" s="31"/>
      <c r="J23" s="31"/>
      <c r="K23" s="31"/>
      <c r="L23" s="31"/>
      <c r="M23" s="876"/>
      <c r="N23" s="166"/>
      <c r="O23" s="151" t="s">
        <v>922</v>
      </c>
      <c r="P23" s="27"/>
      <c r="Q23" s="31">
        <v>279418</v>
      </c>
      <c r="R23" s="31">
        <v>359069</v>
      </c>
      <c r="S23" s="31">
        <f>SUM(Q23:R23)</f>
        <v>638487</v>
      </c>
      <c r="T23" s="31">
        <v>230161</v>
      </c>
      <c r="U23" s="31">
        <v>475806</v>
      </c>
      <c r="V23" s="31">
        <f>SUM(T23:U23)</f>
        <v>705967</v>
      </c>
      <c r="W23" s="31">
        <v>37579</v>
      </c>
      <c r="X23" s="31">
        <v>393556</v>
      </c>
      <c r="Y23" s="32">
        <f>SUM(W23:X23)</f>
        <v>431135</v>
      </c>
    </row>
    <row r="24" spans="1:25" s="153" customFormat="1" ht="12">
      <c r="A24" s="152"/>
      <c r="B24" s="877"/>
      <c r="C24" s="878" t="s">
        <v>1734</v>
      </c>
      <c r="D24" s="879"/>
      <c r="E24" s="39">
        <f aca="true" t="shared" si="0" ref="E24:L24">SUM(E9:E22)</f>
        <v>3191006</v>
      </c>
      <c r="F24" s="40">
        <f t="shared" si="0"/>
        <v>3318085</v>
      </c>
      <c r="G24" s="40">
        <f t="shared" si="0"/>
        <v>6509091</v>
      </c>
      <c r="H24" s="40">
        <f t="shared" si="0"/>
        <v>2841312</v>
      </c>
      <c r="I24" s="40">
        <f t="shared" si="0"/>
        <v>3532570</v>
      </c>
      <c r="J24" s="40">
        <f t="shared" si="0"/>
        <v>6373882</v>
      </c>
      <c r="K24" s="40">
        <f t="shared" si="0"/>
        <v>1565513</v>
      </c>
      <c r="L24" s="40">
        <f t="shared" si="0"/>
        <v>4118572</v>
      </c>
      <c r="M24" s="880">
        <v>5684094</v>
      </c>
      <c r="N24" s="1077" t="s">
        <v>923</v>
      </c>
      <c r="O24" s="1077"/>
      <c r="P24" s="1323"/>
      <c r="Q24" s="31">
        <v>254949</v>
      </c>
      <c r="R24" s="31">
        <v>219874</v>
      </c>
      <c r="S24" s="31">
        <f>SUM(Q24:R24)</f>
        <v>474823</v>
      </c>
      <c r="T24" s="31">
        <v>63880</v>
      </c>
      <c r="U24" s="31">
        <v>66620</v>
      </c>
      <c r="V24" s="31">
        <f>SUM(T24:U24)</f>
        <v>130500</v>
      </c>
      <c r="W24" s="31">
        <v>53218</v>
      </c>
      <c r="X24" s="31">
        <v>36556</v>
      </c>
      <c r="Y24" s="32">
        <f>SUM(W24:X24)</f>
        <v>89774</v>
      </c>
    </row>
    <row r="25" spans="2:25" ht="12">
      <c r="B25" s="145"/>
      <c r="C25" s="166"/>
      <c r="D25" s="27"/>
      <c r="E25" s="30"/>
      <c r="F25" s="31"/>
      <c r="G25" s="31"/>
      <c r="H25" s="31"/>
      <c r="I25" s="31"/>
      <c r="J25" s="31"/>
      <c r="K25" s="31"/>
      <c r="L25" s="31"/>
      <c r="M25" s="876"/>
      <c r="N25" s="166"/>
      <c r="O25" s="166"/>
      <c r="P25" s="27"/>
      <c r="Q25" s="31"/>
      <c r="R25" s="31"/>
      <c r="S25" s="31"/>
      <c r="T25" s="31"/>
      <c r="U25" s="31"/>
      <c r="V25" s="31"/>
      <c r="W25" s="31"/>
      <c r="X25" s="31"/>
      <c r="Y25" s="32"/>
    </row>
    <row r="26" spans="2:25" ht="12">
      <c r="B26" s="1325" t="s">
        <v>886</v>
      </c>
      <c r="C26" s="1077"/>
      <c r="D26" s="1323"/>
      <c r="E26" s="30">
        <v>305502</v>
      </c>
      <c r="F26" s="31">
        <v>229832</v>
      </c>
      <c r="G26" s="31">
        <f>SUM(E26:F26)</f>
        <v>535334</v>
      </c>
      <c r="H26" s="31">
        <v>270565</v>
      </c>
      <c r="I26" s="31">
        <v>188465</v>
      </c>
      <c r="J26" s="31">
        <f>SUM(H26:I26)</f>
        <v>459030</v>
      </c>
      <c r="K26" s="31">
        <v>47258</v>
      </c>
      <c r="L26" s="31">
        <v>83187</v>
      </c>
      <c r="M26" s="876">
        <f>SUM(K26:L26)</f>
        <v>130445</v>
      </c>
      <c r="N26" s="166"/>
      <c r="O26" s="878" t="s">
        <v>1734</v>
      </c>
      <c r="P26" s="27"/>
      <c r="Q26" s="39">
        <f>SUM(Q9:Q24)</f>
        <v>3468943</v>
      </c>
      <c r="R26" s="40">
        <v>3464131</v>
      </c>
      <c r="S26" s="40">
        <f>SUM(S9:S24)</f>
        <v>6933074</v>
      </c>
      <c r="T26" s="40">
        <f>SUM(T9:T24)</f>
        <v>3107911</v>
      </c>
      <c r="U26" s="40">
        <v>3700835</v>
      </c>
      <c r="V26" s="40">
        <f>SUM(V9:V24)</f>
        <v>6808746</v>
      </c>
      <c r="W26" s="40">
        <f>SUM(W9:W24)</f>
        <v>1545423</v>
      </c>
      <c r="X26" s="40">
        <f>SUM(X9:X24)</f>
        <v>4011450</v>
      </c>
      <c r="Y26" s="41">
        <f>SUM(Y9:Y24)</f>
        <v>5556873</v>
      </c>
    </row>
    <row r="27" spans="2:25" ht="12">
      <c r="B27" s="881"/>
      <c r="C27" s="151"/>
      <c r="D27" s="43"/>
      <c r="E27" s="31"/>
      <c r="F27" s="31"/>
      <c r="G27" s="31"/>
      <c r="H27" s="31"/>
      <c r="I27" s="31"/>
      <c r="J27" s="31"/>
      <c r="K27" s="31"/>
      <c r="L27" s="31"/>
      <c r="M27" s="876"/>
      <c r="N27" s="151"/>
      <c r="O27" s="151"/>
      <c r="P27" s="43"/>
      <c r="Q27" s="31"/>
      <c r="R27" s="31"/>
      <c r="S27" s="31"/>
      <c r="T27" s="31"/>
      <c r="U27" s="31"/>
      <c r="V27" s="31"/>
      <c r="W27" s="31"/>
      <c r="X27" s="31"/>
      <c r="Y27" s="32"/>
    </row>
    <row r="28" spans="2:25" ht="12">
      <c r="B28" s="881"/>
      <c r="C28" s="151"/>
      <c r="D28" s="43"/>
      <c r="E28" s="31"/>
      <c r="F28" s="31"/>
      <c r="G28" s="1077" t="s">
        <v>924</v>
      </c>
      <c r="H28" s="1077"/>
      <c r="I28" s="31"/>
      <c r="J28" s="31"/>
      <c r="K28" s="31"/>
      <c r="L28" s="31"/>
      <c r="M28" s="876"/>
      <c r="N28" s="151"/>
      <c r="O28" s="151"/>
      <c r="P28" s="43"/>
      <c r="Q28" s="31"/>
      <c r="R28" s="31"/>
      <c r="S28" s="1077" t="s">
        <v>924</v>
      </c>
      <c r="T28" s="1077"/>
      <c r="U28" s="31"/>
      <c r="V28" s="31"/>
      <c r="W28" s="31"/>
      <c r="X28" s="31"/>
      <c r="Y28" s="32"/>
    </row>
    <row r="29" spans="2:25" ht="12" customHeight="1">
      <c r="B29" s="881"/>
      <c r="C29" s="151"/>
      <c r="D29" s="43"/>
      <c r="E29" s="31"/>
      <c r="F29" s="31"/>
      <c r="G29" s="31"/>
      <c r="H29" s="31"/>
      <c r="I29" s="31"/>
      <c r="J29" s="31"/>
      <c r="K29" s="31"/>
      <c r="L29" s="31"/>
      <c r="M29" s="876"/>
      <c r="N29" s="151"/>
      <c r="O29" s="151"/>
      <c r="P29" s="43"/>
      <c r="Q29" s="31"/>
      <c r="R29" s="31"/>
      <c r="S29" s="31"/>
      <c r="T29" s="31"/>
      <c r="U29" s="31"/>
      <c r="V29" s="31"/>
      <c r="W29" s="31"/>
      <c r="X29" s="31"/>
      <c r="Y29" s="32"/>
    </row>
    <row r="30" spans="2:25" ht="12">
      <c r="B30" s="881"/>
      <c r="C30" s="151" t="s">
        <v>925</v>
      </c>
      <c r="D30" s="35"/>
      <c r="E30" s="30">
        <v>220018</v>
      </c>
      <c r="F30" s="31">
        <v>100970</v>
      </c>
      <c r="G30" s="31">
        <f>SUM(E30:F30)</f>
        <v>320988</v>
      </c>
      <c r="H30" s="31">
        <v>176388</v>
      </c>
      <c r="I30" s="31">
        <v>113006</v>
      </c>
      <c r="J30" s="31">
        <f>SUM(H30:I30)</f>
        <v>289394</v>
      </c>
      <c r="K30" s="31">
        <v>134418</v>
      </c>
      <c r="L30" s="31">
        <v>123740</v>
      </c>
      <c r="M30" s="876">
        <f>SUM(K30:L30)</f>
        <v>258158</v>
      </c>
      <c r="N30" s="151"/>
      <c r="O30" s="151" t="s">
        <v>925</v>
      </c>
      <c r="P30" s="35"/>
      <c r="Q30" s="31">
        <v>217222</v>
      </c>
      <c r="R30" s="31">
        <v>98800</v>
      </c>
      <c r="S30" s="31">
        <f>SUM(Q30:R30)</f>
        <v>316022</v>
      </c>
      <c r="T30" s="31">
        <v>154604</v>
      </c>
      <c r="U30" s="31">
        <v>130273</v>
      </c>
      <c r="V30" s="31">
        <v>284877</v>
      </c>
      <c r="W30" s="31">
        <v>131855</v>
      </c>
      <c r="X30" s="31">
        <v>119660</v>
      </c>
      <c r="Y30" s="32">
        <f>SUM(W30:X30)</f>
        <v>251515</v>
      </c>
    </row>
    <row r="31" spans="2:25" ht="12">
      <c r="B31" s="881"/>
      <c r="C31" s="151" t="s">
        <v>926</v>
      </c>
      <c r="D31" s="35"/>
      <c r="E31" s="30">
        <v>344616</v>
      </c>
      <c r="F31" s="31">
        <v>61333</v>
      </c>
      <c r="G31" s="31">
        <v>405955</v>
      </c>
      <c r="H31" s="31">
        <v>417946</v>
      </c>
      <c r="I31" s="31">
        <v>88832</v>
      </c>
      <c r="J31" s="31">
        <f>SUM(H31:I31)</f>
        <v>506778</v>
      </c>
      <c r="K31" s="31">
        <v>338330</v>
      </c>
      <c r="L31" s="31">
        <v>20641</v>
      </c>
      <c r="M31" s="876">
        <f>SUM(K31:L31)</f>
        <v>358971</v>
      </c>
      <c r="N31" s="151"/>
      <c r="O31" s="151" t="s">
        <v>926</v>
      </c>
      <c r="P31" s="35"/>
      <c r="Q31" s="31">
        <v>348553</v>
      </c>
      <c r="R31" s="31">
        <v>61339</v>
      </c>
      <c r="S31" s="31">
        <f>SUM(Q31:R31)</f>
        <v>409892</v>
      </c>
      <c r="T31" s="31">
        <v>441418</v>
      </c>
      <c r="U31" s="31">
        <v>91288</v>
      </c>
      <c r="V31" s="31">
        <v>532706</v>
      </c>
      <c r="W31" s="31">
        <v>359331</v>
      </c>
      <c r="X31" s="31">
        <v>20530</v>
      </c>
      <c r="Y31" s="32">
        <v>379843</v>
      </c>
    </row>
    <row r="32" spans="2:25" ht="12">
      <c r="B32" s="881"/>
      <c r="C32" s="151" t="s">
        <v>927</v>
      </c>
      <c r="D32" s="35"/>
      <c r="E32" s="30">
        <v>14123</v>
      </c>
      <c r="F32" s="31">
        <v>3008</v>
      </c>
      <c r="G32" s="31">
        <f>SUM(E32:F32)</f>
        <v>17131</v>
      </c>
      <c r="H32" s="31">
        <v>14763</v>
      </c>
      <c r="I32" s="31">
        <v>2607</v>
      </c>
      <c r="J32" s="31">
        <f>SUM(H32:I32)</f>
        <v>17370</v>
      </c>
      <c r="K32" s="31">
        <v>8050</v>
      </c>
      <c r="L32" s="31">
        <v>10771</v>
      </c>
      <c r="M32" s="876">
        <f>SUM(K32:L32)</f>
        <v>18821</v>
      </c>
      <c r="N32" s="151"/>
      <c r="O32" s="151" t="s">
        <v>927</v>
      </c>
      <c r="P32" s="35"/>
      <c r="Q32" s="31">
        <v>12276</v>
      </c>
      <c r="R32" s="31">
        <v>2885</v>
      </c>
      <c r="S32" s="31">
        <f>SUM(Q32:R32)</f>
        <v>15161</v>
      </c>
      <c r="T32" s="31">
        <v>12217</v>
      </c>
      <c r="U32" s="31">
        <v>1934</v>
      </c>
      <c r="V32" s="31">
        <v>14151</v>
      </c>
      <c r="W32" s="31">
        <v>6233</v>
      </c>
      <c r="X32" s="31">
        <v>9550</v>
      </c>
      <c r="Y32" s="32">
        <f>SUM(W32:X32)</f>
        <v>15783</v>
      </c>
    </row>
    <row r="33" spans="2:25" ht="12">
      <c r="B33" s="1325" t="s">
        <v>928</v>
      </c>
      <c r="C33" s="1077"/>
      <c r="D33" s="1323"/>
      <c r="E33" s="30">
        <v>601597</v>
      </c>
      <c r="F33" s="31">
        <v>852985</v>
      </c>
      <c r="G33" s="31">
        <f>SUM(E33:F33)</f>
        <v>1454582</v>
      </c>
      <c r="H33" s="31">
        <v>452197</v>
      </c>
      <c r="I33" s="31">
        <v>784096</v>
      </c>
      <c r="J33" s="31">
        <f>SUM(H33:I33)</f>
        <v>1236293</v>
      </c>
      <c r="K33" s="31">
        <v>159949</v>
      </c>
      <c r="L33" s="31">
        <v>826870</v>
      </c>
      <c r="M33" s="876">
        <f>SUM(K33:L33)</f>
        <v>986819</v>
      </c>
      <c r="N33" s="1077" t="s">
        <v>928</v>
      </c>
      <c r="O33" s="1077"/>
      <c r="P33" s="1323"/>
      <c r="Q33" s="31">
        <v>563820</v>
      </c>
      <c r="R33" s="31">
        <v>842705</v>
      </c>
      <c r="S33" s="31">
        <f>SUM(Q33:R33)</f>
        <v>1406525</v>
      </c>
      <c r="T33" s="31">
        <v>429793</v>
      </c>
      <c r="U33" s="31">
        <v>762009</v>
      </c>
      <c r="V33" s="31">
        <v>1191802</v>
      </c>
      <c r="W33" s="31">
        <v>149889</v>
      </c>
      <c r="X33" s="31">
        <v>768646</v>
      </c>
      <c r="Y33" s="32">
        <f>SUM(W33:X33)</f>
        <v>918535</v>
      </c>
    </row>
    <row r="34" spans="2:25" ht="12">
      <c r="B34" s="145"/>
      <c r="C34" s="166"/>
      <c r="D34" s="27"/>
      <c r="E34" s="30"/>
      <c r="F34" s="31"/>
      <c r="G34" s="31"/>
      <c r="H34" s="31"/>
      <c r="I34" s="31"/>
      <c r="J34" s="31"/>
      <c r="K34" s="31"/>
      <c r="L34" s="31"/>
      <c r="M34" s="876"/>
      <c r="N34" s="166"/>
      <c r="O34" s="166"/>
      <c r="P34" s="27"/>
      <c r="Q34" s="31"/>
      <c r="R34" s="31"/>
      <c r="S34" s="31"/>
      <c r="T34" s="31"/>
      <c r="U34" s="31"/>
      <c r="V34" s="31"/>
      <c r="W34" s="31"/>
      <c r="X34" s="31"/>
      <c r="Y34" s="32"/>
    </row>
    <row r="35" spans="1:25" s="153" customFormat="1" ht="11.25">
      <c r="A35" s="152"/>
      <c r="B35" s="877"/>
      <c r="C35" s="878" t="s">
        <v>1734</v>
      </c>
      <c r="D35" s="879"/>
      <c r="E35" s="39">
        <f>SUM(E30:E34)</f>
        <v>1180354</v>
      </c>
      <c r="F35" s="40">
        <v>1018302</v>
      </c>
      <c r="G35" s="40">
        <f>SUM(G30:G34)</f>
        <v>2198656</v>
      </c>
      <c r="H35" s="40">
        <f>SUM(H30:H34)</f>
        <v>1061294</v>
      </c>
      <c r="I35" s="40">
        <f>SUM(I30:I34)</f>
        <v>988541</v>
      </c>
      <c r="J35" s="40">
        <f>SUM(J30:J34)</f>
        <v>2049835</v>
      </c>
      <c r="K35" s="40">
        <f>SUM(K30:K34)</f>
        <v>640747</v>
      </c>
      <c r="L35" s="40">
        <v>992022</v>
      </c>
      <c r="M35" s="880">
        <f>SUM(M30:M34)</f>
        <v>1622769</v>
      </c>
      <c r="N35" s="882"/>
      <c r="O35" s="878" t="s">
        <v>1734</v>
      </c>
      <c r="P35" s="879"/>
      <c r="Q35" s="39">
        <f aca="true" t="shared" si="1" ref="Q35:V35">SUM(Q30:Q34)</f>
        <v>1141871</v>
      </c>
      <c r="R35" s="40">
        <f t="shared" si="1"/>
        <v>1005729</v>
      </c>
      <c r="S35" s="40">
        <f t="shared" si="1"/>
        <v>2147600</v>
      </c>
      <c r="T35" s="40">
        <f t="shared" si="1"/>
        <v>1038032</v>
      </c>
      <c r="U35" s="40">
        <f t="shared" si="1"/>
        <v>985504</v>
      </c>
      <c r="V35" s="40">
        <f t="shared" si="1"/>
        <v>2023536</v>
      </c>
      <c r="W35" s="40">
        <v>647290</v>
      </c>
      <c r="X35" s="40">
        <f>SUM(X30:X34)</f>
        <v>918386</v>
      </c>
      <c r="Y35" s="41">
        <f>SUM(Y30:Y34)</f>
        <v>1565676</v>
      </c>
    </row>
    <row r="36" spans="2:25" ht="12.75" thickBot="1">
      <c r="B36" s="163"/>
      <c r="C36" s="141"/>
      <c r="D36" s="883"/>
      <c r="E36" s="884"/>
      <c r="F36" s="49"/>
      <c r="G36" s="49"/>
      <c r="H36" s="49"/>
      <c r="I36" s="49"/>
      <c r="J36" s="49"/>
      <c r="K36" s="49"/>
      <c r="L36" s="49"/>
      <c r="M36" s="885"/>
      <c r="N36" s="141"/>
      <c r="O36" s="141"/>
      <c r="P36" s="883"/>
      <c r="Q36" s="49"/>
      <c r="R36" s="49"/>
      <c r="S36" s="49"/>
      <c r="T36" s="49"/>
      <c r="U36" s="49"/>
      <c r="V36" s="49"/>
      <c r="W36" s="49"/>
      <c r="X36" s="49"/>
      <c r="Y36" s="50"/>
    </row>
    <row r="37" ht="12">
      <c r="C37" s="139" t="s">
        <v>929</v>
      </c>
    </row>
  </sheetData>
  <mergeCells count="17">
    <mergeCell ref="N33:P33"/>
    <mergeCell ref="N24:P24"/>
    <mergeCell ref="B4:D5"/>
    <mergeCell ref="B26:D26"/>
    <mergeCell ref="B33:D33"/>
    <mergeCell ref="E4:G4"/>
    <mergeCell ref="G28:H28"/>
    <mergeCell ref="H4:J4"/>
    <mergeCell ref="N15:P15"/>
    <mergeCell ref="S28:T28"/>
    <mergeCell ref="Q4:S4"/>
    <mergeCell ref="T4:V4"/>
    <mergeCell ref="G7:H7"/>
    <mergeCell ref="W4:Y4"/>
    <mergeCell ref="S7:T7"/>
    <mergeCell ref="K4:M4"/>
    <mergeCell ref="N4:P5"/>
  </mergeCells>
  <printOptions/>
  <pageMargins left="0.75" right="0.75" top="1" bottom="1" header="0.512" footer="0.512"/>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B2:AD23"/>
  <sheetViews>
    <sheetView workbookViewId="0" topLeftCell="A1">
      <selection activeCell="A1" sqref="A1"/>
    </sheetView>
  </sheetViews>
  <sheetFormatPr defaultColWidth="9.00390625" defaultRowHeight="13.5"/>
  <cols>
    <col min="1" max="1" width="3.625" style="886" customWidth="1"/>
    <col min="2" max="2" width="5.625" style="886" customWidth="1"/>
    <col min="3" max="4" width="3.625" style="886" customWidth="1"/>
    <col min="5" max="31" width="8.625" style="886" customWidth="1"/>
    <col min="32" max="16384" width="9.00390625" style="886" customWidth="1"/>
  </cols>
  <sheetData>
    <row r="2" ht="14.25">
      <c r="B2" s="887" t="s">
        <v>951</v>
      </c>
    </row>
    <row r="3" spans="17:30" ht="12.75" thickBot="1">
      <c r="Q3" s="888"/>
      <c r="R3" s="888"/>
      <c r="S3" s="888"/>
      <c r="T3" s="888"/>
      <c r="U3" s="888"/>
      <c r="V3" s="888"/>
      <c r="W3" s="888"/>
      <c r="X3" s="888"/>
      <c r="Y3" s="888"/>
      <c r="Z3" s="888"/>
      <c r="AA3" s="888"/>
      <c r="AB3" s="888"/>
      <c r="AC3" s="888"/>
      <c r="AD3" s="888"/>
    </row>
    <row r="4" spans="2:30" ht="24" customHeight="1">
      <c r="B4" s="1328" t="s">
        <v>931</v>
      </c>
      <c r="C4" s="1329"/>
      <c r="D4" s="1330"/>
      <c r="E4" s="1332" t="s">
        <v>932</v>
      </c>
      <c r="F4" s="1333"/>
      <c r="G4" s="1332" t="s">
        <v>933</v>
      </c>
      <c r="H4" s="1333"/>
      <c r="I4" s="1332" t="s">
        <v>934</v>
      </c>
      <c r="J4" s="1333"/>
      <c r="K4" s="1332" t="s">
        <v>935</v>
      </c>
      <c r="L4" s="1333"/>
      <c r="M4" s="1332" t="s">
        <v>936</v>
      </c>
      <c r="N4" s="1333"/>
      <c r="O4" s="1334" t="s">
        <v>937</v>
      </c>
      <c r="P4" s="1335"/>
      <c r="Q4" s="1326" t="s">
        <v>938</v>
      </c>
      <c r="R4" s="1327"/>
      <c r="S4" s="1326" t="s">
        <v>939</v>
      </c>
      <c r="T4" s="1327"/>
      <c r="U4" s="1326" t="s">
        <v>940</v>
      </c>
      <c r="V4" s="1327"/>
      <c r="W4" s="1326" t="s">
        <v>941</v>
      </c>
      <c r="X4" s="1327"/>
      <c r="Y4" s="1326" t="s">
        <v>942</v>
      </c>
      <c r="Z4" s="1327"/>
      <c r="AA4" s="1326" t="s">
        <v>943</v>
      </c>
      <c r="AB4" s="1327"/>
      <c r="AC4" s="1326" t="s">
        <v>944</v>
      </c>
      <c r="AD4" s="1327"/>
    </row>
    <row r="5" spans="2:30" ht="12" customHeight="1">
      <c r="B5" s="1326"/>
      <c r="C5" s="1331"/>
      <c r="D5" s="1327"/>
      <c r="E5" s="889" t="s">
        <v>945</v>
      </c>
      <c r="F5" s="889" t="s">
        <v>946</v>
      </c>
      <c r="G5" s="889" t="s">
        <v>945</v>
      </c>
      <c r="H5" s="889" t="s">
        <v>946</v>
      </c>
      <c r="I5" s="889" t="s">
        <v>945</v>
      </c>
      <c r="J5" s="889" t="s">
        <v>946</v>
      </c>
      <c r="K5" s="889" t="s">
        <v>945</v>
      </c>
      <c r="L5" s="889" t="s">
        <v>946</v>
      </c>
      <c r="M5" s="889" t="s">
        <v>945</v>
      </c>
      <c r="N5" s="889" t="s">
        <v>946</v>
      </c>
      <c r="O5" s="889" t="s">
        <v>945</v>
      </c>
      <c r="P5" s="889" t="s">
        <v>946</v>
      </c>
      <c r="Q5" s="889" t="s">
        <v>945</v>
      </c>
      <c r="R5" s="889" t="s">
        <v>946</v>
      </c>
      <c r="S5" s="889" t="s">
        <v>945</v>
      </c>
      <c r="T5" s="889" t="s">
        <v>946</v>
      </c>
      <c r="U5" s="889" t="s">
        <v>945</v>
      </c>
      <c r="V5" s="889" t="s">
        <v>946</v>
      </c>
      <c r="W5" s="889" t="s">
        <v>945</v>
      </c>
      <c r="X5" s="889" t="s">
        <v>946</v>
      </c>
      <c r="Y5" s="889" t="s">
        <v>945</v>
      </c>
      <c r="Z5" s="889" t="s">
        <v>946</v>
      </c>
      <c r="AA5" s="889" t="s">
        <v>945</v>
      </c>
      <c r="AB5" s="889" t="s">
        <v>946</v>
      </c>
      <c r="AC5" s="889" t="s">
        <v>945</v>
      </c>
      <c r="AD5" s="889" t="s">
        <v>946</v>
      </c>
    </row>
    <row r="6" spans="2:30" ht="12">
      <c r="B6" s="890"/>
      <c r="C6" s="891"/>
      <c r="D6" s="892"/>
      <c r="E6" s="893"/>
      <c r="F6" s="894"/>
      <c r="G6" s="894"/>
      <c r="H6" s="894"/>
      <c r="I6" s="894"/>
      <c r="J6" s="894"/>
      <c r="K6" s="894"/>
      <c r="L6" s="894"/>
      <c r="M6" s="894"/>
      <c r="N6" s="894"/>
      <c r="O6" s="894"/>
      <c r="P6" s="894"/>
      <c r="Q6" s="894"/>
      <c r="R6" s="894"/>
      <c r="S6" s="894"/>
      <c r="T6" s="894"/>
      <c r="U6" s="894"/>
      <c r="V6" s="894"/>
      <c r="W6" s="894"/>
      <c r="X6" s="894"/>
      <c r="Y6" s="894"/>
      <c r="Z6" s="894"/>
      <c r="AA6" s="894"/>
      <c r="AB6" s="894"/>
      <c r="AC6" s="894"/>
      <c r="AD6" s="895"/>
    </row>
    <row r="7" spans="2:30" ht="12.75" customHeight="1">
      <c r="B7" s="896" t="s">
        <v>947</v>
      </c>
      <c r="C7" s="897">
        <v>29</v>
      </c>
      <c r="D7" s="898" t="s">
        <v>948</v>
      </c>
      <c r="E7" s="899">
        <f>SUM(G7,I7,K7,M7,O7,Q7,S7,U7,W7,Y7,AA7,AC7)</f>
        <v>13663</v>
      </c>
      <c r="F7" s="900">
        <f>SUM(H7,J7,L7,N7,P7,R7,T7,V7,X7,Z7,AB7,AD7)</f>
        <v>12000</v>
      </c>
      <c r="G7" s="900">
        <v>21</v>
      </c>
      <c r="H7" s="900">
        <v>21</v>
      </c>
      <c r="I7" s="900">
        <v>29</v>
      </c>
      <c r="J7" s="900">
        <v>22</v>
      </c>
      <c r="K7" s="900">
        <v>21</v>
      </c>
      <c r="L7" s="900">
        <v>17</v>
      </c>
      <c r="M7" s="900">
        <v>64</v>
      </c>
      <c r="N7" s="900">
        <v>63</v>
      </c>
      <c r="O7" s="900">
        <v>1029</v>
      </c>
      <c r="P7" s="900">
        <v>1024</v>
      </c>
      <c r="Q7" s="900">
        <v>8853</v>
      </c>
      <c r="R7" s="900">
        <v>7253</v>
      </c>
      <c r="S7" s="900">
        <v>1818</v>
      </c>
      <c r="T7" s="900">
        <v>1781</v>
      </c>
      <c r="U7" s="900">
        <v>595</v>
      </c>
      <c r="V7" s="900">
        <v>593</v>
      </c>
      <c r="W7" s="900">
        <v>256</v>
      </c>
      <c r="X7" s="900">
        <v>256</v>
      </c>
      <c r="Y7" s="900">
        <v>26</v>
      </c>
      <c r="Z7" s="900">
        <v>26</v>
      </c>
      <c r="AA7" s="900">
        <v>181</v>
      </c>
      <c r="AB7" s="900">
        <v>181</v>
      </c>
      <c r="AC7" s="900">
        <v>770</v>
      </c>
      <c r="AD7" s="901">
        <v>763</v>
      </c>
    </row>
    <row r="8" spans="2:30" s="902" customFormat="1" ht="12.75" customHeight="1">
      <c r="B8" s="903" t="s">
        <v>947</v>
      </c>
      <c r="C8" s="904">
        <v>30</v>
      </c>
      <c r="D8" s="905" t="s">
        <v>948</v>
      </c>
      <c r="E8" s="906">
        <f aca="true" t="shared" si="0" ref="E8:Q8">SUM(E10:E21)</f>
        <v>12287</v>
      </c>
      <c r="F8" s="907">
        <f t="shared" si="0"/>
        <v>10656</v>
      </c>
      <c r="G8" s="907">
        <f t="shared" si="0"/>
        <v>26</v>
      </c>
      <c r="H8" s="907">
        <f t="shared" si="0"/>
        <v>26</v>
      </c>
      <c r="I8" s="907">
        <f t="shared" si="0"/>
        <v>26</v>
      </c>
      <c r="J8" s="907">
        <f t="shared" si="0"/>
        <v>23</v>
      </c>
      <c r="K8" s="907">
        <f t="shared" si="0"/>
        <v>32</v>
      </c>
      <c r="L8" s="907">
        <f t="shared" si="0"/>
        <v>29</v>
      </c>
      <c r="M8" s="907">
        <f t="shared" si="0"/>
        <v>42</v>
      </c>
      <c r="N8" s="907">
        <f t="shared" si="0"/>
        <v>41</v>
      </c>
      <c r="O8" s="907">
        <f t="shared" si="0"/>
        <v>1082</v>
      </c>
      <c r="P8" s="907">
        <f t="shared" si="0"/>
        <v>1075</v>
      </c>
      <c r="Q8" s="907">
        <f t="shared" si="0"/>
        <v>7927</v>
      </c>
      <c r="R8" s="907">
        <v>6369</v>
      </c>
      <c r="S8" s="907">
        <f aca="true" t="shared" si="1" ref="S8:AD8">SUM(S10:S21)</f>
        <v>1662</v>
      </c>
      <c r="T8" s="907">
        <f t="shared" si="1"/>
        <v>1617</v>
      </c>
      <c r="U8" s="907">
        <f t="shared" si="1"/>
        <v>450</v>
      </c>
      <c r="V8" s="907">
        <f t="shared" si="1"/>
        <v>445</v>
      </c>
      <c r="W8" s="907">
        <f t="shared" si="1"/>
        <v>187</v>
      </c>
      <c r="X8" s="907">
        <f t="shared" si="1"/>
        <v>187</v>
      </c>
      <c r="Y8" s="907">
        <f t="shared" si="1"/>
        <v>11</v>
      </c>
      <c r="Z8" s="907">
        <f t="shared" si="1"/>
        <v>11</v>
      </c>
      <c r="AA8" s="907">
        <f t="shared" si="1"/>
        <v>135</v>
      </c>
      <c r="AB8" s="907">
        <f t="shared" si="1"/>
        <v>135</v>
      </c>
      <c r="AC8" s="907">
        <f t="shared" si="1"/>
        <v>707</v>
      </c>
      <c r="AD8" s="908">
        <f t="shared" si="1"/>
        <v>698</v>
      </c>
    </row>
    <row r="9" spans="2:30" ht="12.75" customHeight="1">
      <c r="B9" s="909"/>
      <c r="C9" s="897"/>
      <c r="D9" s="898"/>
      <c r="E9" s="899"/>
      <c r="F9" s="900"/>
      <c r="G9" s="900"/>
      <c r="H9" s="900"/>
      <c r="I9" s="900"/>
      <c r="J9" s="900"/>
      <c r="K9" s="900"/>
      <c r="L9" s="900"/>
      <c r="M9" s="900"/>
      <c r="N9" s="900"/>
      <c r="O9" s="900"/>
      <c r="P9" s="900"/>
      <c r="Q9" s="900"/>
      <c r="R9" s="900"/>
      <c r="S9" s="900"/>
      <c r="T9" s="900"/>
      <c r="U9" s="900"/>
      <c r="V9" s="900"/>
      <c r="W9" s="900"/>
      <c r="X9" s="900"/>
      <c r="Y9" s="900"/>
      <c r="Z9" s="900"/>
      <c r="AA9" s="900"/>
      <c r="AB9" s="900"/>
      <c r="AC9" s="900"/>
      <c r="AD9" s="901"/>
    </row>
    <row r="10" spans="2:30" ht="12.75" customHeight="1">
      <c r="B10" s="909"/>
      <c r="C10" s="897">
        <v>1</v>
      </c>
      <c r="D10" s="898" t="s">
        <v>949</v>
      </c>
      <c r="E10" s="899">
        <f aca="true" t="shared" si="2" ref="E10:F12">SUM(G10,I10,K10,M10,O10,Q10,S10,U10,W10,Y10,AA10,AC10)</f>
        <v>732</v>
      </c>
      <c r="F10" s="900">
        <f t="shared" si="2"/>
        <v>673</v>
      </c>
      <c r="G10" s="900">
        <v>0</v>
      </c>
      <c r="H10" s="900">
        <v>0</v>
      </c>
      <c r="I10" s="900">
        <v>1</v>
      </c>
      <c r="J10" s="900">
        <v>1</v>
      </c>
      <c r="K10" s="900">
        <v>0</v>
      </c>
      <c r="L10" s="900">
        <v>0</v>
      </c>
      <c r="M10" s="900">
        <v>1</v>
      </c>
      <c r="N10" s="900">
        <v>0</v>
      </c>
      <c r="O10" s="900">
        <v>68</v>
      </c>
      <c r="P10" s="900">
        <v>68</v>
      </c>
      <c r="Q10" s="900">
        <v>395</v>
      </c>
      <c r="R10" s="900">
        <v>340</v>
      </c>
      <c r="S10" s="900">
        <v>131</v>
      </c>
      <c r="T10" s="900">
        <v>130</v>
      </c>
      <c r="U10" s="900">
        <v>53</v>
      </c>
      <c r="V10" s="900">
        <v>51</v>
      </c>
      <c r="W10" s="900">
        <v>20</v>
      </c>
      <c r="X10" s="900">
        <v>20</v>
      </c>
      <c r="Y10" s="900">
        <v>1</v>
      </c>
      <c r="Z10" s="900">
        <v>1</v>
      </c>
      <c r="AA10" s="900">
        <v>17</v>
      </c>
      <c r="AB10" s="900">
        <v>17</v>
      </c>
      <c r="AC10" s="900">
        <v>45</v>
      </c>
      <c r="AD10" s="901">
        <v>45</v>
      </c>
    </row>
    <row r="11" spans="2:30" ht="12.75" customHeight="1">
      <c r="B11" s="909"/>
      <c r="C11" s="897">
        <v>2</v>
      </c>
      <c r="D11" s="898" t="s">
        <v>949</v>
      </c>
      <c r="E11" s="899">
        <f t="shared" si="2"/>
        <v>907</v>
      </c>
      <c r="F11" s="900">
        <f t="shared" si="2"/>
        <v>846</v>
      </c>
      <c r="G11" s="900">
        <v>2</v>
      </c>
      <c r="H11" s="900">
        <v>2</v>
      </c>
      <c r="I11" s="900">
        <v>0</v>
      </c>
      <c r="J11" s="900">
        <v>1</v>
      </c>
      <c r="K11" s="900">
        <v>6</v>
      </c>
      <c r="L11" s="900">
        <v>3</v>
      </c>
      <c r="M11" s="900">
        <v>2</v>
      </c>
      <c r="N11" s="900">
        <v>2</v>
      </c>
      <c r="O11" s="900">
        <v>75</v>
      </c>
      <c r="P11" s="900">
        <v>75</v>
      </c>
      <c r="Q11" s="900">
        <v>610</v>
      </c>
      <c r="R11" s="900">
        <v>553</v>
      </c>
      <c r="S11" s="900">
        <v>142</v>
      </c>
      <c r="T11" s="900">
        <v>139</v>
      </c>
      <c r="U11" s="900">
        <v>20</v>
      </c>
      <c r="V11" s="900">
        <v>21</v>
      </c>
      <c r="W11" s="900">
        <v>5</v>
      </c>
      <c r="X11" s="900">
        <v>5</v>
      </c>
      <c r="Y11" s="900">
        <v>1</v>
      </c>
      <c r="Z11" s="900">
        <v>1</v>
      </c>
      <c r="AA11" s="900">
        <v>12</v>
      </c>
      <c r="AB11" s="900">
        <v>12</v>
      </c>
      <c r="AC11" s="900">
        <v>32</v>
      </c>
      <c r="AD11" s="901">
        <v>32</v>
      </c>
    </row>
    <row r="12" spans="2:30" ht="12.75" customHeight="1">
      <c r="B12" s="909"/>
      <c r="C12" s="897">
        <v>3</v>
      </c>
      <c r="D12" s="898" t="s">
        <v>949</v>
      </c>
      <c r="E12" s="899">
        <f t="shared" si="2"/>
        <v>1234</v>
      </c>
      <c r="F12" s="900">
        <f t="shared" si="2"/>
        <v>1077</v>
      </c>
      <c r="G12" s="900">
        <v>4</v>
      </c>
      <c r="H12" s="900">
        <v>4</v>
      </c>
      <c r="I12" s="900">
        <v>2</v>
      </c>
      <c r="J12" s="900">
        <v>1</v>
      </c>
      <c r="K12" s="900">
        <v>3</v>
      </c>
      <c r="L12" s="900">
        <v>2</v>
      </c>
      <c r="M12" s="900">
        <v>2</v>
      </c>
      <c r="N12" s="900">
        <v>1</v>
      </c>
      <c r="O12" s="900">
        <v>46</v>
      </c>
      <c r="P12" s="900">
        <v>46</v>
      </c>
      <c r="Q12" s="900">
        <v>920</v>
      </c>
      <c r="R12" s="900">
        <v>773</v>
      </c>
      <c r="S12" s="900">
        <v>162</v>
      </c>
      <c r="T12" s="900">
        <v>157</v>
      </c>
      <c r="U12" s="900">
        <v>30</v>
      </c>
      <c r="V12" s="900">
        <v>29</v>
      </c>
      <c r="W12" s="900">
        <v>7</v>
      </c>
      <c r="X12" s="900">
        <v>7</v>
      </c>
      <c r="Y12" s="900">
        <v>1</v>
      </c>
      <c r="Z12" s="900">
        <v>1</v>
      </c>
      <c r="AA12" s="900">
        <v>15</v>
      </c>
      <c r="AB12" s="900">
        <v>15</v>
      </c>
      <c r="AC12" s="900">
        <v>42</v>
      </c>
      <c r="AD12" s="901">
        <v>41</v>
      </c>
    </row>
    <row r="13" spans="2:30" ht="12.75" customHeight="1">
      <c r="B13" s="909"/>
      <c r="C13" s="897">
        <v>4</v>
      </c>
      <c r="D13" s="898" t="s">
        <v>949</v>
      </c>
      <c r="E13" s="899">
        <f aca="true" t="shared" si="3" ref="E13:E21">SUM(G13,I13,K13,M13,O13,Q13,S13,U13,W13,Y13,AA13,AC13)</f>
        <v>1003</v>
      </c>
      <c r="F13" s="900">
        <v>862</v>
      </c>
      <c r="G13" s="900">
        <v>5</v>
      </c>
      <c r="H13" s="900">
        <v>5</v>
      </c>
      <c r="I13" s="900">
        <v>1</v>
      </c>
      <c r="J13" s="900">
        <v>1</v>
      </c>
      <c r="K13" s="900">
        <v>1</v>
      </c>
      <c r="L13" s="900">
        <v>1</v>
      </c>
      <c r="M13" s="900">
        <v>0</v>
      </c>
      <c r="N13" s="900">
        <v>1</v>
      </c>
      <c r="O13" s="900">
        <v>93</v>
      </c>
      <c r="P13" s="900">
        <v>93</v>
      </c>
      <c r="Q13" s="900">
        <v>581</v>
      </c>
      <c r="R13" s="900">
        <v>447</v>
      </c>
      <c r="S13" s="900">
        <v>183</v>
      </c>
      <c r="T13" s="900">
        <v>177</v>
      </c>
      <c r="U13" s="900">
        <v>51</v>
      </c>
      <c r="V13" s="900">
        <v>50</v>
      </c>
      <c r="W13" s="900">
        <v>16</v>
      </c>
      <c r="X13" s="900">
        <v>16</v>
      </c>
      <c r="Y13" s="900">
        <v>0</v>
      </c>
      <c r="Z13" s="900">
        <v>0</v>
      </c>
      <c r="AA13" s="900">
        <v>18</v>
      </c>
      <c r="AB13" s="900">
        <v>18</v>
      </c>
      <c r="AC13" s="900">
        <v>54</v>
      </c>
      <c r="AD13" s="901">
        <v>54</v>
      </c>
    </row>
    <row r="14" spans="2:30" ht="12.75" customHeight="1">
      <c r="B14" s="909"/>
      <c r="C14" s="897">
        <v>5</v>
      </c>
      <c r="D14" s="898" t="s">
        <v>949</v>
      </c>
      <c r="E14" s="899">
        <f t="shared" si="3"/>
        <v>756</v>
      </c>
      <c r="F14" s="900">
        <v>625</v>
      </c>
      <c r="G14" s="900">
        <v>1</v>
      </c>
      <c r="H14" s="900">
        <v>1</v>
      </c>
      <c r="I14" s="900">
        <v>2</v>
      </c>
      <c r="J14" s="900">
        <v>1</v>
      </c>
      <c r="K14" s="900">
        <v>3</v>
      </c>
      <c r="L14" s="900">
        <v>3</v>
      </c>
      <c r="M14" s="900">
        <v>0</v>
      </c>
      <c r="N14" s="900">
        <v>0</v>
      </c>
      <c r="O14" s="900">
        <v>63</v>
      </c>
      <c r="P14" s="900">
        <v>63</v>
      </c>
      <c r="Q14" s="900">
        <v>454</v>
      </c>
      <c r="R14" s="900">
        <v>336</v>
      </c>
      <c r="S14" s="900">
        <v>120</v>
      </c>
      <c r="T14" s="900">
        <v>111</v>
      </c>
      <c r="U14" s="900">
        <v>21</v>
      </c>
      <c r="V14" s="900">
        <v>19</v>
      </c>
      <c r="W14" s="900">
        <v>3</v>
      </c>
      <c r="X14" s="900">
        <v>3</v>
      </c>
      <c r="Y14" s="900">
        <v>4</v>
      </c>
      <c r="Z14" s="900">
        <v>4</v>
      </c>
      <c r="AA14" s="900">
        <v>14</v>
      </c>
      <c r="AB14" s="900">
        <v>14</v>
      </c>
      <c r="AC14" s="900">
        <v>71</v>
      </c>
      <c r="AD14" s="901">
        <v>69</v>
      </c>
    </row>
    <row r="15" spans="2:30" ht="12.75" customHeight="1">
      <c r="B15" s="909"/>
      <c r="C15" s="897">
        <v>6</v>
      </c>
      <c r="D15" s="898" t="s">
        <v>949</v>
      </c>
      <c r="E15" s="899">
        <f t="shared" si="3"/>
        <v>912</v>
      </c>
      <c r="F15" s="900">
        <f>SUM(H15,J15,L15,N15,P15,R15,T15,V15,X15,Z15,AB15,AD15)</f>
        <v>807</v>
      </c>
      <c r="G15" s="900">
        <v>4</v>
      </c>
      <c r="H15" s="900">
        <v>4</v>
      </c>
      <c r="I15" s="900">
        <v>2</v>
      </c>
      <c r="J15" s="900">
        <v>1</v>
      </c>
      <c r="K15" s="900">
        <v>1</v>
      </c>
      <c r="L15" s="900">
        <v>1</v>
      </c>
      <c r="M15" s="900">
        <v>1</v>
      </c>
      <c r="N15" s="900">
        <v>1</v>
      </c>
      <c r="O15" s="900">
        <v>62</v>
      </c>
      <c r="P15" s="900">
        <v>62</v>
      </c>
      <c r="Q15" s="900">
        <v>567</v>
      </c>
      <c r="R15" s="900">
        <v>470</v>
      </c>
      <c r="S15" s="900">
        <v>158</v>
      </c>
      <c r="T15" s="900">
        <v>151</v>
      </c>
      <c r="U15" s="900">
        <v>33</v>
      </c>
      <c r="V15" s="900">
        <v>33</v>
      </c>
      <c r="W15" s="900">
        <v>10</v>
      </c>
      <c r="X15" s="900">
        <v>10</v>
      </c>
      <c r="Y15" s="900">
        <v>0</v>
      </c>
      <c r="Z15" s="900">
        <v>0</v>
      </c>
      <c r="AA15" s="900">
        <v>12</v>
      </c>
      <c r="AB15" s="900">
        <v>12</v>
      </c>
      <c r="AC15" s="900">
        <v>62</v>
      </c>
      <c r="AD15" s="901">
        <v>62</v>
      </c>
    </row>
    <row r="16" spans="2:30" ht="12.75" customHeight="1">
      <c r="B16" s="909"/>
      <c r="C16" s="897">
        <v>7</v>
      </c>
      <c r="D16" s="898" t="s">
        <v>949</v>
      </c>
      <c r="E16" s="899">
        <f t="shared" si="3"/>
        <v>1284</v>
      </c>
      <c r="F16" s="900">
        <f>SUM(H16,J16,L16,N16,P16,R16,T16,V16,X16,Z16,AB16,AD16)</f>
        <v>1097</v>
      </c>
      <c r="G16" s="900">
        <v>1</v>
      </c>
      <c r="H16" s="900">
        <v>1</v>
      </c>
      <c r="I16" s="900">
        <v>3</v>
      </c>
      <c r="J16" s="900">
        <v>3</v>
      </c>
      <c r="K16" s="900">
        <v>2</v>
      </c>
      <c r="L16" s="900">
        <v>2</v>
      </c>
      <c r="M16" s="900">
        <v>3</v>
      </c>
      <c r="N16" s="900">
        <v>3</v>
      </c>
      <c r="O16" s="900">
        <v>93</v>
      </c>
      <c r="P16" s="900">
        <v>90</v>
      </c>
      <c r="Q16" s="900">
        <v>867</v>
      </c>
      <c r="R16" s="900">
        <v>682</v>
      </c>
      <c r="S16" s="900">
        <v>173</v>
      </c>
      <c r="T16" s="900">
        <v>172</v>
      </c>
      <c r="U16" s="900">
        <v>50</v>
      </c>
      <c r="V16" s="900">
        <v>52</v>
      </c>
      <c r="W16" s="900">
        <v>35</v>
      </c>
      <c r="X16" s="900">
        <v>35</v>
      </c>
      <c r="Y16" s="900">
        <v>1</v>
      </c>
      <c r="Z16" s="900">
        <v>1</v>
      </c>
      <c r="AA16" s="900">
        <v>6</v>
      </c>
      <c r="AB16" s="900">
        <v>6</v>
      </c>
      <c r="AC16" s="900">
        <v>50</v>
      </c>
      <c r="AD16" s="901">
        <v>50</v>
      </c>
    </row>
    <row r="17" spans="2:30" ht="12.75" customHeight="1">
      <c r="B17" s="909"/>
      <c r="C17" s="897">
        <v>8</v>
      </c>
      <c r="D17" s="898" t="s">
        <v>949</v>
      </c>
      <c r="E17" s="899">
        <f t="shared" si="3"/>
        <v>1025</v>
      </c>
      <c r="F17" s="900">
        <f>SUM(H17,J17,L17,N17,P17,R17,T17,V17,X17,Z17,AB17,AD17)</f>
        <v>824</v>
      </c>
      <c r="G17" s="900">
        <v>1</v>
      </c>
      <c r="H17" s="900">
        <v>1</v>
      </c>
      <c r="I17" s="900">
        <v>4</v>
      </c>
      <c r="J17" s="900">
        <v>4</v>
      </c>
      <c r="K17" s="900">
        <v>1</v>
      </c>
      <c r="L17" s="900">
        <v>1</v>
      </c>
      <c r="M17" s="900">
        <v>7</v>
      </c>
      <c r="N17" s="900">
        <v>7</v>
      </c>
      <c r="O17" s="900">
        <v>154</v>
      </c>
      <c r="P17" s="900">
        <v>155</v>
      </c>
      <c r="Q17" s="900">
        <v>612</v>
      </c>
      <c r="R17" s="900">
        <v>418</v>
      </c>
      <c r="S17" s="900">
        <v>120</v>
      </c>
      <c r="T17" s="900">
        <v>113</v>
      </c>
      <c r="U17" s="900">
        <v>39</v>
      </c>
      <c r="V17" s="900">
        <v>39</v>
      </c>
      <c r="W17" s="900">
        <v>16</v>
      </c>
      <c r="X17" s="900">
        <v>16</v>
      </c>
      <c r="Y17" s="900">
        <v>0</v>
      </c>
      <c r="Z17" s="900">
        <v>0</v>
      </c>
      <c r="AA17" s="900">
        <v>4</v>
      </c>
      <c r="AB17" s="900">
        <v>4</v>
      </c>
      <c r="AC17" s="900">
        <v>67</v>
      </c>
      <c r="AD17" s="901">
        <v>66</v>
      </c>
    </row>
    <row r="18" spans="2:30" ht="12.75" customHeight="1">
      <c r="B18" s="909"/>
      <c r="C18" s="897">
        <v>9</v>
      </c>
      <c r="D18" s="898" t="s">
        <v>949</v>
      </c>
      <c r="E18" s="899">
        <f t="shared" si="3"/>
        <v>1117</v>
      </c>
      <c r="F18" s="900">
        <v>977</v>
      </c>
      <c r="G18" s="900">
        <v>3</v>
      </c>
      <c r="H18" s="900">
        <v>3</v>
      </c>
      <c r="I18" s="900">
        <v>6</v>
      </c>
      <c r="J18" s="900">
        <v>6</v>
      </c>
      <c r="K18" s="900">
        <v>2</v>
      </c>
      <c r="L18" s="900">
        <v>0</v>
      </c>
      <c r="M18" s="900">
        <v>14</v>
      </c>
      <c r="N18" s="900">
        <v>14</v>
      </c>
      <c r="O18" s="900">
        <v>106</v>
      </c>
      <c r="P18" s="900">
        <v>106</v>
      </c>
      <c r="Q18" s="900">
        <v>748</v>
      </c>
      <c r="R18" s="900">
        <v>416</v>
      </c>
      <c r="S18" s="900">
        <v>111</v>
      </c>
      <c r="T18" s="900">
        <v>108</v>
      </c>
      <c r="U18" s="900">
        <v>35</v>
      </c>
      <c r="V18" s="900">
        <v>33</v>
      </c>
      <c r="W18" s="900">
        <v>11</v>
      </c>
      <c r="X18" s="900">
        <v>11</v>
      </c>
      <c r="Y18" s="900">
        <v>0</v>
      </c>
      <c r="Z18" s="900">
        <v>0</v>
      </c>
      <c r="AA18" s="900">
        <v>12</v>
      </c>
      <c r="AB18" s="900">
        <v>12</v>
      </c>
      <c r="AC18" s="900">
        <v>69</v>
      </c>
      <c r="AD18" s="901">
        <v>68</v>
      </c>
    </row>
    <row r="19" spans="2:30" ht="12.75" customHeight="1">
      <c r="B19" s="909"/>
      <c r="C19" s="897">
        <v>10</v>
      </c>
      <c r="D19" s="898" t="s">
        <v>949</v>
      </c>
      <c r="E19" s="899">
        <f t="shared" si="3"/>
        <v>1226</v>
      </c>
      <c r="F19" s="900">
        <f>SUM(H19,J19,L19,N19,P19,R19,T19,V19,X19,Z19,AB19,AD19)</f>
        <v>1063</v>
      </c>
      <c r="G19" s="900">
        <v>1</v>
      </c>
      <c r="H19" s="900">
        <v>1</v>
      </c>
      <c r="I19" s="900">
        <v>2</v>
      </c>
      <c r="J19" s="900">
        <v>1</v>
      </c>
      <c r="K19" s="900">
        <v>5</v>
      </c>
      <c r="L19" s="900">
        <v>6</v>
      </c>
      <c r="M19" s="900">
        <v>5</v>
      </c>
      <c r="N19" s="900">
        <v>4</v>
      </c>
      <c r="O19" s="900">
        <v>113</v>
      </c>
      <c r="P19" s="900">
        <v>113</v>
      </c>
      <c r="Q19" s="900">
        <v>789</v>
      </c>
      <c r="R19" s="900">
        <v>627</v>
      </c>
      <c r="S19" s="900">
        <v>155</v>
      </c>
      <c r="T19" s="900">
        <v>155</v>
      </c>
      <c r="U19" s="900">
        <v>53</v>
      </c>
      <c r="V19" s="900">
        <v>53</v>
      </c>
      <c r="W19" s="900">
        <v>19</v>
      </c>
      <c r="X19" s="900">
        <v>19</v>
      </c>
      <c r="Y19" s="900">
        <v>0</v>
      </c>
      <c r="Z19" s="900">
        <v>0</v>
      </c>
      <c r="AA19" s="900">
        <v>7</v>
      </c>
      <c r="AB19" s="900">
        <v>7</v>
      </c>
      <c r="AC19" s="900">
        <v>77</v>
      </c>
      <c r="AD19" s="901">
        <v>77</v>
      </c>
    </row>
    <row r="20" spans="2:30" ht="12.75" customHeight="1">
      <c r="B20" s="909"/>
      <c r="C20" s="897">
        <v>11</v>
      </c>
      <c r="D20" s="898" t="s">
        <v>949</v>
      </c>
      <c r="E20" s="899">
        <f t="shared" si="3"/>
        <v>944</v>
      </c>
      <c r="F20" s="900">
        <f>SUM(H20,J20,L20,N20,P20,R20,T20,V20,X20,Z20,AB20,AD20)</f>
        <v>807</v>
      </c>
      <c r="G20" s="900">
        <v>3</v>
      </c>
      <c r="H20" s="900">
        <v>3</v>
      </c>
      <c r="I20" s="900">
        <v>3</v>
      </c>
      <c r="J20" s="900">
        <v>1</v>
      </c>
      <c r="K20" s="900">
        <v>7</v>
      </c>
      <c r="L20" s="900">
        <v>9</v>
      </c>
      <c r="M20" s="900">
        <v>3</v>
      </c>
      <c r="N20" s="900">
        <v>3</v>
      </c>
      <c r="O20" s="900">
        <v>94</v>
      </c>
      <c r="P20" s="900">
        <v>90</v>
      </c>
      <c r="Q20" s="900">
        <v>621</v>
      </c>
      <c r="R20" s="900">
        <v>493</v>
      </c>
      <c r="S20" s="900">
        <v>88</v>
      </c>
      <c r="T20" s="900">
        <v>86</v>
      </c>
      <c r="U20" s="900">
        <v>36</v>
      </c>
      <c r="V20" s="900">
        <v>35</v>
      </c>
      <c r="W20" s="900">
        <v>20</v>
      </c>
      <c r="X20" s="900">
        <v>20</v>
      </c>
      <c r="Y20" s="900">
        <v>0</v>
      </c>
      <c r="Z20" s="900">
        <v>0</v>
      </c>
      <c r="AA20" s="900">
        <v>6</v>
      </c>
      <c r="AB20" s="900">
        <v>6</v>
      </c>
      <c r="AC20" s="900">
        <v>63</v>
      </c>
      <c r="AD20" s="901">
        <v>61</v>
      </c>
    </row>
    <row r="21" spans="2:30" ht="12.75" customHeight="1">
      <c r="B21" s="909"/>
      <c r="C21" s="897">
        <v>12</v>
      </c>
      <c r="D21" s="898" t="s">
        <v>949</v>
      </c>
      <c r="E21" s="899">
        <f t="shared" si="3"/>
        <v>1147</v>
      </c>
      <c r="F21" s="900">
        <f>SUM(H21,J21,L21,N21,P21,R21,T21,V21,X21,Z21,AB21,AD21)</f>
        <v>998</v>
      </c>
      <c r="G21" s="900">
        <v>1</v>
      </c>
      <c r="H21" s="900">
        <v>1</v>
      </c>
      <c r="I21" s="900">
        <v>0</v>
      </c>
      <c r="J21" s="900">
        <v>2</v>
      </c>
      <c r="K21" s="900">
        <v>1</v>
      </c>
      <c r="L21" s="900">
        <v>1</v>
      </c>
      <c r="M21" s="900">
        <v>4</v>
      </c>
      <c r="N21" s="900">
        <v>5</v>
      </c>
      <c r="O21" s="900">
        <v>115</v>
      </c>
      <c r="P21" s="900">
        <v>114</v>
      </c>
      <c r="Q21" s="900">
        <v>763</v>
      </c>
      <c r="R21" s="900">
        <v>614</v>
      </c>
      <c r="S21" s="900">
        <v>119</v>
      </c>
      <c r="T21" s="900">
        <v>118</v>
      </c>
      <c r="U21" s="900">
        <v>29</v>
      </c>
      <c r="V21" s="900">
        <v>30</v>
      </c>
      <c r="W21" s="900">
        <v>25</v>
      </c>
      <c r="X21" s="900">
        <v>25</v>
      </c>
      <c r="Y21" s="900">
        <v>3</v>
      </c>
      <c r="Z21" s="900">
        <v>3</v>
      </c>
      <c r="AA21" s="900">
        <v>12</v>
      </c>
      <c r="AB21" s="900">
        <v>12</v>
      </c>
      <c r="AC21" s="900">
        <v>75</v>
      </c>
      <c r="AD21" s="901">
        <v>73</v>
      </c>
    </row>
    <row r="22" spans="2:30" ht="12.75" thickBot="1">
      <c r="B22" s="910"/>
      <c r="C22" s="888"/>
      <c r="D22" s="911"/>
      <c r="E22" s="912"/>
      <c r="F22" s="913"/>
      <c r="G22" s="913"/>
      <c r="H22" s="913"/>
      <c r="I22" s="913"/>
      <c r="J22" s="913"/>
      <c r="K22" s="913"/>
      <c r="L22" s="913"/>
      <c r="M22" s="913"/>
      <c r="N22" s="913"/>
      <c r="O22" s="913"/>
      <c r="P22" s="913"/>
      <c r="Q22" s="913"/>
      <c r="R22" s="913"/>
      <c r="S22" s="913"/>
      <c r="T22" s="913"/>
      <c r="U22" s="913"/>
      <c r="V22" s="913"/>
      <c r="W22" s="913"/>
      <c r="X22" s="913"/>
      <c r="Y22" s="913"/>
      <c r="Z22" s="913"/>
      <c r="AA22" s="913"/>
      <c r="AB22" s="913"/>
      <c r="AC22" s="913"/>
      <c r="AD22" s="914"/>
    </row>
    <row r="23" ht="12">
      <c r="B23" s="886" t="s">
        <v>950</v>
      </c>
    </row>
  </sheetData>
  <mergeCells count="14">
    <mergeCell ref="M4:N4"/>
    <mergeCell ref="O4:P4"/>
    <mergeCell ref="E4:F4"/>
    <mergeCell ref="G4:H4"/>
    <mergeCell ref="Y4:Z4"/>
    <mergeCell ref="AA4:AB4"/>
    <mergeCell ref="AC4:AD4"/>
    <mergeCell ref="B4:D5"/>
    <mergeCell ref="Q4:R4"/>
    <mergeCell ref="S4:T4"/>
    <mergeCell ref="U4:V4"/>
    <mergeCell ref="W4:X4"/>
    <mergeCell ref="I4:J4"/>
    <mergeCell ref="K4:L4"/>
  </mergeCells>
  <printOptions/>
  <pageMargins left="0.75" right="0.75" top="1" bottom="1" header="0.512" footer="0.512"/>
  <pageSetup orientation="portrait" paperSize="9"/>
</worksheet>
</file>

<file path=xl/worksheets/sheet29.xml><?xml version="1.0" encoding="utf-8"?>
<worksheet xmlns="http://schemas.openxmlformats.org/spreadsheetml/2006/main" xmlns:r="http://schemas.openxmlformats.org/officeDocument/2006/relationships">
  <sheetPr codeName="Sheet13"/>
  <dimension ref="B1:AF304"/>
  <sheetViews>
    <sheetView workbookViewId="0" topLeftCell="A1">
      <selection activeCell="A1" sqref="A1"/>
    </sheetView>
  </sheetViews>
  <sheetFormatPr defaultColWidth="9.00390625" defaultRowHeight="13.5"/>
  <cols>
    <col min="1" max="1" width="3.875" style="150" customWidth="1"/>
    <col min="2" max="2" width="10.875" style="150" customWidth="1"/>
    <col min="3" max="6" width="8.625" style="150" customWidth="1"/>
    <col min="7" max="7" width="2.125" style="150" customWidth="1"/>
    <col min="8" max="8" width="3.125" style="150" customWidth="1"/>
    <col min="9" max="10" width="8.625" style="150" customWidth="1"/>
    <col min="11" max="11" width="2.125" style="150" customWidth="1"/>
    <col min="12" max="12" width="3.125" style="150" customWidth="1"/>
    <col min="13" max="20" width="8.625" style="150" customWidth="1"/>
    <col min="21" max="21" width="2.125" style="150" customWidth="1"/>
    <col min="22" max="22" width="4.125" style="150" customWidth="1"/>
    <col min="23" max="23" width="8.625" style="150" customWidth="1"/>
    <col min="24" max="24" width="2.125" style="150" customWidth="1"/>
    <col min="25" max="25" width="4.125" style="150" customWidth="1"/>
    <col min="26" max="26" width="8.625" style="150" customWidth="1"/>
    <col min="27" max="27" width="2.125" style="150" customWidth="1"/>
    <col min="28" max="28" width="4.125" style="150" customWidth="1"/>
    <col min="29" max="32" width="8.625" style="150" customWidth="1"/>
    <col min="33" max="16384" width="9.00390625" style="150" customWidth="1"/>
  </cols>
  <sheetData>
    <row r="1" spans="2:13" ht="14.25">
      <c r="B1" s="915" t="s">
        <v>1000</v>
      </c>
      <c r="M1" s="70"/>
    </row>
    <row r="2" spans="2:32" ht="12.75" thickBot="1">
      <c r="B2" s="916"/>
      <c r="M2" s="70"/>
      <c r="AF2" s="917" t="s">
        <v>954</v>
      </c>
    </row>
    <row r="3" spans="2:32" ht="13.5" customHeight="1">
      <c r="B3" s="1345" t="s">
        <v>955</v>
      </c>
      <c r="C3" s="1348" t="s">
        <v>956</v>
      </c>
      <c r="D3" s="1349"/>
      <c r="E3" s="1349"/>
      <c r="F3" s="1349"/>
      <c r="G3" s="1349"/>
      <c r="H3" s="1349"/>
      <c r="I3" s="1349"/>
      <c r="J3" s="1349"/>
      <c r="K3" s="1349"/>
      <c r="L3" s="1349"/>
      <c r="M3" s="1349"/>
      <c r="N3" s="1349"/>
      <c r="O3" s="1349"/>
      <c r="P3" s="1350"/>
      <c r="Q3" s="1348" t="s">
        <v>957</v>
      </c>
      <c r="R3" s="1349"/>
      <c r="S3" s="1349"/>
      <c r="T3" s="1349"/>
      <c r="U3" s="1349"/>
      <c r="V3" s="1349"/>
      <c r="W3" s="1349"/>
      <c r="X3" s="1349"/>
      <c r="Y3" s="1349"/>
      <c r="Z3" s="1349"/>
      <c r="AA3" s="1349"/>
      <c r="AB3" s="1349"/>
      <c r="AC3" s="1349"/>
      <c r="AD3" s="1349"/>
      <c r="AE3" s="1349"/>
      <c r="AF3" s="1350"/>
    </row>
    <row r="4" spans="2:32" ht="13.5" customHeight="1">
      <c r="B4" s="1346"/>
      <c r="C4" s="1336" t="s">
        <v>958</v>
      </c>
      <c r="D4" s="1338"/>
      <c r="E4" s="1336" t="s">
        <v>959</v>
      </c>
      <c r="F4" s="1338"/>
      <c r="G4" s="1339" t="s">
        <v>960</v>
      </c>
      <c r="H4" s="1340"/>
      <c r="I4" s="1340"/>
      <c r="J4" s="1340"/>
      <c r="K4" s="1340"/>
      <c r="L4" s="1340"/>
      <c r="M4" s="1341"/>
      <c r="N4" s="1336" t="s">
        <v>961</v>
      </c>
      <c r="O4" s="1337"/>
      <c r="P4" s="1338"/>
      <c r="Q4" s="1336" t="s">
        <v>962</v>
      </c>
      <c r="R4" s="1338"/>
      <c r="S4" s="1336" t="s">
        <v>959</v>
      </c>
      <c r="T4" s="1338"/>
      <c r="U4" s="1339" t="s">
        <v>963</v>
      </c>
      <c r="V4" s="1340"/>
      <c r="W4" s="1340"/>
      <c r="X4" s="1340"/>
      <c r="Y4" s="1340"/>
      <c r="Z4" s="1340"/>
      <c r="AA4" s="1340"/>
      <c r="AB4" s="1340"/>
      <c r="AC4" s="1341"/>
      <c r="AD4" s="1336" t="s">
        <v>964</v>
      </c>
      <c r="AE4" s="1337"/>
      <c r="AF4" s="1338"/>
    </row>
    <row r="5" spans="2:32" ht="21" customHeight="1">
      <c r="B5" s="1347"/>
      <c r="C5" s="918" t="s">
        <v>965</v>
      </c>
      <c r="D5" s="918" t="s">
        <v>966</v>
      </c>
      <c r="E5" s="918" t="s">
        <v>965</v>
      </c>
      <c r="F5" s="918" t="s">
        <v>966</v>
      </c>
      <c r="G5" s="1339" t="s">
        <v>952</v>
      </c>
      <c r="H5" s="1340"/>
      <c r="I5" s="1341"/>
      <c r="J5" s="918" t="s">
        <v>953</v>
      </c>
      <c r="K5" s="1342" t="s">
        <v>1734</v>
      </c>
      <c r="L5" s="1343"/>
      <c r="M5" s="1344"/>
      <c r="N5" s="918" t="s">
        <v>952</v>
      </c>
      <c r="O5" s="918" t="s">
        <v>953</v>
      </c>
      <c r="P5" s="919" t="s">
        <v>1734</v>
      </c>
      <c r="Q5" s="918" t="s">
        <v>967</v>
      </c>
      <c r="R5" s="918" t="s">
        <v>968</v>
      </c>
      <c r="S5" s="918" t="s">
        <v>967</v>
      </c>
      <c r="T5" s="918" t="s">
        <v>968</v>
      </c>
      <c r="U5" s="1339" t="s">
        <v>952</v>
      </c>
      <c r="V5" s="1340"/>
      <c r="W5" s="1341"/>
      <c r="X5" s="1339" t="s">
        <v>953</v>
      </c>
      <c r="Y5" s="1340"/>
      <c r="Z5" s="1341"/>
      <c r="AA5" s="1342" t="s">
        <v>1734</v>
      </c>
      <c r="AB5" s="1343"/>
      <c r="AC5" s="1344"/>
      <c r="AD5" s="918" t="s">
        <v>952</v>
      </c>
      <c r="AE5" s="918" t="s">
        <v>953</v>
      </c>
      <c r="AF5" s="919" t="s">
        <v>1734</v>
      </c>
    </row>
    <row r="6" spans="2:32" ht="13.5" customHeight="1">
      <c r="B6" s="920"/>
      <c r="C6" s="921"/>
      <c r="D6" s="872"/>
      <c r="E6" s="872"/>
      <c r="F6" s="872"/>
      <c r="G6" s="872"/>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5"/>
    </row>
    <row r="7" spans="2:32" s="153" customFormat="1" ht="12.75" customHeight="1">
      <c r="B7" s="38" t="s">
        <v>1460</v>
      </c>
      <c r="C7" s="39">
        <f>SUM(C9,C21)</f>
        <v>354</v>
      </c>
      <c r="D7" s="40">
        <f>SUM(D9,D21)</f>
        <v>214</v>
      </c>
      <c r="E7" s="40">
        <v>4128</v>
      </c>
      <c r="F7" s="40">
        <f>SUM(F9,F21)</f>
        <v>432</v>
      </c>
      <c r="G7" s="40"/>
      <c r="H7" s="40"/>
      <c r="I7" s="40">
        <f>SUM(I9,I21)</f>
        <v>2707</v>
      </c>
      <c r="J7" s="40">
        <f>SUM(J9,J21)</f>
        <v>3106</v>
      </c>
      <c r="K7" s="40"/>
      <c r="L7" s="40"/>
      <c r="M7" s="40">
        <f>SUM(M9,M21)</f>
        <v>5813</v>
      </c>
      <c r="N7" s="40">
        <v>90742</v>
      </c>
      <c r="O7" s="40">
        <f aca="true" t="shared" si="0" ref="O7:T7">SUM(O9,O21)</f>
        <v>90927</v>
      </c>
      <c r="P7" s="40">
        <f t="shared" si="0"/>
        <v>185669</v>
      </c>
      <c r="Q7" s="40">
        <f t="shared" si="0"/>
        <v>229</v>
      </c>
      <c r="R7" s="40">
        <f t="shared" si="0"/>
        <v>21</v>
      </c>
      <c r="S7" s="40">
        <f t="shared" si="0"/>
        <v>2150</v>
      </c>
      <c r="T7" s="40">
        <f t="shared" si="0"/>
        <v>44</v>
      </c>
      <c r="U7" s="922" t="s">
        <v>969</v>
      </c>
      <c r="V7" s="40">
        <v>30</v>
      </c>
      <c r="W7" s="40">
        <f>SUM(W9,W21)</f>
        <v>2511</v>
      </c>
      <c r="X7" s="922" t="s">
        <v>969</v>
      </c>
      <c r="Y7" s="40">
        <f>SUM(Y9,Y21)</f>
        <v>2</v>
      </c>
      <c r="Z7" s="40">
        <f>SUM(Z9,Z21)</f>
        <v>903</v>
      </c>
      <c r="AA7" s="922" t="s">
        <v>969</v>
      </c>
      <c r="AB7" s="40">
        <f>SUM(AB9,AB21)</f>
        <v>32</v>
      </c>
      <c r="AC7" s="40">
        <f>SUM(AC9,AC21)</f>
        <v>3414</v>
      </c>
      <c r="AD7" s="40">
        <f>SUM(AD9,AD21)</f>
        <v>48113</v>
      </c>
      <c r="AE7" s="40">
        <f>SUM(AE9,AE21)</f>
        <v>47254</v>
      </c>
      <c r="AF7" s="41">
        <f>SUM(AF9,AF21)</f>
        <v>95367</v>
      </c>
    </row>
    <row r="8" spans="2:32" ht="12.75" customHeight="1">
      <c r="B8" s="34"/>
      <c r="C8" s="30"/>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2"/>
    </row>
    <row r="9" spans="2:32" s="153" customFormat="1" ht="12.75" customHeight="1">
      <c r="B9" s="38" t="s">
        <v>970</v>
      </c>
      <c r="C9" s="39">
        <f>SUM(C11:C19)</f>
        <v>115</v>
      </c>
      <c r="D9" s="40">
        <f>SUM(D11:D19)</f>
        <v>42</v>
      </c>
      <c r="E9" s="40">
        <v>1750</v>
      </c>
      <c r="F9" s="40">
        <f>SUM(F11:F19)</f>
        <v>73</v>
      </c>
      <c r="G9" s="40"/>
      <c r="H9" s="40"/>
      <c r="I9" s="40">
        <f>SUM(I11:I19)</f>
        <v>977</v>
      </c>
      <c r="J9" s="40">
        <f>SUM(J11:J19)</f>
        <v>1332</v>
      </c>
      <c r="K9" s="40"/>
      <c r="L9" s="40"/>
      <c r="M9" s="40">
        <f>SUM(M11:M19)</f>
        <v>2309</v>
      </c>
      <c r="N9" s="40">
        <f>SUM(N11:N19)</f>
        <v>41098</v>
      </c>
      <c r="O9" s="40">
        <f>SUM(O11:O19)</f>
        <v>39504</v>
      </c>
      <c r="P9" s="40">
        <v>80602</v>
      </c>
      <c r="Q9" s="40">
        <f>SUM(Q11:Q19)</f>
        <v>76</v>
      </c>
      <c r="R9" s="40">
        <f>SUM(R11:R19)</f>
        <v>6</v>
      </c>
      <c r="S9" s="40">
        <f>SUM(S11:S19)</f>
        <v>891</v>
      </c>
      <c r="T9" s="40">
        <f>SUM(T11:T19)</f>
        <v>10</v>
      </c>
      <c r="U9" s="922" t="s">
        <v>971</v>
      </c>
      <c r="V9" s="40">
        <f>SUM(V11:V19)</f>
        <v>4</v>
      </c>
      <c r="W9" s="40">
        <f>SUM(W11:W19)</f>
        <v>999</v>
      </c>
      <c r="X9" s="922" t="s">
        <v>971</v>
      </c>
      <c r="Y9" s="40">
        <f>SUM(Y11:Y19)</f>
        <v>2</v>
      </c>
      <c r="Z9" s="40">
        <f>SUM(Z11:Z19)</f>
        <v>380</v>
      </c>
      <c r="AA9" s="922" t="s">
        <v>971</v>
      </c>
      <c r="AB9" s="40">
        <f>SUM(AB11:AB19)</f>
        <v>6</v>
      </c>
      <c r="AC9" s="40">
        <f>SUM(AC11:AC19)</f>
        <v>1379</v>
      </c>
      <c r="AD9" s="40">
        <v>20688</v>
      </c>
      <c r="AE9" s="40">
        <f>SUM(AE11:AE19)</f>
        <v>20368</v>
      </c>
      <c r="AF9" s="41">
        <f>SUM(AF11:AF19)</f>
        <v>41056</v>
      </c>
    </row>
    <row r="10" spans="2:32" ht="12.75" customHeight="1">
      <c r="B10" s="570"/>
      <c r="C10" s="30"/>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2"/>
    </row>
    <row r="11" spans="2:32" ht="12.75" customHeight="1">
      <c r="B11" s="570" t="s">
        <v>1461</v>
      </c>
      <c r="C11" s="30">
        <v>22</v>
      </c>
      <c r="D11" s="31">
        <v>4</v>
      </c>
      <c r="E11" s="31">
        <v>420</v>
      </c>
      <c r="F11" s="31">
        <v>7</v>
      </c>
      <c r="G11" s="31"/>
      <c r="H11" s="31"/>
      <c r="I11" s="31">
        <v>197</v>
      </c>
      <c r="J11" s="31">
        <v>330</v>
      </c>
      <c r="K11" s="31"/>
      <c r="L11" s="31"/>
      <c r="M11" s="31">
        <f aca="true" t="shared" si="1" ref="M11:M19">SUM(I11:J11)</f>
        <v>527</v>
      </c>
      <c r="N11" s="31">
        <v>10153</v>
      </c>
      <c r="O11" s="31">
        <v>9763</v>
      </c>
      <c r="P11" s="31">
        <v>16916</v>
      </c>
      <c r="Q11" s="31">
        <v>14</v>
      </c>
      <c r="R11" s="31">
        <v>0</v>
      </c>
      <c r="S11" s="31">
        <v>214</v>
      </c>
      <c r="T11" s="31">
        <v>0</v>
      </c>
      <c r="U11" s="31"/>
      <c r="V11" s="31"/>
      <c r="W11" s="31">
        <v>212</v>
      </c>
      <c r="X11" s="923" t="s">
        <v>969</v>
      </c>
      <c r="Y11" s="31">
        <v>1</v>
      </c>
      <c r="Z11" s="31">
        <v>99</v>
      </c>
      <c r="AA11" s="923" t="s">
        <v>969</v>
      </c>
      <c r="AB11" s="31">
        <f aca="true" t="shared" si="2" ref="AB11:AC13">SUM(V11,Y11)</f>
        <v>1</v>
      </c>
      <c r="AC11" s="31">
        <f t="shared" si="2"/>
        <v>311</v>
      </c>
      <c r="AD11" s="31">
        <v>5150</v>
      </c>
      <c r="AE11" s="31">
        <v>4967</v>
      </c>
      <c r="AF11" s="32">
        <f aca="true" t="shared" si="3" ref="AF11:AF17">SUM(AD11:AE11)</f>
        <v>10117</v>
      </c>
    </row>
    <row r="12" spans="2:32" ht="12.75" customHeight="1">
      <c r="B12" s="570" t="s">
        <v>1476</v>
      </c>
      <c r="C12" s="30">
        <v>19</v>
      </c>
      <c r="D12" s="31">
        <v>13</v>
      </c>
      <c r="E12" s="31">
        <v>271</v>
      </c>
      <c r="F12" s="31">
        <v>22</v>
      </c>
      <c r="G12" s="31"/>
      <c r="H12" s="31"/>
      <c r="I12" s="31">
        <v>156</v>
      </c>
      <c r="J12" s="31">
        <v>209</v>
      </c>
      <c r="K12" s="31"/>
      <c r="L12" s="31"/>
      <c r="M12" s="31">
        <f t="shared" si="1"/>
        <v>365</v>
      </c>
      <c r="N12" s="31">
        <v>6312</v>
      </c>
      <c r="O12" s="31">
        <v>6075</v>
      </c>
      <c r="P12" s="31">
        <f aca="true" t="shared" si="4" ref="P12:P19">SUM(N12:O12)</f>
        <v>12387</v>
      </c>
      <c r="Q12" s="31">
        <v>12</v>
      </c>
      <c r="R12" s="31">
        <v>4</v>
      </c>
      <c r="S12" s="31">
        <v>131</v>
      </c>
      <c r="T12" s="31">
        <v>8</v>
      </c>
      <c r="U12" s="923" t="s">
        <v>969</v>
      </c>
      <c r="V12" s="31">
        <v>1</v>
      </c>
      <c r="W12" s="31">
        <v>163</v>
      </c>
      <c r="X12" s="923" t="s">
        <v>969</v>
      </c>
      <c r="Y12" s="31">
        <v>1</v>
      </c>
      <c r="Z12" s="31">
        <v>54</v>
      </c>
      <c r="AA12" s="923" t="s">
        <v>969</v>
      </c>
      <c r="AB12" s="31">
        <f t="shared" si="2"/>
        <v>2</v>
      </c>
      <c r="AC12" s="31">
        <f t="shared" si="2"/>
        <v>217</v>
      </c>
      <c r="AD12" s="31">
        <v>3163</v>
      </c>
      <c r="AE12" s="31">
        <v>3113</v>
      </c>
      <c r="AF12" s="32">
        <f t="shared" si="3"/>
        <v>6276</v>
      </c>
    </row>
    <row r="13" spans="2:32" ht="12.75" customHeight="1">
      <c r="B13" s="570" t="s">
        <v>1488</v>
      </c>
      <c r="C13" s="30">
        <v>11</v>
      </c>
      <c r="D13" s="31">
        <v>3</v>
      </c>
      <c r="E13" s="31">
        <v>176</v>
      </c>
      <c r="F13" s="31">
        <v>8</v>
      </c>
      <c r="G13" s="31"/>
      <c r="H13" s="31"/>
      <c r="I13" s="31">
        <v>109</v>
      </c>
      <c r="J13" s="31">
        <v>127</v>
      </c>
      <c r="K13" s="31"/>
      <c r="L13" s="31"/>
      <c r="M13" s="31">
        <f t="shared" si="1"/>
        <v>236</v>
      </c>
      <c r="N13" s="31">
        <v>4205</v>
      </c>
      <c r="O13" s="31">
        <v>4061</v>
      </c>
      <c r="P13" s="31">
        <f t="shared" si="4"/>
        <v>8266</v>
      </c>
      <c r="Q13" s="31">
        <v>9</v>
      </c>
      <c r="R13" s="31">
        <v>0</v>
      </c>
      <c r="S13" s="31">
        <v>92</v>
      </c>
      <c r="T13" s="31">
        <v>0</v>
      </c>
      <c r="U13" s="923" t="s">
        <v>969</v>
      </c>
      <c r="V13" s="31">
        <v>2</v>
      </c>
      <c r="W13" s="31">
        <v>108</v>
      </c>
      <c r="X13" s="31"/>
      <c r="Y13" s="31"/>
      <c r="Z13" s="31">
        <v>40</v>
      </c>
      <c r="AA13" s="923" t="s">
        <v>969</v>
      </c>
      <c r="AB13" s="31">
        <f t="shared" si="2"/>
        <v>2</v>
      </c>
      <c r="AC13" s="31">
        <f t="shared" si="2"/>
        <v>148</v>
      </c>
      <c r="AD13" s="31">
        <v>2022</v>
      </c>
      <c r="AE13" s="31">
        <v>2086</v>
      </c>
      <c r="AF13" s="32">
        <f t="shared" si="3"/>
        <v>4108</v>
      </c>
    </row>
    <row r="14" spans="2:32" ht="12.75" customHeight="1">
      <c r="B14" s="570" t="s">
        <v>1499</v>
      </c>
      <c r="C14" s="30">
        <v>20</v>
      </c>
      <c r="D14" s="31">
        <v>4</v>
      </c>
      <c r="E14" s="31">
        <v>305</v>
      </c>
      <c r="F14" s="31">
        <v>5</v>
      </c>
      <c r="G14" s="31"/>
      <c r="H14" s="31"/>
      <c r="I14" s="31">
        <v>164</v>
      </c>
      <c r="J14" s="31">
        <v>225</v>
      </c>
      <c r="K14" s="31"/>
      <c r="L14" s="31"/>
      <c r="M14" s="31">
        <f t="shared" si="1"/>
        <v>389</v>
      </c>
      <c r="N14" s="31">
        <v>6839</v>
      </c>
      <c r="O14" s="31">
        <v>6601</v>
      </c>
      <c r="P14" s="31">
        <f t="shared" si="4"/>
        <v>13440</v>
      </c>
      <c r="Q14" s="31">
        <v>12</v>
      </c>
      <c r="R14" s="31">
        <v>0</v>
      </c>
      <c r="S14" s="31">
        <v>143</v>
      </c>
      <c r="T14" s="31">
        <v>0</v>
      </c>
      <c r="U14" s="31"/>
      <c r="V14" s="31"/>
      <c r="W14" s="31">
        <v>159</v>
      </c>
      <c r="X14" s="31"/>
      <c r="Y14" s="31"/>
      <c r="Z14" s="31">
        <v>54</v>
      </c>
      <c r="AA14" s="31"/>
      <c r="AB14" s="31"/>
      <c r="AC14" s="31">
        <f aca="true" t="shared" si="5" ref="AC14:AC19">SUM(W14,Z14)</f>
        <v>213</v>
      </c>
      <c r="AD14" s="31">
        <v>3259</v>
      </c>
      <c r="AE14" s="31">
        <v>3219</v>
      </c>
      <c r="AF14" s="32">
        <f t="shared" si="3"/>
        <v>6478</v>
      </c>
    </row>
    <row r="15" spans="2:32" ht="12.75" customHeight="1">
      <c r="B15" s="570" t="s">
        <v>1514</v>
      </c>
      <c r="C15" s="30">
        <v>9</v>
      </c>
      <c r="D15" s="31">
        <v>5</v>
      </c>
      <c r="E15" s="31">
        <v>121</v>
      </c>
      <c r="F15" s="31">
        <v>6</v>
      </c>
      <c r="G15" s="31"/>
      <c r="H15" s="31"/>
      <c r="I15" s="31">
        <v>73</v>
      </c>
      <c r="J15" s="31">
        <v>92</v>
      </c>
      <c r="K15" s="31"/>
      <c r="L15" s="31"/>
      <c r="M15" s="31">
        <f t="shared" si="1"/>
        <v>165</v>
      </c>
      <c r="N15" s="31">
        <v>2745</v>
      </c>
      <c r="O15" s="31">
        <v>2610</v>
      </c>
      <c r="P15" s="31">
        <f t="shared" si="4"/>
        <v>5355</v>
      </c>
      <c r="Q15" s="31">
        <v>4</v>
      </c>
      <c r="R15" s="31">
        <v>0</v>
      </c>
      <c r="S15" s="31">
        <v>57</v>
      </c>
      <c r="T15" s="31">
        <v>0</v>
      </c>
      <c r="U15" s="31"/>
      <c r="V15" s="31"/>
      <c r="W15" s="31">
        <v>64</v>
      </c>
      <c r="X15" s="31"/>
      <c r="Y15" s="31"/>
      <c r="Z15" s="31">
        <v>21</v>
      </c>
      <c r="AA15" s="31"/>
      <c r="AB15" s="31"/>
      <c r="AC15" s="31">
        <f t="shared" si="5"/>
        <v>85</v>
      </c>
      <c r="AD15" s="31">
        <v>1419</v>
      </c>
      <c r="AE15" s="31">
        <v>1376</v>
      </c>
      <c r="AF15" s="32">
        <f t="shared" si="3"/>
        <v>2795</v>
      </c>
    </row>
    <row r="16" spans="2:32" ht="12.75" customHeight="1">
      <c r="B16" s="570" t="s">
        <v>1518</v>
      </c>
      <c r="C16" s="30">
        <v>10</v>
      </c>
      <c r="D16" s="31">
        <v>2</v>
      </c>
      <c r="E16" s="31">
        <v>126</v>
      </c>
      <c r="F16" s="31">
        <v>2</v>
      </c>
      <c r="G16" s="31"/>
      <c r="H16" s="31"/>
      <c r="I16" s="31">
        <v>77</v>
      </c>
      <c r="J16" s="31">
        <v>86</v>
      </c>
      <c r="K16" s="31"/>
      <c r="L16" s="31"/>
      <c r="M16" s="31">
        <f t="shared" si="1"/>
        <v>163</v>
      </c>
      <c r="N16" s="31">
        <v>2814</v>
      </c>
      <c r="O16" s="31">
        <v>2705</v>
      </c>
      <c r="P16" s="31">
        <f t="shared" si="4"/>
        <v>5519</v>
      </c>
      <c r="Q16" s="31">
        <v>6</v>
      </c>
      <c r="R16" s="31">
        <v>2</v>
      </c>
      <c r="S16" s="31">
        <v>68</v>
      </c>
      <c r="T16" s="31">
        <v>2</v>
      </c>
      <c r="U16" s="31"/>
      <c r="V16" s="31"/>
      <c r="W16" s="31">
        <v>78</v>
      </c>
      <c r="X16" s="31"/>
      <c r="Y16" s="31"/>
      <c r="Z16" s="31">
        <v>34</v>
      </c>
      <c r="AA16" s="31"/>
      <c r="AB16" s="31"/>
      <c r="AC16" s="31">
        <f t="shared" si="5"/>
        <v>112</v>
      </c>
      <c r="AD16" s="31">
        <v>1520</v>
      </c>
      <c r="AE16" s="31">
        <v>1497</v>
      </c>
      <c r="AF16" s="32">
        <f t="shared" si="3"/>
        <v>3017</v>
      </c>
    </row>
    <row r="17" spans="2:32" ht="12.75" customHeight="1">
      <c r="B17" s="570" t="s">
        <v>1289</v>
      </c>
      <c r="C17" s="30">
        <v>8</v>
      </c>
      <c r="D17" s="31">
        <v>6</v>
      </c>
      <c r="E17" s="31">
        <v>105</v>
      </c>
      <c r="F17" s="31">
        <v>11</v>
      </c>
      <c r="G17" s="31"/>
      <c r="H17" s="31"/>
      <c r="I17" s="31">
        <v>63</v>
      </c>
      <c r="J17" s="31">
        <v>86</v>
      </c>
      <c r="K17" s="31"/>
      <c r="L17" s="31"/>
      <c r="M17" s="31">
        <f t="shared" si="1"/>
        <v>149</v>
      </c>
      <c r="N17" s="31">
        <v>2486</v>
      </c>
      <c r="O17" s="31">
        <v>2409</v>
      </c>
      <c r="P17" s="31">
        <f t="shared" si="4"/>
        <v>4895</v>
      </c>
      <c r="Q17" s="31">
        <v>6</v>
      </c>
      <c r="R17" s="31">
        <v>0</v>
      </c>
      <c r="S17" s="31">
        <v>59</v>
      </c>
      <c r="T17" s="31">
        <v>0</v>
      </c>
      <c r="U17" s="31"/>
      <c r="V17" s="31"/>
      <c r="W17" s="31">
        <v>67</v>
      </c>
      <c r="X17" s="31"/>
      <c r="Y17" s="31"/>
      <c r="Z17" s="31">
        <v>26</v>
      </c>
      <c r="AA17" s="31"/>
      <c r="AB17" s="31"/>
      <c r="AC17" s="31">
        <f t="shared" si="5"/>
        <v>93</v>
      </c>
      <c r="AD17" s="31">
        <v>1284</v>
      </c>
      <c r="AE17" s="31">
        <v>1284</v>
      </c>
      <c r="AF17" s="32">
        <f t="shared" si="3"/>
        <v>2568</v>
      </c>
    </row>
    <row r="18" spans="2:32" ht="12.75" customHeight="1">
      <c r="B18" s="570" t="s">
        <v>1533</v>
      </c>
      <c r="C18" s="30">
        <v>10</v>
      </c>
      <c r="D18" s="31">
        <v>0</v>
      </c>
      <c r="E18" s="31">
        <v>136</v>
      </c>
      <c r="F18" s="31">
        <v>0</v>
      </c>
      <c r="G18" s="31"/>
      <c r="H18" s="31"/>
      <c r="I18" s="31">
        <v>78</v>
      </c>
      <c r="J18" s="31">
        <v>99</v>
      </c>
      <c r="K18" s="31"/>
      <c r="L18" s="31"/>
      <c r="M18" s="31">
        <f t="shared" si="1"/>
        <v>177</v>
      </c>
      <c r="N18" s="31">
        <v>3023</v>
      </c>
      <c r="O18" s="31">
        <v>2830</v>
      </c>
      <c r="P18" s="31">
        <f t="shared" si="4"/>
        <v>5853</v>
      </c>
      <c r="Q18" s="31">
        <v>7</v>
      </c>
      <c r="R18" s="31">
        <v>0</v>
      </c>
      <c r="S18" s="31">
        <v>69</v>
      </c>
      <c r="T18" s="31">
        <v>0</v>
      </c>
      <c r="U18" s="923" t="s">
        <v>969</v>
      </c>
      <c r="V18" s="31">
        <v>1</v>
      </c>
      <c r="W18" s="31">
        <v>83</v>
      </c>
      <c r="X18" s="31"/>
      <c r="Y18" s="31"/>
      <c r="Z18" s="31">
        <v>25</v>
      </c>
      <c r="AA18" s="923" t="s">
        <v>969</v>
      </c>
      <c r="AB18" s="31">
        <f>SUM(V18,Y18)</f>
        <v>1</v>
      </c>
      <c r="AC18" s="31">
        <f t="shared" si="5"/>
        <v>108</v>
      </c>
      <c r="AD18" s="31">
        <v>1506</v>
      </c>
      <c r="AE18" s="31">
        <v>1506</v>
      </c>
      <c r="AF18" s="32">
        <v>3094</v>
      </c>
    </row>
    <row r="19" spans="2:32" ht="12.75" customHeight="1">
      <c r="B19" s="570" t="s">
        <v>1542</v>
      </c>
      <c r="C19" s="30">
        <v>6</v>
      </c>
      <c r="D19" s="31">
        <v>5</v>
      </c>
      <c r="E19" s="31">
        <v>100</v>
      </c>
      <c r="F19" s="31">
        <v>12</v>
      </c>
      <c r="G19" s="31"/>
      <c r="H19" s="31"/>
      <c r="I19" s="31">
        <v>60</v>
      </c>
      <c r="J19" s="31">
        <v>78</v>
      </c>
      <c r="K19" s="31"/>
      <c r="L19" s="31"/>
      <c r="M19" s="31">
        <f t="shared" si="1"/>
        <v>138</v>
      </c>
      <c r="N19" s="31">
        <v>2521</v>
      </c>
      <c r="O19" s="31">
        <v>2450</v>
      </c>
      <c r="P19" s="31">
        <f t="shared" si="4"/>
        <v>4971</v>
      </c>
      <c r="Q19" s="31">
        <v>6</v>
      </c>
      <c r="R19" s="31">
        <v>0</v>
      </c>
      <c r="S19" s="31">
        <v>58</v>
      </c>
      <c r="T19" s="31">
        <v>0</v>
      </c>
      <c r="U19" s="31"/>
      <c r="V19" s="31"/>
      <c r="W19" s="31">
        <v>65</v>
      </c>
      <c r="X19" s="31"/>
      <c r="Y19" s="31"/>
      <c r="Z19" s="31">
        <v>27</v>
      </c>
      <c r="AA19" s="31"/>
      <c r="AB19" s="31"/>
      <c r="AC19" s="31">
        <f t="shared" si="5"/>
        <v>92</v>
      </c>
      <c r="AD19" s="31">
        <v>1320</v>
      </c>
      <c r="AE19" s="31">
        <v>1320</v>
      </c>
      <c r="AF19" s="32">
        <v>2603</v>
      </c>
    </row>
    <row r="20" spans="2:32" ht="12.75" customHeight="1">
      <c r="B20" s="570"/>
      <c r="C20" s="30"/>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2"/>
    </row>
    <row r="21" spans="2:32" s="153" customFormat="1" ht="12.75" customHeight="1">
      <c r="B21" s="565" t="s">
        <v>972</v>
      </c>
      <c r="C21" s="39">
        <f>SUM(C23,C31,C40,C48,C54,C67,C71,C80,C87,C97,C107)</f>
        <v>239</v>
      </c>
      <c r="D21" s="40">
        <f>SUM(D23,D31,D40,D48,D54,D67,D71,D80,D87,D97,D107)</f>
        <v>172</v>
      </c>
      <c r="E21" s="40">
        <f>SUM(E23,E31,E40,E48,E54,E67,E71,E80,E87,E97,E107)</f>
        <v>2368</v>
      </c>
      <c r="F21" s="40">
        <f>SUM(F23,F31,F40,F48,F54,F67,F71,F80,F87,F97,F107)</f>
        <v>359</v>
      </c>
      <c r="G21" s="40"/>
      <c r="H21" s="40"/>
      <c r="I21" s="40">
        <f>SUM(I23,I31,I40,I48,I54,I67,I71,I80,I87,I97,I107)</f>
        <v>1730</v>
      </c>
      <c r="J21" s="40">
        <v>1774</v>
      </c>
      <c r="K21" s="40"/>
      <c r="L21" s="40"/>
      <c r="M21" s="40">
        <f aca="true" t="shared" si="6" ref="M21:T21">SUM(M23,M31,M40,M48,M54,M67,M71,M80,M87,M97,M107)</f>
        <v>3504</v>
      </c>
      <c r="N21" s="40">
        <f t="shared" si="6"/>
        <v>53644</v>
      </c>
      <c r="O21" s="40">
        <f t="shared" si="6"/>
        <v>51423</v>
      </c>
      <c r="P21" s="40">
        <f t="shared" si="6"/>
        <v>105067</v>
      </c>
      <c r="Q21" s="40">
        <f t="shared" si="6"/>
        <v>153</v>
      </c>
      <c r="R21" s="40">
        <f t="shared" si="6"/>
        <v>15</v>
      </c>
      <c r="S21" s="40">
        <f t="shared" si="6"/>
        <v>1259</v>
      </c>
      <c r="T21" s="40">
        <f t="shared" si="6"/>
        <v>34</v>
      </c>
      <c r="U21" s="922" t="s">
        <v>1293</v>
      </c>
      <c r="V21" s="40">
        <v>16</v>
      </c>
      <c r="W21" s="40">
        <f>SUM(W23,W31,W40,W48,W54,W67,W71,W80,W87,W97,W107)</f>
        <v>1512</v>
      </c>
      <c r="X21" s="922"/>
      <c r="Y21" s="40"/>
      <c r="Z21" s="40">
        <f>SUM(Z23,Z31,Z40,Z48,Z54,Z67,Z71,Z80,Z87,Z97,Z107)</f>
        <v>523</v>
      </c>
      <c r="AA21" s="922" t="s">
        <v>1293</v>
      </c>
      <c r="AB21" s="40">
        <v>26</v>
      </c>
      <c r="AC21" s="40">
        <v>2035</v>
      </c>
      <c r="AD21" s="40">
        <f>SUM(AD23,AD31,AD40,AD48,AD54,AD67,AD71,AD80,AD87,AD97,AD107)</f>
        <v>27425</v>
      </c>
      <c r="AE21" s="40">
        <v>26886</v>
      </c>
      <c r="AF21" s="41">
        <f>SUM(AF23,AF31,AF40,AF48,AF54,AF67,AF71,AF80,AF87,AF97,AF107)</f>
        <v>54311</v>
      </c>
    </row>
    <row r="22" spans="2:32" ht="12.75" customHeight="1">
      <c r="B22" s="570"/>
      <c r="C22" s="30"/>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2"/>
    </row>
    <row r="23" spans="2:32" s="153" customFormat="1" ht="12.75" customHeight="1">
      <c r="B23" s="565" t="s">
        <v>1548</v>
      </c>
      <c r="C23" s="39">
        <f>SUM(C25:C29)</f>
        <v>7</v>
      </c>
      <c r="D23" s="40">
        <f>SUM(D25:D29)</f>
        <v>5</v>
      </c>
      <c r="E23" s="40">
        <f>SUM(E25:E29)</f>
        <v>66</v>
      </c>
      <c r="F23" s="40">
        <f>SUM(F25:F29)</f>
        <v>9</v>
      </c>
      <c r="G23" s="40"/>
      <c r="H23" s="40"/>
      <c r="I23" s="40">
        <f>SUM(I25:I29)</f>
        <v>47</v>
      </c>
      <c r="J23" s="40">
        <f>SUM(J25:J29)</f>
        <v>54</v>
      </c>
      <c r="K23" s="40"/>
      <c r="L23" s="40"/>
      <c r="M23" s="40">
        <f aca="true" t="shared" si="7" ref="M23:T23">SUM(M25:M29)</f>
        <v>101</v>
      </c>
      <c r="N23" s="40">
        <f t="shared" si="7"/>
        <v>1435</v>
      </c>
      <c r="O23" s="40">
        <f t="shared" si="7"/>
        <v>1506</v>
      </c>
      <c r="P23" s="40">
        <f t="shared" si="7"/>
        <v>2941</v>
      </c>
      <c r="Q23" s="40">
        <f t="shared" si="7"/>
        <v>6</v>
      </c>
      <c r="R23" s="40">
        <f t="shared" si="7"/>
        <v>0</v>
      </c>
      <c r="S23" s="40">
        <f t="shared" si="7"/>
        <v>38</v>
      </c>
      <c r="T23" s="40">
        <f t="shared" si="7"/>
        <v>0</v>
      </c>
      <c r="U23" s="922" t="s">
        <v>973</v>
      </c>
      <c r="V23" s="40">
        <f>SUM(V25:V29)</f>
        <v>2</v>
      </c>
      <c r="W23" s="40">
        <f>SUM(W25:W29)</f>
        <v>45</v>
      </c>
      <c r="X23" s="922"/>
      <c r="Y23" s="40"/>
      <c r="Z23" s="40">
        <f>SUM(Z25:Z29)</f>
        <v>15</v>
      </c>
      <c r="AA23" s="922" t="s">
        <v>973</v>
      </c>
      <c r="AB23" s="40">
        <f>SUM(AB25:AB29)</f>
        <v>2</v>
      </c>
      <c r="AC23" s="40">
        <f>SUM(AC25:AC29)</f>
        <v>60</v>
      </c>
      <c r="AD23" s="40">
        <f>SUM(AD25:AD29)</f>
        <v>742</v>
      </c>
      <c r="AE23" s="40">
        <f>SUM(AE25:AE29)</f>
        <v>769</v>
      </c>
      <c r="AF23" s="41">
        <f>SUM(AF25:AF29)</f>
        <v>1511</v>
      </c>
    </row>
    <row r="24" spans="2:32" ht="12.75" customHeight="1">
      <c r="B24" s="570"/>
      <c r="C24" s="30"/>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2"/>
    </row>
    <row r="25" spans="2:32" ht="12.75" customHeight="1">
      <c r="B25" s="570" t="s">
        <v>1549</v>
      </c>
      <c r="C25" s="30">
        <v>3</v>
      </c>
      <c r="D25" s="31">
        <v>1</v>
      </c>
      <c r="E25" s="31">
        <v>24</v>
      </c>
      <c r="F25" s="31">
        <v>1</v>
      </c>
      <c r="G25" s="31"/>
      <c r="H25" s="31"/>
      <c r="I25" s="31">
        <v>16</v>
      </c>
      <c r="J25" s="31">
        <v>21</v>
      </c>
      <c r="K25" s="31"/>
      <c r="L25" s="31"/>
      <c r="M25" s="31">
        <f>SUM(I25:J25)</f>
        <v>37</v>
      </c>
      <c r="N25" s="31">
        <v>482</v>
      </c>
      <c r="O25" s="31">
        <v>508</v>
      </c>
      <c r="P25" s="31">
        <f>SUM(N25:O25)</f>
        <v>990</v>
      </c>
      <c r="Q25" s="31">
        <v>2</v>
      </c>
      <c r="R25" s="31">
        <v>0</v>
      </c>
      <c r="S25" s="31">
        <v>13</v>
      </c>
      <c r="T25" s="31">
        <v>0</v>
      </c>
      <c r="U25" s="923" t="s">
        <v>1293</v>
      </c>
      <c r="V25" s="31">
        <v>1</v>
      </c>
      <c r="W25" s="31">
        <v>14</v>
      </c>
      <c r="X25" s="31"/>
      <c r="Y25" s="31"/>
      <c r="Z25" s="31">
        <v>5</v>
      </c>
      <c r="AA25" s="923" t="s">
        <v>1293</v>
      </c>
      <c r="AB25" s="31">
        <f>SUM(V25,Y25)</f>
        <v>1</v>
      </c>
      <c r="AC25" s="31">
        <f>SUM(W25,Z25)</f>
        <v>19</v>
      </c>
      <c r="AD25" s="31">
        <v>246</v>
      </c>
      <c r="AE25" s="31">
        <v>251</v>
      </c>
      <c r="AF25" s="32">
        <f>SUM(AD25:AE25)</f>
        <v>497</v>
      </c>
    </row>
    <row r="26" spans="2:32" ht="12.75" customHeight="1">
      <c r="B26" s="570" t="s">
        <v>1550</v>
      </c>
      <c r="C26" s="30">
        <v>1</v>
      </c>
      <c r="D26" s="31">
        <v>1</v>
      </c>
      <c r="E26" s="31">
        <v>12</v>
      </c>
      <c r="F26" s="31">
        <v>3</v>
      </c>
      <c r="G26" s="31"/>
      <c r="H26" s="31"/>
      <c r="I26" s="31">
        <v>10</v>
      </c>
      <c r="J26" s="31">
        <v>8</v>
      </c>
      <c r="K26" s="31"/>
      <c r="L26" s="31"/>
      <c r="M26" s="31">
        <f>SUM(I26:J26)</f>
        <v>18</v>
      </c>
      <c r="N26" s="31">
        <v>247</v>
      </c>
      <c r="O26" s="31">
        <v>262</v>
      </c>
      <c r="P26" s="31">
        <f>SUM(N26:O26)</f>
        <v>509</v>
      </c>
      <c r="Q26" s="31">
        <v>1</v>
      </c>
      <c r="R26" s="31">
        <v>0</v>
      </c>
      <c r="S26" s="31">
        <v>6</v>
      </c>
      <c r="T26" s="31">
        <v>0</v>
      </c>
      <c r="U26" s="31"/>
      <c r="V26" s="31"/>
      <c r="W26" s="31">
        <v>8</v>
      </c>
      <c r="X26" s="31"/>
      <c r="Y26" s="31"/>
      <c r="Z26" s="31">
        <v>2</v>
      </c>
      <c r="AA26" s="31"/>
      <c r="AB26" s="31"/>
      <c r="AC26" s="31">
        <f>SUM(W26,Z26)</f>
        <v>10</v>
      </c>
      <c r="AD26" s="31">
        <v>138</v>
      </c>
      <c r="AE26" s="31">
        <v>134</v>
      </c>
      <c r="AF26" s="32">
        <f>SUM(AD26:AE26)</f>
        <v>272</v>
      </c>
    </row>
    <row r="27" spans="2:32" ht="12.75" customHeight="1">
      <c r="B27" s="570" t="s">
        <v>974</v>
      </c>
      <c r="C27" s="30">
        <v>1</v>
      </c>
      <c r="D27" s="31">
        <v>1</v>
      </c>
      <c r="E27" s="31">
        <v>12</v>
      </c>
      <c r="F27" s="31">
        <v>3</v>
      </c>
      <c r="G27" s="31"/>
      <c r="H27" s="31"/>
      <c r="I27" s="31">
        <v>8</v>
      </c>
      <c r="J27" s="31">
        <v>11</v>
      </c>
      <c r="K27" s="31"/>
      <c r="L27" s="31"/>
      <c r="M27" s="31">
        <f>SUM(I27:J27)</f>
        <v>19</v>
      </c>
      <c r="N27" s="31">
        <v>268</v>
      </c>
      <c r="O27" s="31">
        <v>313</v>
      </c>
      <c r="P27" s="31">
        <f>SUM(N27:O27)</f>
        <v>581</v>
      </c>
      <c r="Q27" s="31">
        <v>1</v>
      </c>
      <c r="R27" s="31">
        <v>0</v>
      </c>
      <c r="S27" s="31">
        <v>7</v>
      </c>
      <c r="T27" s="31">
        <v>0</v>
      </c>
      <c r="U27" s="31"/>
      <c r="V27" s="31"/>
      <c r="W27" s="31">
        <v>8</v>
      </c>
      <c r="X27" s="31"/>
      <c r="Y27" s="31"/>
      <c r="Z27" s="31">
        <v>3</v>
      </c>
      <c r="AA27" s="31"/>
      <c r="AB27" s="31"/>
      <c r="AC27" s="31">
        <f>SUM(W27,Z27)</f>
        <v>11</v>
      </c>
      <c r="AD27" s="31">
        <v>150</v>
      </c>
      <c r="AE27" s="31">
        <v>141</v>
      </c>
      <c r="AF27" s="32">
        <f>SUM(AD27:AE27)</f>
        <v>291</v>
      </c>
    </row>
    <row r="28" spans="2:32" ht="12.75" customHeight="1">
      <c r="B28" s="570" t="s">
        <v>1552</v>
      </c>
      <c r="C28" s="30">
        <v>1</v>
      </c>
      <c r="D28" s="31">
        <v>1</v>
      </c>
      <c r="E28" s="31">
        <v>12</v>
      </c>
      <c r="F28" s="31">
        <v>1</v>
      </c>
      <c r="G28" s="31"/>
      <c r="H28" s="31"/>
      <c r="I28" s="31">
        <v>8</v>
      </c>
      <c r="J28" s="31">
        <v>8</v>
      </c>
      <c r="K28" s="31"/>
      <c r="L28" s="31"/>
      <c r="M28" s="31">
        <f>SUM(I28:J28)</f>
        <v>16</v>
      </c>
      <c r="N28" s="31">
        <v>314</v>
      </c>
      <c r="O28" s="31">
        <v>296</v>
      </c>
      <c r="P28" s="31">
        <f>SUM(N28:O28)</f>
        <v>610</v>
      </c>
      <c r="Q28" s="31">
        <v>1</v>
      </c>
      <c r="R28" s="31">
        <v>0</v>
      </c>
      <c r="S28" s="31">
        <v>8</v>
      </c>
      <c r="T28" s="31">
        <v>0</v>
      </c>
      <c r="U28" s="31"/>
      <c r="V28" s="31"/>
      <c r="W28" s="31">
        <v>10</v>
      </c>
      <c r="X28" s="31"/>
      <c r="Y28" s="31"/>
      <c r="Z28" s="31">
        <v>3</v>
      </c>
      <c r="AA28" s="31"/>
      <c r="AB28" s="31"/>
      <c r="AC28" s="31">
        <f>SUM(W28,Z28)</f>
        <v>13</v>
      </c>
      <c r="AD28" s="31">
        <v>147</v>
      </c>
      <c r="AE28" s="31">
        <v>168</v>
      </c>
      <c r="AF28" s="32">
        <f>SUM(AD28:AE28)</f>
        <v>315</v>
      </c>
    </row>
    <row r="29" spans="2:32" ht="12.75" customHeight="1">
      <c r="B29" s="570" t="s">
        <v>1746</v>
      </c>
      <c r="C29" s="30">
        <v>1</v>
      </c>
      <c r="D29" s="31">
        <v>1</v>
      </c>
      <c r="E29" s="31">
        <v>6</v>
      </c>
      <c r="F29" s="31">
        <v>1</v>
      </c>
      <c r="G29" s="31"/>
      <c r="H29" s="31"/>
      <c r="I29" s="31">
        <v>5</v>
      </c>
      <c r="J29" s="31">
        <v>6</v>
      </c>
      <c r="K29" s="31"/>
      <c r="L29" s="31"/>
      <c r="M29" s="31">
        <f>SUM(I29:J29)</f>
        <v>11</v>
      </c>
      <c r="N29" s="31">
        <v>124</v>
      </c>
      <c r="O29" s="31">
        <v>127</v>
      </c>
      <c r="P29" s="31">
        <f>SUM(N29:O29)</f>
        <v>251</v>
      </c>
      <c r="Q29" s="31">
        <v>1</v>
      </c>
      <c r="R29" s="31">
        <v>0</v>
      </c>
      <c r="S29" s="31">
        <v>4</v>
      </c>
      <c r="T29" s="31">
        <v>0</v>
      </c>
      <c r="U29" s="923" t="s">
        <v>1293</v>
      </c>
      <c r="V29" s="31">
        <v>1</v>
      </c>
      <c r="W29" s="31">
        <v>5</v>
      </c>
      <c r="X29" s="31"/>
      <c r="Y29" s="31"/>
      <c r="Z29" s="31">
        <v>2</v>
      </c>
      <c r="AA29" s="923" t="s">
        <v>1293</v>
      </c>
      <c r="AB29" s="31">
        <f>SUM(V29,Y29)</f>
        <v>1</v>
      </c>
      <c r="AC29" s="31">
        <f>SUM(W29,Z29)</f>
        <v>7</v>
      </c>
      <c r="AD29" s="31">
        <v>61</v>
      </c>
      <c r="AE29" s="31">
        <v>75</v>
      </c>
      <c r="AF29" s="32">
        <f>SUM(AD29:AE29)</f>
        <v>136</v>
      </c>
    </row>
    <row r="30" spans="2:32" ht="12.75" customHeight="1">
      <c r="B30" s="570"/>
      <c r="C30" s="30"/>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2"/>
    </row>
    <row r="31" spans="2:32" s="153" customFormat="1" ht="12.75" customHeight="1">
      <c r="B31" s="565" t="s">
        <v>1554</v>
      </c>
      <c r="C31" s="39">
        <f>SUM(C33:C38)</f>
        <v>19</v>
      </c>
      <c r="D31" s="40">
        <f>SUM(D33:D38)</f>
        <v>4</v>
      </c>
      <c r="E31" s="40">
        <f>SUM(E33:E38)</f>
        <v>255</v>
      </c>
      <c r="F31" s="40">
        <f>SUM(F33:F38)</f>
        <v>8</v>
      </c>
      <c r="G31" s="40"/>
      <c r="H31" s="40"/>
      <c r="I31" s="40">
        <v>149</v>
      </c>
      <c r="J31" s="40">
        <f>SUM(J33:J38)</f>
        <v>185</v>
      </c>
      <c r="K31" s="40"/>
      <c r="L31" s="40"/>
      <c r="M31" s="40">
        <f aca="true" t="shared" si="8" ref="M31:T31">SUM(M33:M38)</f>
        <v>334</v>
      </c>
      <c r="N31" s="40">
        <f t="shared" si="8"/>
        <v>5960</v>
      </c>
      <c r="O31" s="40">
        <f t="shared" si="8"/>
        <v>5497</v>
      </c>
      <c r="P31" s="40">
        <f t="shared" si="8"/>
        <v>11457</v>
      </c>
      <c r="Q31" s="40">
        <f t="shared" si="8"/>
        <v>16</v>
      </c>
      <c r="R31" s="40">
        <f t="shared" si="8"/>
        <v>0</v>
      </c>
      <c r="S31" s="40">
        <f t="shared" si="8"/>
        <v>143</v>
      </c>
      <c r="T31" s="40">
        <f t="shared" si="8"/>
        <v>0</v>
      </c>
      <c r="U31" s="922" t="s">
        <v>973</v>
      </c>
      <c r="V31" s="40">
        <f>SUM(V33:V38)</f>
        <v>2</v>
      </c>
      <c r="W31" s="40">
        <f>SUM(W33:W38)</f>
        <v>161</v>
      </c>
      <c r="X31" s="40"/>
      <c r="Y31" s="40"/>
      <c r="Z31" s="40">
        <f>SUM(Z33:Z38)</f>
        <v>65</v>
      </c>
      <c r="AA31" s="922" t="s">
        <v>973</v>
      </c>
      <c r="AB31" s="40">
        <f>SUM(AB33:AB38)</f>
        <v>2</v>
      </c>
      <c r="AC31" s="40">
        <f>SUM(AC33:AC38)</f>
        <v>226</v>
      </c>
      <c r="AD31" s="40">
        <f>SUM(AD33:AD38)</f>
        <v>3141</v>
      </c>
      <c r="AE31" s="40">
        <f>SUM(AE33:AE38)</f>
        <v>3026</v>
      </c>
      <c r="AF31" s="41">
        <f>SUM(AF33:AF38)</f>
        <v>6167</v>
      </c>
    </row>
    <row r="32" spans="2:32" ht="12.75" customHeight="1">
      <c r="B32" s="570"/>
      <c r="C32" s="30"/>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2"/>
    </row>
    <row r="33" spans="2:32" ht="12.75" customHeight="1">
      <c r="B33" s="570" t="s">
        <v>1555</v>
      </c>
      <c r="C33" s="30">
        <v>7</v>
      </c>
      <c r="D33" s="31">
        <v>2</v>
      </c>
      <c r="E33" s="31">
        <v>108</v>
      </c>
      <c r="F33" s="31">
        <v>3</v>
      </c>
      <c r="G33" s="31"/>
      <c r="H33" s="31"/>
      <c r="I33" s="31">
        <v>50</v>
      </c>
      <c r="J33" s="31">
        <v>76</v>
      </c>
      <c r="K33" s="31"/>
      <c r="L33" s="31"/>
      <c r="M33" s="31">
        <v>136</v>
      </c>
      <c r="N33" s="31">
        <v>2571</v>
      </c>
      <c r="O33" s="31">
        <v>2379</v>
      </c>
      <c r="P33" s="31">
        <f aca="true" t="shared" si="9" ref="P33:P38">SUM(N33:O33)</f>
        <v>4950</v>
      </c>
      <c r="Q33" s="31">
        <v>6</v>
      </c>
      <c r="R33" s="31">
        <v>0</v>
      </c>
      <c r="S33" s="31">
        <v>59</v>
      </c>
      <c r="T33" s="31">
        <v>0</v>
      </c>
      <c r="U33" s="923" t="s">
        <v>1293</v>
      </c>
      <c r="V33" s="31">
        <v>1</v>
      </c>
      <c r="W33" s="31">
        <v>66</v>
      </c>
      <c r="X33" s="31"/>
      <c r="Y33" s="31"/>
      <c r="Z33" s="31">
        <v>27</v>
      </c>
      <c r="AA33" s="923" t="s">
        <v>1293</v>
      </c>
      <c r="AB33" s="31">
        <v>1</v>
      </c>
      <c r="AC33" s="31">
        <f aca="true" t="shared" si="10" ref="AC33:AC38">SUM(W33,Z33)</f>
        <v>93</v>
      </c>
      <c r="AD33" s="31">
        <v>1337</v>
      </c>
      <c r="AE33" s="31">
        <v>1187</v>
      </c>
      <c r="AF33" s="32">
        <f aca="true" t="shared" si="11" ref="AF33:AF38">SUM(AD33:AE33)</f>
        <v>2524</v>
      </c>
    </row>
    <row r="34" spans="2:32" ht="12.75" customHeight="1">
      <c r="B34" s="570" t="s">
        <v>975</v>
      </c>
      <c r="C34" s="30">
        <v>2</v>
      </c>
      <c r="D34" s="31">
        <v>0</v>
      </c>
      <c r="E34" s="31">
        <v>30</v>
      </c>
      <c r="F34" s="31">
        <v>0</v>
      </c>
      <c r="G34" s="31"/>
      <c r="H34" s="31"/>
      <c r="I34" s="31">
        <v>17</v>
      </c>
      <c r="J34" s="31">
        <v>22</v>
      </c>
      <c r="K34" s="31"/>
      <c r="L34" s="31"/>
      <c r="M34" s="31">
        <f>SUM(I34:J34)</f>
        <v>39</v>
      </c>
      <c r="N34" s="31">
        <v>714</v>
      </c>
      <c r="O34" s="31">
        <v>682</v>
      </c>
      <c r="P34" s="31">
        <f t="shared" si="9"/>
        <v>1396</v>
      </c>
      <c r="Q34" s="31">
        <v>2</v>
      </c>
      <c r="R34" s="31">
        <v>0</v>
      </c>
      <c r="S34" s="31">
        <v>19</v>
      </c>
      <c r="T34" s="31">
        <v>0</v>
      </c>
      <c r="U34" s="31"/>
      <c r="V34" s="31"/>
      <c r="W34" s="31">
        <v>20</v>
      </c>
      <c r="X34" s="31"/>
      <c r="Y34" s="31"/>
      <c r="Z34" s="31">
        <v>10</v>
      </c>
      <c r="AA34" s="31"/>
      <c r="AB34" s="31"/>
      <c r="AC34" s="31">
        <f t="shared" si="10"/>
        <v>30</v>
      </c>
      <c r="AD34" s="31">
        <v>421</v>
      </c>
      <c r="AE34" s="31">
        <v>422</v>
      </c>
      <c r="AF34" s="32">
        <f t="shared" si="11"/>
        <v>843</v>
      </c>
    </row>
    <row r="35" spans="2:32" ht="12.75" customHeight="1">
      <c r="B35" s="34" t="s">
        <v>1566</v>
      </c>
      <c r="C35" s="30">
        <v>1</v>
      </c>
      <c r="D35" s="31">
        <v>1</v>
      </c>
      <c r="E35" s="31">
        <v>13</v>
      </c>
      <c r="F35" s="31">
        <v>4</v>
      </c>
      <c r="G35" s="31"/>
      <c r="H35" s="31"/>
      <c r="I35" s="31">
        <v>8</v>
      </c>
      <c r="J35" s="31">
        <v>14</v>
      </c>
      <c r="K35" s="31"/>
      <c r="L35" s="31"/>
      <c r="M35" s="31">
        <f>SUM(I35:J35)</f>
        <v>22</v>
      </c>
      <c r="N35" s="31">
        <v>374</v>
      </c>
      <c r="O35" s="31">
        <v>300</v>
      </c>
      <c r="P35" s="31">
        <f t="shared" si="9"/>
        <v>674</v>
      </c>
      <c r="Q35" s="31">
        <v>1</v>
      </c>
      <c r="R35" s="31">
        <v>0</v>
      </c>
      <c r="S35" s="31">
        <v>9</v>
      </c>
      <c r="T35" s="31">
        <v>0</v>
      </c>
      <c r="U35" s="31"/>
      <c r="V35" s="31"/>
      <c r="W35" s="31">
        <v>10</v>
      </c>
      <c r="X35" s="31"/>
      <c r="Y35" s="31"/>
      <c r="Z35" s="31">
        <v>4</v>
      </c>
      <c r="AA35" s="31"/>
      <c r="AB35" s="31"/>
      <c r="AC35" s="31">
        <f t="shared" si="10"/>
        <v>14</v>
      </c>
      <c r="AD35" s="31">
        <v>191</v>
      </c>
      <c r="AE35" s="31">
        <v>201</v>
      </c>
      <c r="AF35" s="32">
        <f t="shared" si="11"/>
        <v>392</v>
      </c>
    </row>
    <row r="36" spans="2:32" ht="12.75" customHeight="1">
      <c r="B36" s="570" t="s">
        <v>1567</v>
      </c>
      <c r="C36" s="30">
        <v>2</v>
      </c>
      <c r="D36" s="31">
        <v>0</v>
      </c>
      <c r="E36" s="31">
        <v>37</v>
      </c>
      <c r="F36" s="31">
        <v>0</v>
      </c>
      <c r="G36" s="31"/>
      <c r="H36" s="31"/>
      <c r="I36" s="31">
        <v>19</v>
      </c>
      <c r="J36" s="31">
        <v>26</v>
      </c>
      <c r="K36" s="31"/>
      <c r="L36" s="31"/>
      <c r="M36" s="31">
        <f>SUM(I36:J36)</f>
        <v>45</v>
      </c>
      <c r="N36" s="31">
        <v>920</v>
      </c>
      <c r="O36" s="31">
        <v>856</v>
      </c>
      <c r="P36" s="31">
        <f t="shared" si="9"/>
        <v>1776</v>
      </c>
      <c r="Q36" s="31">
        <v>2</v>
      </c>
      <c r="R36" s="31">
        <v>0</v>
      </c>
      <c r="S36" s="31">
        <v>22</v>
      </c>
      <c r="T36" s="31">
        <v>0</v>
      </c>
      <c r="U36" s="31"/>
      <c r="V36" s="31"/>
      <c r="W36" s="31">
        <v>26</v>
      </c>
      <c r="X36" s="31"/>
      <c r="Y36" s="31"/>
      <c r="Z36" s="31">
        <v>9</v>
      </c>
      <c r="AA36" s="31"/>
      <c r="AB36" s="31"/>
      <c r="AC36" s="31">
        <f t="shared" si="10"/>
        <v>35</v>
      </c>
      <c r="AD36" s="31">
        <v>491</v>
      </c>
      <c r="AE36" s="31">
        <v>518</v>
      </c>
      <c r="AF36" s="32">
        <f t="shared" si="11"/>
        <v>1009</v>
      </c>
    </row>
    <row r="37" spans="2:32" ht="12.75" customHeight="1">
      <c r="B37" s="570" t="s">
        <v>1296</v>
      </c>
      <c r="C37" s="30">
        <v>6</v>
      </c>
      <c r="D37" s="31">
        <v>0</v>
      </c>
      <c r="E37" s="31">
        <v>57</v>
      </c>
      <c r="F37" s="31">
        <v>0</v>
      </c>
      <c r="G37" s="31"/>
      <c r="H37" s="31"/>
      <c r="I37" s="31">
        <v>38</v>
      </c>
      <c r="J37" s="31">
        <v>40</v>
      </c>
      <c r="K37" s="31"/>
      <c r="L37" s="31"/>
      <c r="M37" s="31">
        <f>SUM(I37:J37)</f>
        <v>78</v>
      </c>
      <c r="N37" s="31">
        <v>1174</v>
      </c>
      <c r="O37" s="31">
        <v>1097</v>
      </c>
      <c r="P37" s="31">
        <f t="shared" si="9"/>
        <v>2271</v>
      </c>
      <c r="Q37" s="31">
        <v>4</v>
      </c>
      <c r="R37" s="31">
        <v>0</v>
      </c>
      <c r="S37" s="31">
        <v>28</v>
      </c>
      <c r="T37" s="31">
        <v>0</v>
      </c>
      <c r="U37" s="923" t="s">
        <v>1293</v>
      </c>
      <c r="V37" s="31">
        <v>1</v>
      </c>
      <c r="W37" s="31">
        <v>32</v>
      </c>
      <c r="X37" s="31"/>
      <c r="Y37" s="31"/>
      <c r="Z37" s="31">
        <v>12</v>
      </c>
      <c r="AA37" s="923" t="s">
        <v>1293</v>
      </c>
      <c r="AB37" s="31">
        <v>1</v>
      </c>
      <c r="AC37" s="31">
        <f t="shared" si="10"/>
        <v>44</v>
      </c>
      <c r="AD37" s="31">
        <v>593</v>
      </c>
      <c r="AE37" s="31">
        <v>610</v>
      </c>
      <c r="AF37" s="32">
        <f t="shared" si="11"/>
        <v>1203</v>
      </c>
    </row>
    <row r="38" spans="2:32" ht="12.75" customHeight="1">
      <c r="B38" s="570" t="s">
        <v>1575</v>
      </c>
      <c r="C38" s="30">
        <v>1</v>
      </c>
      <c r="D38" s="31">
        <v>1</v>
      </c>
      <c r="E38" s="31">
        <v>10</v>
      </c>
      <c r="F38" s="31">
        <v>1</v>
      </c>
      <c r="G38" s="31"/>
      <c r="H38" s="31"/>
      <c r="I38" s="31">
        <v>7</v>
      </c>
      <c r="J38" s="31">
        <v>7</v>
      </c>
      <c r="K38" s="31"/>
      <c r="L38" s="31"/>
      <c r="M38" s="31">
        <f>SUM(I38:J38)</f>
        <v>14</v>
      </c>
      <c r="N38" s="31">
        <v>207</v>
      </c>
      <c r="O38" s="31">
        <v>183</v>
      </c>
      <c r="P38" s="31">
        <f t="shared" si="9"/>
        <v>390</v>
      </c>
      <c r="Q38" s="31">
        <v>1</v>
      </c>
      <c r="R38" s="31">
        <v>0</v>
      </c>
      <c r="S38" s="31">
        <v>6</v>
      </c>
      <c r="T38" s="31">
        <v>0</v>
      </c>
      <c r="U38" s="31"/>
      <c r="V38" s="31"/>
      <c r="W38" s="31">
        <v>7</v>
      </c>
      <c r="X38" s="31"/>
      <c r="Y38" s="31"/>
      <c r="Z38" s="31">
        <v>3</v>
      </c>
      <c r="AA38" s="31"/>
      <c r="AB38" s="31"/>
      <c r="AC38" s="31">
        <f t="shared" si="10"/>
        <v>10</v>
      </c>
      <c r="AD38" s="31">
        <v>108</v>
      </c>
      <c r="AE38" s="31">
        <v>88</v>
      </c>
      <c r="AF38" s="32">
        <f t="shared" si="11"/>
        <v>196</v>
      </c>
    </row>
    <row r="39" spans="2:32" ht="12.75" customHeight="1">
      <c r="B39" s="570"/>
      <c r="C39" s="30"/>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2"/>
    </row>
    <row r="40" spans="2:32" s="153" customFormat="1" ht="12.75" customHeight="1">
      <c r="B40" s="565" t="s">
        <v>1768</v>
      </c>
      <c r="C40" s="39">
        <f>SUM(C42:C46)</f>
        <v>33</v>
      </c>
      <c r="D40" s="40">
        <f>SUM(D42:D46)</f>
        <v>15</v>
      </c>
      <c r="E40" s="40">
        <f>SUM(E42:E46)</f>
        <v>268</v>
      </c>
      <c r="F40" s="40">
        <v>25</v>
      </c>
      <c r="G40" s="40"/>
      <c r="H40" s="40"/>
      <c r="I40" s="40">
        <f>SUM(I42:I46)</f>
        <v>192</v>
      </c>
      <c r="J40" s="40">
        <v>192</v>
      </c>
      <c r="K40" s="40"/>
      <c r="L40" s="40"/>
      <c r="M40" s="40">
        <f>SUM(M42:M46)</f>
        <v>386</v>
      </c>
      <c r="N40" s="40">
        <f>SUM(N42:N46)</f>
        <v>5689</v>
      </c>
      <c r="O40" s="40">
        <f>SUM(O42:O46)</f>
        <v>5328</v>
      </c>
      <c r="P40" s="40">
        <v>11017</v>
      </c>
      <c r="Q40" s="40">
        <f>SUM(Q42:Q46)</f>
        <v>15</v>
      </c>
      <c r="R40" s="40">
        <f>SUM(R42:R46)</f>
        <v>1</v>
      </c>
      <c r="S40" s="40">
        <f>SUM(S42:S46)</f>
        <v>134</v>
      </c>
      <c r="T40" s="40">
        <f>SUM(T42:T46)</f>
        <v>1</v>
      </c>
      <c r="U40" s="922" t="s">
        <v>1310</v>
      </c>
      <c r="V40" s="40">
        <f>SUM(V42:V46)</f>
        <v>3</v>
      </c>
      <c r="W40" s="40">
        <f>SUM(W42:W46)</f>
        <v>148</v>
      </c>
      <c r="X40" s="40"/>
      <c r="Y40" s="40"/>
      <c r="Z40" s="40">
        <f>SUM(Z42:Z46)</f>
        <v>62</v>
      </c>
      <c r="AA40" s="922" t="s">
        <v>1310</v>
      </c>
      <c r="AB40" s="40">
        <v>2</v>
      </c>
      <c r="AC40" s="40">
        <f>SUM(AC42:AC46)</f>
        <v>210</v>
      </c>
      <c r="AD40" s="40">
        <f>SUM(AD42:AD46)</f>
        <v>2881</v>
      </c>
      <c r="AE40" s="40">
        <f>SUM(AE42:AE46)</f>
        <v>2888</v>
      </c>
      <c r="AF40" s="41">
        <f>SUM(AF42:AF46)</f>
        <v>5769</v>
      </c>
    </row>
    <row r="41" spans="2:32" ht="12.75" customHeight="1">
      <c r="B41" s="570"/>
      <c r="C41" s="30"/>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2"/>
    </row>
    <row r="42" spans="2:32" ht="12.75" customHeight="1">
      <c r="B42" s="570" t="s">
        <v>976</v>
      </c>
      <c r="C42" s="30">
        <v>2</v>
      </c>
      <c r="D42" s="31">
        <v>0</v>
      </c>
      <c r="E42" s="31">
        <v>27</v>
      </c>
      <c r="F42" s="31">
        <v>0</v>
      </c>
      <c r="G42" s="924"/>
      <c r="H42" s="924"/>
      <c r="I42" s="31">
        <v>15</v>
      </c>
      <c r="J42" s="31">
        <v>18</v>
      </c>
      <c r="K42" s="31"/>
      <c r="L42" s="31"/>
      <c r="M42" s="31">
        <f>SUM(I42:J42)</f>
        <v>33</v>
      </c>
      <c r="N42" s="31">
        <v>550</v>
      </c>
      <c r="O42" s="31">
        <v>504</v>
      </c>
      <c r="P42" s="31">
        <f>SUM(N42:O42)</f>
        <v>1054</v>
      </c>
      <c r="Q42" s="31">
        <v>1</v>
      </c>
      <c r="R42" s="31">
        <v>0</v>
      </c>
      <c r="S42" s="31">
        <v>12</v>
      </c>
      <c r="T42" s="31">
        <v>0</v>
      </c>
      <c r="U42" s="31"/>
      <c r="V42" s="31"/>
      <c r="W42" s="31">
        <v>14</v>
      </c>
      <c r="X42" s="31"/>
      <c r="Y42" s="31"/>
      <c r="Z42" s="31">
        <v>4</v>
      </c>
      <c r="AA42" s="31"/>
      <c r="AB42" s="31"/>
      <c r="AC42" s="31">
        <f>SUM(W42,Z42)</f>
        <v>18</v>
      </c>
      <c r="AD42" s="31">
        <v>275</v>
      </c>
      <c r="AE42" s="31">
        <v>264</v>
      </c>
      <c r="AF42" s="32">
        <f>SUM(AD42:AE42)</f>
        <v>539</v>
      </c>
    </row>
    <row r="43" spans="2:32" ht="12.75" customHeight="1">
      <c r="B43" s="570" t="s">
        <v>977</v>
      </c>
      <c r="C43" s="30">
        <v>8</v>
      </c>
      <c r="D43" s="31">
        <v>8</v>
      </c>
      <c r="E43" s="31">
        <v>60</v>
      </c>
      <c r="F43" s="31">
        <v>16</v>
      </c>
      <c r="G43" s="31"/>
      <c r="H43" s="31"/>
      <c r="I43" s="31">
        <v>54</v>
      </c>
      <c r="J43" s="31">
        <v>46</v>
      </c>
      <c r="K43" s="31"/>
      <c r="L43" s="31"/>
      <c r="M43" s="31">
        <f>SUM(I43:J43)</f>
        <v>100</v>
      </c>
      <c r="N43" s="31">
        <v>1305</v>
      </c>
      <c r="O43" s="31">
        <v>1203</v>
      </c>
      <c r="P43" s="31">
        <v>4508</v>
      </c>
      <c r="Q43" s="31">
        <v>3</v>
      </c>
      <c r="R43" s="31">
        <v>0</v>
      </c>
      <c r="S43" s="31">
        <v>30</v>
      </c>
      <c r="T43" s="31">
        <v>0</v>
      </c>
      <c r="U43" s="31"/>
      <c r="V43" s="31"/>
      <c r="W43" s="31">
        <v>32</v>
      </c>
      <c r="X43" s="31"/>
      <c r="Y43" s="31"/>
      <c r="Z43" s="31">
        <v>13</v>
      </c>
      <c r="AA43" s="31"/>
      <c r="AB43" s="31"/>
      <c r="AC43" s="31">
        <f>SUM(W43,Z43)</f>
        <v>45</v>
      </c>
      <c r="AD43" s="31">
        <v>646</v>
      </c>
      <c r="AE43" s="31">
        <v>672</v>
      </c>
      <c r="AF43" s="32">
        <f>SUM(AD43:AE43)</f>
        <v>1318</v>
      </c>
    </row>
    <row r="44" spans="2:32" ht="12.75" customHeight="1">
      <c r="B44" s="570" t="s">
        <v>1582</v>
      </c>
      <c r="C44" s="30">
        <v>5</v>
      </c>
      <c r="D44" s="31">
        <v>3</v>
      </c>
      <c r="E44" s="31">
        <v>36</v>
      </c>
      <c r="F44" s="31">
        <v>4</v>
      </c>
      <c r="G44" s="31"/>
      <c r="H44" s="31"/>
      <c r="I44" s="31">
        <v>27</v>
      </c>
      <c r="J44" s="31">
        <v>27</v>
      </c>
      <c r="K44" s="31"/>
      <c r="L44" s="31"/>
      <c r="M44" s="31">
        <f>SUM(I44:J44)</f>
        <v>54</v>
      </c>
      <c r="N44" s="31">
        <v>636</v>
      </c>
      <c r="O44" s="31">
        <v>669</v>
      </c>
      <c r="P44" s="31">
        <f>SUM(N44:O44)</f>
        <v>1305</v>
      </c>
      <c r="Q44" s="31">
        <v>2</v>
      </c>
      <c r="R44" s="31">
        <v>1</v>
      </c>
      <c r="S44" s="31">
        <v>15</v>
      </c>
      <c r="T44" s="31">
        <v>1</v>
      </c>
      <c r="U44" s="31"/>
      <c r="V44" s="31"/>
      <c r="W44" s="31">
        <v>20</v>
      </c>
      <c r="X44" s="31"/>
      <c r="Y44" s="31"/>
      <c r="Z44" s="31">
        <v>8</v>
      </c>
      <c r="AA44" s="31"/>
      <c r="AB44" s="31"/>
      <c r="AC44" s="31">
        <f>SUM(W44,Z44)</f>
        <v>28</v>
      </c>
      <c r="AD44" s="31">
        <v>331</v>
      </c>
      <c r="AE44" s="31">
        <v>315</v>
      </c>
      <c r="AF44" s="32">
        <f>SUM(AD44:AE44)</f>
        <v>646</v>
      </c>
    </row>
    <row r="45" spans="2:32" ht="12.75" customHeight="1">
      <c r="B45" s="570" t="s">
        <v>1298</v>
      </c>
      <c r="C45" s="30">
        <v>12</v>
      </c>
      <c r="D45" s="31">
        <v>3</v>
      </c>
      <c r="E45" s="31">
        <v>62</v>
      </c>
      <c r="F45" s="31">
        <v>3</v>
      </c>
      <c r="G45" s="31"/>
      <c r="H45" s="31"/>
      <c r="I45" s="31">
        <v>53</v>
      </c>
      <c r="J45" s="31">
        <v>39</v>
      </c>
      <c r="K45" s="31"/>
      <c r="L45" s="31"/>
      <c r="M45" s="31">
        <f>SUM(I45:J45)</f>
        <v>92</v>
      </c>
      <c r="N45" s="31">
        <v>1139</v>
      </c>
      <c r="O45" s="31">
        <v>1075</v>
      </c>
      <c r="P45" s="31">
        <f>SUM(N45:O45)</f>
        <v>2214</v>
      </c>
      <c r="Q45" s="31">
        <v>5</v>
      </c>
      <c r="R45" s="31">
        <v>0</v>
      </c>
      <c r="S45" s="31">
        <v>30</v>
      </c>
      <c r="T45" s="31">
        <v>0</v>
      </c>
      <c r="U45" s="923" t="s">
        <v>978</v>
      </c>
      <c r="V45" s="31">
        <v>3</v>
      </c>
      <c r="W45" s="31">
        <v>34</v>
      </c>
      <c r="X45" s="31"/>
      <c r="Y45" s="31"/>
      <c r="Z45" s="31">
        <v>12</v>
      </c>
      <c r="AA45" s="923" t="s">
        <v>978</v>
      </c>
      <c r="AB45" s="31">
        <v>3</v>
      </c>
      <c r="AC45" s="31">
        <f>SUM(W45,Z45)</f>
        <v>46</v>
      </c>
      <c r="AD45" s="31">
        <v>592</v>
      </c>
      <c r="AE45" s="31">
        <v>591</v>
      </c>
      <c r="AF45" s="32">
        <f>SUM(AD45:AE45)</f>
        <v>1183</v>
      </c>
    </row>
    <row r="46" spans="2:32" ht="12.75" customHeight="1">
      <c r="B46" s="570" t="s">
        <v>1590</v>
      </c>
      <c r="C46" s="30">
        <v>6</v>
      </c>
      <c r="D46" s="31">
        <v>1</v>
      </c>
      <c r="E46" s="31">
        <v>83</v>
      </c>
      <c r="F46" s="31">
        <v>1</v>
      </c>
      <c r="G46" s="31"/>
      <c r="H46" s="31"/>
      <c r="I46" s="31">
        <v>43</v>
      </c>
      <c r="J46" s="31">
        <v>64</v>
      </c>
      <c r="K46" s="31"/>
      <c r="L46" s="31"/>
      <c r="M46" s="31">
        <f>SUM(I46:J46)</f>
        <v>107</v>
      </c>
      <c r="N46" s="31">
        <v>2059</v>
      </c>
      <c r="O46" s="31">
        <v>1877</v>
      </c>
      <c r="P46" s="31">
        <f>SUM(N46:O46)</f>
        <v>3936</v>
      </c>
      <c r="Q46" s="31">
        <v>4</v>
      </c>
      <c r="R46" s="31">
        <v>0</v>
      </c>
      <c r="S46" s="31">
        <v>47</v>
      </c>
      <c r="T46" s="31">
        <v>0</v>
      </c>
      <c r="U46" s="31"/>
      <c r="V46" s="31"/>
      <c r="W46" s="31">
        <v>48</v>
      </c>
      <c r="X46" s="31"/>
      <c r="Y46" s="31"/>
      <c r="Z46" s="31">
        <v>25</v>
      </c>
      <c r="AA46" s="31"/>
      <c r="AB46" s="31"/>
      <c r="AC46" s="31">
        <f>SUM(W46,Z46)</f>
        <v>73</v>
      </c>
      <c r="AD46" s="31">
        <v>1037</v>
      </c>
      <c r="AE46" s="31">
        <v>1046</v>
      </c>
      <c r="AF46" s="32">
        <f>SUM(AD46:AE46)</f>
        <v>2083</v>
      </c>
    </row>
    <row r="47" spans="2:32" ht="12.75" customHeight="1">
      <c r="B47" s="570"/>
      <c r="C47" s="30"/>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2"/>
    </row>
    <row r="48" spans="2:32" s="153" customFormat="1" ht="12.75" customHeight="1">
      <c r="B48" s="565" t="s">
        <v>1299</v>
      </c>
      <c r="C48" s="39">
        <f>SUM(C50:C52)</f>
        <v>26</v>
      </c>
      <c r="D48" s="40">
        <f>SUM(D50:D52)</f>
        <v>14</v>
      </c>
      <c r="E48" s="40">
        <f>SUM(E50:E52)</f>
        <v>277</v>
      </c>
      <c r="F48" s="40">
        <f>SUM(F50:F52)</f>
        <v>27</v>
      </c>
      <c r="G48" s="40"/>
      <c r="H48" s="40"/>
      <c r="I48" s="40">
        <f>SUM(I50:I52)</f>
        <v>184</v>
      </c>
      <c r="J48" s="40">
        <f>SUM(J50:J52)</f>
        <v>209</v>
      </c>
      <c r="K48" s="40"/>
      <c r="L48" s="40"/>
      <c r="M48" s="40">
        <f aca="true" t="shared" si="12" ref="M48:T48">SUM(M50:M52)</f>
        <v>393</v>
      </c>
      <c r="N48" s="40">
        <f t="shared" si="12"/>
        <v>6320</v>
      </c>
      <c r="O48" s="40">
        <f t="shared" si="12"/>
        <v>6026</v>
      </c>
      <c r="P48" s="40">
        <f t="shared" si="12"/>
        <v>12346</v>
      </c>
      <c r="Q48" s="40">
        <f t="shared" si="12"/>
        <v>16</v>
      </c>
      <c r="R48" s="40">
        <f t="shared" si="12"/>
        <v>1</v>
      </c>
      <c r="S48" s="40">
        <f t="shared" si="12"/>
        <v>147</v>
      </c>
      <c r="T48" s="40">
        <f t="shared" si="12"/>
        <v>3</v>
      </c>
      <c r="U48" s="922" t="s">
        <v>1310</v>
      </c>
      <c r="V48" s="40">
        <f>SUM(V50:V52)</f>
        <v>2</v>
      </c>
      <c r="W48" s="40">
        <f>SUM(W50:W52)</f>
        <v>175</v>
      </c>
      <c r="X48" s="40"/>
      <c r="Y48" s="40"/>
      <c r="Z48" s="40">
        <f>SUM(Z50:Z52)</f>
        <v>54</v>
      </c>
      <c r="AA48" s="922" t="s">
        <v>1310</v>
      </c>
      <c r="AB48" s="40">
        <f>SUM(AB50:AB52)</f>
        <v>2</v>
      </c>
      <c r="AC48" s="40">
        <f>SUM(AC50:AC52)</f>
        <v>229</v>
      </c>
      <c r="AD48" s="40">
        <f>SUM(AD50:AD52)</f>
        <v>3332</v>
      </c>
      <c r="AE48" s="40">
        <f>SUM(AE50:AE52)</f>
        <v>3207</v>
      </c>
      <c r="AF48" s="41">
        <f>SUM(AF50:AF52)</f>
        <v>6539</v>
      </c>
    </row>
    <row r="49" spans="2:32" ht="12.75" customHeight="1">
      <c r="B49" s="570"/>
      <c r="C49" s="30"/>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2"/>
    </row>
    <row r="50" spans="2:32" ht="12.75" customHeight="1">
      <c r="B50" s="570" t="s">
        <v>1300</v>
      </c>
      <c r="C50" s="30">
        <v>7</v>
      </c>
      <c r="D50" s="31">
        <v>3</v>
      </c>
      <c r="E50" s="31">
        <v>111</v>
      </c>
      <c r="F50" s="31">
        <v>7</v>
      </c>
      <c r="G50" s="31"/>
      <c r="H50" s="31"/>
      <c r="I50" s="31">
        <v>56</v>
      </c>
      <c r="J50" s="31">
        <v>88</v>
      </c>
      <c r="K50" s="31"/>
      <c r="L50" s="31"/>
      <c r="M50" s="31">
        <f>SUM(I50:J50)</f>
        <v>144</v>
      </c>
      <c r="N50" s="31">
        <v>2745</v>
      </c>
      <c r="O50" s="31">
        <v>2641</v>
      </c>
      <c r="P50" s="31">
        <f>SUM(N50:O50)</f>
        <v>5386</v>
      </c>
      <c r="Q50" s="31">
        <v>6</v>
      </c>
      <c r="R50" s="31">
        <v>0</v>
      </c>
      <c r="S50" s="31">
        <v>65</v>
      </c>
      <c r="T50" s="31">
        <v>0</v>
      </c>
      <c r="U50" s="31"/>
      <c r="V50" s="31"/>
      <c r="W50" s="31">
        <v>76</v>
      </c>
      <c r="X50" s="31"/>
      <c r="Y50" s="31"/>
      <c r="Z50" s="31">
        <v>22</v>
      </c>
      <c r="AA50" s="31"/>
      <c r="AB50" s="31"/>
      <c r="AC50" s="31">
        <f>SUM(W50,Z50)</f>
        <v>98</v>
      </c>
      <c r="AD50" s="31">
        <v>1458</v>
      </c>
      <c r="AE50" s="31">
        <v>1379</v>
      </c>
      <c r="AF50" s="32">
        <f>SUM(AD50:AE50)</f>
        <v>2837</v>
      </c>
    </row>
    <row r="51" spans="2:32" ht="12.75" customHeight="1">
      <c r="B51" s="570" t="s">
        <v>1301</v>
      </c>
      <c r="C51" s="30">
        <v>7</v>
      </c>
      <c r="D51" s="31">
        <v>5</v>
      </c>
      <c r="E51" s="31">
        <v>56</v>
      </c>
      <c r="F51" s="31">
        <v>9</v>
      </c>
      <c r="G51" s="31"/>
      <c r="H51" s="31"/>
      <c r="I51" s="31">
        <v>50</v>
      </c>
      <c r="J51" s="31">
        <v>40</v>
      </c>
      <c r="K51" s="31"/>
      <c r="L51" s="31"/>
      <c r="M51" s="31">
        <f>SUM(I51:J51)</f>
        <v>90</v>
      </c>
      <c r="N51" s="31">
        <v>1140</v>
      </c>
      <c r="O51" s="31">
        <v>1135</v>
      </c>
      <c r="P51" s="31">
        <f>SUM(N51:O51)</f>
        <v>2275</v>
      </c>
      <c r="Q51" s="31">
        <v>3</v>
      </c>
      <c r="R51" s="31">
        <v>1</v>
      </c>
      <c r="S51" s="31">
        <v>26</v>
      </c>
      <c r="T51" s="31">
        <v>3</v>
      </c>
      <c r="U51" s="31"/>
      <c r="V51" s="31"/>
      <c r="W51" s="31">
        <v>33</v>
      </c>
      <c r="X51" s="31"/>
      <c r="Y51" s="31"/>
      <c r="Z51" s="31">
        <v>12</v>
      </c>
      <c r="AA51" s="31"/>
      <c r="AB51" s="31"/>
      <c r="AC51" s="31">
        <f>SUM(W51,Z51)</f>
        <v>45</v>
      </c>
      <c r="AD51" s="31">
        <v>589</v>
      </c>
      <c r="AE51" s="31">
        <v>586</v>
      </c>
      <c r="AF51" s="32">
        <f>SUM(AD51:AE51)</f>
        <v>1175</v>
      </c>
    </row>
    <row r="52" spans="2:32" ht="12.75" customHeight="1">
      <c r="B52" s="570" t="s">
        <v>1607</v>
      </c>
      <c r="C52" s="30">
        <v>12</v>
      </c>
      <c r="D52" s="31">
        <v>6</v>
      </c>
      <c r="E52" s="31">
        <v>110</v>
      </c>
      <c r="F52" s="31">
        <v>11</v>
      </c>
      <c r="G52" s="31"/>
      <c r="H52" s="31"/>
      <c r="I52" s="31">
        <v>78</v>
      </c>
      <c r="J52" s="31">
        <v>81</v>
      </c>
      <c r="K52" s="31"/>
      <c r="L52" s="31"/>
      <c r="M52" s="31">
        <f>SUM(I52:J52)</f>
        <v>159</v>
      </c>
      <c r="N52" s="31">
        <v>2435</v>
      </c>
      <c r="O52" s="31">
        <v>2250</v>
      </c>
      <c r="P52" s="31">
        <f>SUM(N52:O52)</f>
        <v>4685</v>
      </c>
      <c r="Q52" s="31">
        <v>7</v>
      </c>
      <c r="R52" s="31">
        <v>0</v>
      </c>
      <c r="S52" s="31">
        <v>56</v>
      </c>
      <c r="T52" s="31">
        <v>0</v>
      </c>
      <c r="U52" s="923" t="s">
        <v>979</v>
      </c>
      <c r="V52" s="31">
        <v>2</v>
      </c>
      <c r="W52" s="31">
        <v>66</v>
      </c>
      <c r="X52" s="31"/>
      <c r="Y52" s="31"/>
      <c r="Z52" s="31">
        <v>20</v>
      </c>
      <c r="AA52" s="923" t="s">
        <v>979</v>
      </c>
      <c r="AB52" s="31">
        <v>2</v>
      </c>
      <c r="AC52" s="31">
        <f>SUM(W52,Z52)</f>
        <v>86</v>
      </c>
      <c r="AD52" s="31">
        <v>1285</v>
      </c>
      <c r="AE52" s="31">
        <v>1242</v>
      </c>
      <c r="AF52" s="32">
        <f>SUM(AD52:AE52)</f>
        <v>2527</v>
      </c>
    </row>
    <row r="53" spans="2:32" ht="12.75" customHeight="1">
      <c r="B53" s="570"/>
      <c r="C53" s="30"/>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2"/>
    </row>
    <row r="54" spans="2:32" s="153" customFormat="1" ht="12.75" customHeight="1">
      <c r="B54" s="565" t="s">
        <v>1613</v>
      </c>
      <c r="C54" s="39">
        <f>SUM(C56:C65)</f>
        <v>36</v>
      </c>
      <c r="D54" s="40">
        <f>SUM(D56:D65)</f>
        <v>46</v>
      </c>
      <c r="E54" s="40">
        <f>SUM(E56:E65)</f>
        <v>288</v>
      </c>
      <c r="F54" s="40">
        <f>SUM(F56:F65)</f>
        <v>91</v>
      </c>
      <c r="G54" s="40"/>
      <c r="H54" s="40"/>
      <c r="I54" s="40">
        <f>SUM(I56:I65)</f>
        <v>255</v>
      </c>
      <c r="J54" s="40">
        <f>SUM(J56:J65)</f>
        <v>239</v>
      </c>
      <c r="K54" s="40"/>
      <c r="L54" s="40"/>
      <c r="M54" s="40">
        <f aca="true" t="shared" si="13" ref="M54:T54">SUM(M56:M65)</f>
        <v>494</v>
      </c>
      <c r="N54" s="40">
        <f t="shared" si="13"/>
        <v>6681</v>
      </c>
      <c r="O54" s="40">
        <f t="shared" si="13"/>
        <v>6389</v>
      </c>
      <c r="P54" s="40">
        <f t="shared" si="13"/>
        <v>13070</v>
      </c>
      <c r="Q54" s="40">
        <f t="shared" si="13"/>
        <v>21</v>
      </c>
      <c r="R54" s="40">
        <f t="shared" si="13"/>
        <v>3</v>
      </c>
      <c r="S54" s="40">
        <f t="shared" si="13"/>
        <v>159</v>
      </c>
      <c r="T54" s="40">
        <f t="shared" si="13"/>
        <v>9</v>
      </c>
      <c r="U54" s="922" t="s">
        <v>969</v>
      </c>
      <c r="V54" s="40">
        <f>SUM(V56:V65)</f>
        <v>6</v>
      </c>
      <c r="W54" s="40">
        <f>SUM(W56:W65)</f>
        <v>203</v>
      </c>
      <c r="X54" s="40"/>
      <c r="Y54" s="40"/>
      <c r="Z54" s="40">
        <f>SUM(Z56:Z65)</f>
        <v>67</v>
      </c>
      <c r="AA54" s="922" t="s">
        <v>969</v>
      </c>
      <c r="AB54" s="40">
        <f>SUM(AB56:AB65)</f>
        <v>6</v>
      </c>
      <c r="AC54" s="40">
        <v>279</v>
      </c>
      <c r="AD54" s="40">
        <f>SUM(AD56:AD65)</f>
        <v>3385</v>
      </c>
      <c r="AE54" s="40">
        <v>3380</v>
      </c>
      <c r="AF54" s="41">
        <f>SUM(AF56:AF65)</f>
        <v>6715</v>
      </c>
    </row>
    <row r="55" spans="2:32" ht="12.75" customHeight="1">
      <c r="B55" s="570"/>
      <c r="C55" s="30"/>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2"/>
    </row>
    <row r="56" spans="2:32" ht="12.75" customHeight="1">
      <c r="B56" s="570" t="s">
        <v>980</v>
      </c>
      <c r="C56" s="30">
        <v>5</v>
      </c>
      <c r="D56" s="31">
        <v>6</v>
      </c>
      <c r="E56" s="31">
        <v>38</v>
      </c>
      <c r="F56" s="31">
        <v>11</v>
      </c>
      <c r="G56" s="31"/>
      <c r="H56" s="31"/>
      <c r="I56" s="31">
        <v>29</v>
      </c>
      <c r="J56" s="31">
        <v>35</v>
      </c>
      <c r="K56" s="31"/>
      <c r="L56" s="31"/>
      <c r="M56" s="31">
        <f>SUM(I56:J56)</f>
        <v>64</v>
      </c>
      <c r="N56" s="31">
        <v>866</v>
      </c>
      <c r="O56" s="31">
        <v>851</v>
      </c>
      <c r="P56" s="31">
        <f aca="true" t="shared" si="14" ref="P56:P65">SUM(N56:O56)</f>
        <v>1717</v>
      </c>
      <c r="Q56" s="31">
        <v>3</v>
      </c>
      <c r="R56" s="31">
        <v>0</v>
      </c>
      <c r="S56" s="31">
        <v>23</v>
      </c>
      <c r="T56" s="31">
        <v>0</v>
      </c>
      <c r="U56" s="923" t="s">
        <v>1293</v>
      </c>
      <c r="V56" s="31">
        <v>1</v>
      </c>
      <c r="W56" s="31">
        <v>31</v>
      </c>
      <c r="X56" s="31"/>
      <c r="Y56" s="31"/>
      <c r="Z56" s="31">
        <v>10</v>
      </c>
      <c r="AA56" s="923" t="s">
        <v>1293</v>
      </c>
      <c r="AB56" s="31">
        <v>1</v>
      </c>
      <c r="AC56" s="31">
        <f aca="true" t="shared" si="15" ref="AC56:AC65">SUM(W56,Z56)</f>
        <v>41</v>
      </c>
      <c r="AD56" s="31">
        <v>446</v>
      </c>
      <c r="AE56" s="31">
        <v>449</v>
      </c>
      <c r="AF56" s="32">
        <f aca="true" t="shared" si="16" ref="AF56:AF65">SUM(AD56:AE56)</f>
        <v>895</v>
      </c>
    </row>
    <row r="57" spans="2:32" ht="12.75" customHeight="1">
      <c r="B57" s="570" t="s">
        <v>1617</v>
      </c>
      <c r="C57" s="30">
        <v>6</v>
      </c>
      <c r="D57" s="31">
        <v>3</v>
      </c>
      <c r="E57" s="31">
        <v>38</v>
      </c>
      <c r="F57" s="31">
        <v>3</v>
      </c>
      <c r="G57" s="31"/>
      <c r="H57" s="31"/>
      <c r="I57" s="31">
        <v>35</v>
      </c>
      <c r="J57" s="31">
        <v>24</v>
      </c>
      <c r="K57" s="31"/>
      <c r="L57" s="31"/>
      <c r="M57" s="31">
        <v>58</v>
      </c>
      <c r="N57" s="31">
        <v>653</v>
      </c>
      <c r="O57" s="31">
        <v>670</v>
      </c>
      <c r="P57" s="31">
        <f t="shared" si="14"/>
        <v>1323</v>
      </c>
      <c r="Q57" s="31">
        <v>5</v>
      </c>
      <c r="R57" s="31">
        <v>0</v>
      </c>
      <c r="S57" s="31">
        <v>21</v>
      </c>
      <c r="T57" s="31">
        <v>0</v>
      </c>
      <c r="U57" s="923" t="s">
        <v>1293</v>
      </c>
      <c r="V57" s="31">
        <v>4</v>
      </c>
      <c r="W57" s="31">
        <v>26</v>
      </c>
      <c r="X57" s="31"/>
      <c r="Y57" s="31"/>
      <c r="Z57" s="31">
        <v>7</v>
      </c>
      <c r="AA57" s="923" t="s">
        <v>1293</v>
      </c>
      <c r="AB57" s="31">
        <v>4</v>
      </c>
      <c r="AC57" s="31">
        <f t="shared" si="15"/>
        <v>33</v>
      </c>
      <c r="AD57" s="31">
        <v>357</v>
      </c>
      <c r="AE57" s="31">
        <v>331</v>
      </c>
      <c r="AF57" s="32">
        <f t="shared" si="16"/>
        <v>688</v>
      </c>
    </row>
    <row r="58" spans="2:32" ht="12.75" customHeight="1">
      <c r="B58" s="570" t="s">
        <v>1618</v>
      </c>
      <c r="C58" s="30">
        <v>2</v>
      </c>
      <c r="D58" s="31">
        <v>2</v>
      </c>
      <c r="E58" s="31">
        <v>15</v>
      </c>
      <c r="F58" s="31">
        <v>3</v>
      </c>
      <c r="G58" s="31"/>
      <c r="H58" s="31"/>
      <c r="I58" s="31">
        <v>10</v>
      </c>
      <c r="J58" s="31">
        <v>13</v>
      </c>
      <c r="K58" s="31"/>
      <c r="L58" s="31"/>
      <c r="M58" s="31">
        <v>24</v>
      </c>
      <c r="N58" s="31">
        <v>328</v>
      </c>
      <c r="O58" s="31">
        <v>324</v>
      </c>
      <c r="P58" s="31">
        <f t="shared" si="14"/>
        <v>652</v>
      </c>
      <c r="Q58" s="31">
        <v>1</v>
      </c>
      <c r="R58" s="31">
        <v>0</v>
      </c>
      <c r="S58" s="31">
        <v>8</v>
      </c>
      <c r="T58" s="31">
        <v>0</v>
      </c>
      <c r="U58" s="31"/>
      <c r="V58" s="31"/>
      <c r="W58" s="31">
        <v>9</v>
      </c>
      <c r="X58" s="31"/>
      <c r="Y58" s="31"/>
      <c r="Z58" s="31">
        <v>3</v>
      </c>
      <c r="AA58" s="31"/>
      <c r="AB58" s="31"/>
      <c r="AC58" s="31">
        <f t="shared" si="15"/>
        <v>12</v>
      </c>
      <c r="AD58" s="31">
        <v>146</v>
      </c>
      <c r="AE58" s="31">
        <v>155</v>
      </c>
      <c r="AF58" s="32">
        <f t="shared" si="16"/>
        <v>301</v>
      </c>
    </row>
    <row r="59" spans="2:32" ht="12.75" customHeight="1">
      <c r="B59" s="570" t="s">
        <v>981</v>
      </c>
      <c r="C59" s="30">
        <v>4</v>
      </c>
      <c r="D59" s="31">
        <v>8</v>
      </c>
      <c r="E59" s="31">
        <v>35</v>
      </c>
      <c r="F59" s="31">
        <v>14</v>
      </c>
      <c r="G59" s="31"/>
      <c r="H59" s="31"/>
      <c r="I59" s="31">
        <v>33</v>
      </c>
      <c r="J59" s="31">
        <v>33</v>
      </c>
      <c r="K59" s="31"/>
      <c r="L59" s="31"/>
      <c r="M59" s="31">
        <f aca="true" t="shared" si="17" ref="M59:M65">SUM(I59:J59)</f>
        <v>66</v>
      </c>
      <c r="N59" s="31">
        <v>894</v>
      </c>
      <c r="O59" s="31">
        <v>758</v>
      </c>
      <c r="P59" s="31">
        <f t="shared" si="14"/>
        <v>1652</v>
      </c>
      <c r="Q59" s="31">
        <v>3</v>
      </c>
      <c r="R59" s="31">
        <v>0</v>
      </c>
      <c r="S59" s="31">
        <v>21</v>
      </c>
      <c r="T59" s="31">
        <v>0</v>
      </c>
      <c r="U59" s="31"/>
      <c r="V59" s="31"/>
      <c r="W59" s="31">
        <v>28</v>
      </c>
      <c r="X59" s="31"/>
      <c r="Y59" s="31"/>
      <c r="Z59" s="31">
        <v>8</v>
      </c>
      <c r="AA59" s="31"/>
      <c r="AB59" s="31"/>
      <c r="AC59" s="31">
        <f t="shared" si="15"/>
        <v>36</v>
      </c>
      <c r="AD59" s="31">
        <v>418</v>
      </c>
      <c r="AE59" s="31">
        <v>429</v>
      </c>
      <c r="AF59" s="32">
        <f t="shared" si="16"/>
        <v>847</v>
      </c>
    </row>
    <row r="60" spans="2:32" ht="12.75" customHeight="1">
      <c r="B60" s="34" t="s">
        <v>982</v>
      </c>
      <c r="C60" s="30">
        <v>3</v>
      </c>
      <c r="D60" s="31">
        <v>8</v>
      </c>
      <c r="E60" s="31">
        <v>24</v>
      </c>
      <c r="F60" s="31">
        <v>18</v>
      </c>
      <c r="G60" s="31"/>
      <c r="H60" s="31"/>
      <c r="I60" s="31">
        <v>33</v>
      </c>
      <c r="J60" s="31">
        <v>21</v>
      </c>
      <c r="K60" s="31"/>
      <c r="L60" s="31"/>
      <c r="M60" s="31">
        <f t="shared" si="17"/>
        <v>54</v>
      </c>
      <c r="N60" s="31">
        <v>625</v>
      </c>
      <c r="O60" s="31">
        <v>619</v>
      </c>
      <c r="P60" s="31">
        <f t="shared" si="14"/>
        <v>1244</v>
      </c>
      <c r="Q60" s="31">
        <v>2</v>
      </c>
      <c r="R60" s="31">
        <v>0</v>
      </c>
      <c r="S60" s="31">
        <v>15</v>
      </c>
      <c r="T60" s="31">
        <v>0</v>
      </c>
      <c r="U60" s="31"/>
      <c r="V60" s="31"/>
      <c r="W60" s="31">
        <v>18</v>
      </c>
      <c r="X60" s="31"/>
      <c r="Y60" s="31"/>
      <c r="Z60" s="31">
        <v>8</v>
      </c>
      <c r="AA60" s="31"/>
      <c r="AB60" s="31"/>
      <c r="AC60" s="31">
        <f t="shared" si="15"/>
        <v>26</v>
      </c>
      <c r="AD60" s="31">
        <v>345</v>
      </c>
      <c r="AE60" s="31">
        <v>321</v>
      </c>
      <c r="AF60" s="32">
        <f t="shared" si="16"/>
        <v>666</v>
      </c>
    </row>
    <row r="61" spans="2:32" ht="12.75" customHeight="1">
      <c r="B61" s="570" t="s">
        <v>983</v>
      </c>
      <c r="C61" s="30">
        <v>1</v>
      </c>
      <c r="D61" s="31">
        <v>3</v>
      </c>
      <c r="E61" s="31">
        <v>18</v>
      </c>
      <c r="F61" s="31">
        <v>3</v>
      </c>
      <c r="G61" s="31"/>
      <c r="H61" s="31"/>
      <c r="I61" s="31">
        <v>12</v>
      </c>
      <c r="J61" s="31">
        <v>15</v>
      </c>
      <c r="K61" s="31"/>
      <c r="L61" s="31"/>
      <c r="M61" s="31">
        <f t="shared" si="17"/>
        <v>27</v>
      </c>
      <c r="N61" s="31">
        <v>515</v>
      </c>
      <c r="O61" s="31">
        <v>467</v>
      </c>
      <c r="P61" s="31">
        <f t="shared" si="14"/>
        <v>982</v>
      </c>
      <c r="Q61" s="31">
        <v>1</v>
      </c>
      <c r="R61" s="31">
        <v>0</v>
      </c>
      <c r="S61" s="31">
        <v>12</v>
      </c>
      <c r="T61" s="31">
        <v>0</v>
      </c>
      <c r="U61" s="31"/>
      <c r="V61" s="31"/>
      <c r="W61" s="31">
        <v>11</v>
      </c>
      <c r="X61" s="31"/>
      <c r="Y61" s="31"/>
      <c r="Z61" s="31">
        <v>6</v>
      </c>
      <c r="AA61" s="31"/>
      <c r="AB61" s="31"/>
      <c r="AC61" s="31">
        <f t="shared" si="15"/>
        <v>17</v>
      </c>
      <c r="AD61" s="31">
        <v>267</v>
      </c>
      <c r="AE61" s="31">
        <v>243</v>
      </c>
      <c r="AF61" s="32">
        <f t="shared" si="16"/>
        <v>510</v>
      </c>
    </row>
    <row r="62" spans="2:32" ht="12.75" customHeight="1">
      <c r="B62" s="570" t="s">
        <v>1305</v>
      </c>
      <c r="C62" s="30">
        <v>1</v>
      </c>
      <c r="D62" s="31">
        <v>5</v>
      </c>
      <c r="E62" s="31">
        <v>11</v>
      </c>
      <c r="F62" s="31">
        <v>16</v>
      </c>
      <c r="G62" s="31"/>
      <c r="H62" s="31"/>
      <c r="I62" s="31">
        <v>16</v>
      </c>
      <c r="J62" s="31">
        <v>14</v>
      </c>
      <c r="K62" s="31"/>
      <c r="L62" s="31"/>
      <c r="M62" s="31">
        <f t="shared" si="17"/>
        <v>30</v>
      </c>
      <c r="N62" s="31">
        <v>362</v>
      </c>
      <c r="O62" s="31">
        <v>383</v>
      </c>
      <c r="P62" s="31">
        <f t="shared" si="14"/>
        <v>745</v>
      </c>
      <c r="Q62" s="31">
        <v>1</v>
      </c>
      <c r="R62" s="31">
        <v>2</v>
      </c>
      <c r="S62" s="31">
        <v>9</v>
      </c>
      <c r="T62" s="31">
        <v>4</v>
      </c>
      <c r="U62" s="31"/>
      <c r="V62" s="31"/>
      <c r="W62" s="31">
        <v>17</v>
      </c>
      <c r="X62" s="31"/>
      <c r="Y62" s="31"/>
      <c r="Z62" s="31">
        <v>5</v>
      </c>
      <c r="AA62" s="31"/>
      <c r="AB62" s="31"/>
      <c r="AC62" s="31">
        <f t="shared" si="15"/>
        <v>22</v>
      </c>
      <c r="AD62" s="31">
        <v>200</v>
      </c>
      <c r="AE62" s="31">
        <v>234</v>
      </c>
      <c r="AF62" s="32">
        <f t="shared" si="16"/>
        <v>434</v>
      </c>
    </row>
    <row r="63" spans="2:32" ht="12.75" customHeight="1">
      <c r="B63" s="570" t="s">
        <v>984</v>
      </c>
      <c r="C63" s="30">
        <v>3</v>
      </c>
      <c r="D63" s="31">
        <v>0</v>
      </c>
      <c r="E63" s="31">
        <v>19</v>
      </c>
      <c r="F63" s="31">
        <v>0</v>
      </c>
      <c r="G63" s="31"/>
      <c r="H63" s="31"/>
      <c r="I63" s="31">
        <v>13</v>
      </c>
      <c r="J63" s="31">
        <v>13</v>
      </c>
      <c r="K63" s="31"/>
      <c r="L63" s="31"/>
      <c r="M63" s="31">
        <f t="shared" si="17"/>
        <v>26</v>
      </c>
      <c r="N63" s="31">
        <v>371</v>
      </c>
      <c r="O63" s="31">
        <v>347</v>
      </c>
      <c r="P63" s="31">
        <f t="shared" si="14"/>
        <v>718</v>
      </c>
      <c r="Q63" s="31">
        <v>1</v>
      </c>
      <c r="R63" s="31">
        <v>0</v>
      </c>
      <c r="S63" s="31">
        <v>9</v>
      </c>
      <c r="T63" s="31">
        <v>0</v>
      </c>
      <c r="U63" s="31"/>
      <c r="V63" s="31"/>
      <c r="W63" s="31">
        <v>11</v>
      </c>
      <c r="X63" s="31"/>
      <c r="Y63" s="31"/>
      <c r="Z63" s="31">
        <v>3</v>
      </c>
      <c r="AA63" s="31"/>
      <c r="AB63" s="31"/>
      <c r="AC63" s="31">
        <f t="shared" si="15"/>
        <v>14</v>
      </c>
      <c r="AD63" s="31">
        <v>169</v>
      </c>
      <c r="AE63" s="31">
        <v>176</v>
      </c>
      <c r="AF63" s="32">
        <f t="shared" si="16"/>
        <v>345</v>
      </c>
    </row>
    <row r="64" spans="2:32" ht="12.75" customHeight="1">
      <c r="B64" s="570" t="s">
        <v>1821</v>
      </c>
      <c r="C64" s="30">
        <v>4</v>
      </c>
      <c r="D64" s="31">
        <v>5</v>
      </c>
      <c r="E64" s="31">
        <v>32</v>
      </c>
      <c r="F64" s="31">
        <v>11</v>
      </c>
      <c r="G64" s="31"/>
      <c r="H64" s="31"/>
      <c r="I64" s="31">
        <v>29</v>
      </c>
      <c r="J64" s="31">
        <v>26</v>
      </c>
      <c r="K64" s="31"/>
      <c r="L64" s="31"/>
      <c r="M64" s="31">
        <f t="shared" si="17"/>
        <v>55</v>
      </c>
      <c r="N64" s="31">
        <v>757</v>
      </c>
      <c r="O64" s="31">
        <v>725</v>
      </c>
      <c r="P64" s="31">
        <f t="shared" si="14"/>
        <v>1482</v>
      </c>
      <c r="Q64" s="31">
        <v>1</v>
      </c>
      <c r="R64" s="31">
        <v>0</v>
      </c>
      <c r="S64" s="31">
        <v>15</v>
      </c>
      <c r="T64" s="31">
        <v>0</v>
      </c>
      <c r="U64" s="31"/>
      <c r="V64" s="31"/>
      <c r="W64" s="31">
        <v>18</v>
      </c>
      <c r="X64" s="31"/>
      <c r="Y64" s="31"/>
      <c r="Z64" s="31">
        <v>4</v>
      </c>
      <c r="AA64" s="31"/>
      <c r="AB64" s="31"/>
      <c r="AC64" s="31">
        <f t="shared" si="15"/>
        <v>22</v>
      </c>
      <c r="AD64" s="31">
        <v>376</v>
      </c>
      <c r="AE64" s="31">
        <v>344</v>
      </c>
      <c r="AF64" s="32">
        <f t="shared" si="16"/>
        <v>720</v>
      </c>
    </row>
    <row r="65" spans="2:32" ht="12.75" customHeight="1">
      <c r="B65" s="570" t="s">
        <v>1307</v>
      </c>
      <c r="C65" s="30">
        <v>7</v>
      </c>
      <c r="D65" s="31">
        <v>6</v>
      </c>
      <c r="E65" s="31">
        <v>58</v>
      </c>
      <c r="F65" s="31">
        <v>12</v>
      </c>
      <c r="G65" s="31"/>
      <c r="H65" s="31"/>
      <c r="I65" s="31">
        <v>45</v>
      </c>
      <c r="J65" s="31">
        <v>45</v>
      </c>
      <c r="K65" s="31"/>
      <c r="L65" s="31"/>
      <c r="M65" s="31">
        <f t="shared" si="17"/>
        <v>90</v>
      </c>
      <c r="N65" s="31">
        <v>1310</v>
      </c>
      <c r="O65" s="31">
        <v>1245</v>
      </c>
      <c r="P65" s="31">
        <f t="shared" si="14"/>
        <v>2555</v>
      </c>
      <c r="Q65" s="31">
        <v>3</v>
      </c>
      <c r="R65" s="31">
        <v>1</v>
      </c>
      <c r="S65" s="31">
        <v>26</v>
      </c>
      <c r="T65" s="31">
        <v>5</v>
      </c>
      <c r="U65" s="923" t="s">
        <v>969</v>
      </c>
      <c r="V65" s="31">
        <v>1</v>
      </c>
      <c r="W65" s="31">
        <v>34</v>
      </c>
      <c r="X65" s="31"/>
      <c r="Y65" s="31"/>
      <c r="Z65" s="31">
        <v>13</v>
      </c>
      <c r="AA65" s="923" t="s">
        <v>969</v>
      </c>
      <c r="AB65" s="31">
        <v>1</v>
      </c>
      <c r="AC65" s="31">
        <f t="shared" si="15"/>
        <v>47</v>
      </c>
      <c r="AD65" s="31">
        <v>661</v>
      </c>
      <c r="AE65" s="31">
        <v>648</v>
      </c>
      <c r="AF65" s="32">
        <f t="shared" si="16"/>
        <v>1309</v>
      </c>
    </row>
    <row r="66" spans="2:32" ht="12.75" customHeight="1">
      <c r="B66" s="570"/>
      <c r="C66" s="30"/>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2"/>
    </row>
    <row r="67" spans="2:32" s="153" customFormat="1" ht="12.75" customHeight="1">
      <c r="B67" s="565" t="s">
        <v>1823</v>
      </c>
      <c r="C67" s="39">
        <f>SUM(C69)</f>
        <v>1</v>
      </c>
      <c r="D67" s="40">
        <f>SUM(D69)</f>
        <v>6</v>
      </c>
      <c r="E67" s="40">
        <f>SUM(E69)</f>
        <v>6</v>
      </c>
      <c r="F67" s="40">
        <f>SUM(F69)</f>
        <v>12</v>
      </c>
      <c r="G67" s="40"/>
      <c r="H67" s="40"/>
      <c r="I67" s="40">
        <f>SUM(I69)</f>
        <v>14</v>
      </c>
      <c r="J67" s="40">
        <f>SUM(J69)</f>
        <v>9</v>
      </c>
      <c r="K67" s="40"/>
      <c r="L67" s="40"/>
      <c r="M67" s="40">
        <f aca="true" t="shared" si="18" ref="M67:T67">SUM(M69)</f>
        <v>23</v>
      </c>
      <c r="N67" s="40">
        <f t="shared" si="18"/>
        <v>220</v>
      </c>
      <c r="O67" s="40">
        <f t="shared" si="18"/>
        <v>239</v>
      </c>
      <c r="P67" s="40">
        <f t="shared" si="18"/>
        <v>459</v>
      </c>
      <c r="Q67" s="40">
        <f t="shared" si="18"/>
        <v>1</v>
      </c>
      <c r="R67" s="40">
        <f t="shared" si="18"/>
        <v>1</v>
      </c>
      <c r="S67" s="40">
        <f t="shared" si="18"/>
        <v>6</v>
      </c>
      <c r="T67" s="40">
        <f t="shared" si="18"/>
        <v>2</v>
      </c>
      <c r="U67" s="922"/>
      <c r="V67" s="40"/>
      <c r="W67" s="40">
        <f>SUM(W69)</f>
        <v>11</v>
      </c>
      <c r="X67" s="40"/>
      <c r="Y67" s="40"/>
      <c r="Z67" s="40">
        <f>SUM(Z69)</f>
        <v>2</v>
      </c>
      <c r="AA67" s="922"/>
      <c r="AB67" s="40"/>
      <c r="AC67" s="40">
        <f>SUM(AC69)</f>
        <v>13</v>
      </c>
      <c r="AD67" s="40">
        <f>SUM(AD69)</f>
        <v>117</v>
      </c>
      <c r="AE67" s="40">
        <f>SUM(AE69)</f>
        <v>117</v>
      </c>
      <c r="AF67" s="41">
        <f>SUM(AF69)</f>
        <v>234</v>
      </c>
    </row>
    <row r="68" spans="2:32" ht="12.75" customHeight="1">
      <c r="B68" s="570"/>
      <c r="C68" s="30"/>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2"/>
    </row>
    <row r="69" spans="2:32" ht="12.75" customHeight="1">
      <c r="B69" s="570" t="s">
        <v>985</v>
      </c>
      <c r="C69" s="30">
        <v>1</v>
      </c>
      <c r="D69" s="31">
        <v>6</v>
      </c>
      <c r="E69" s="31">
        <v>6</v>
      </c>
      <c r="F69" s="31">
        <v>12</v>
      </c>
      <c r="G69" s="31"/>
      <c r="H69" s="31"/>
      <c r="I69" s="31">
        <v>14</v>
      </c>
      <c r="J69" s="31">
        <v>9</v>
      </c>
      <c r="K69" s="31"/>
      <c r="L69" s="31"/>
      <c r="M69" s="31">
        <f>SUM(I69:J69)</f>
        <v>23</v>
      </c>
      <c r="N69" s="31">
        <v>220</v>
      </c>
      <c r="O69" s="31">
        <v>239</v>
      </c>
      <c r="P69" s="31">
        <f>SUM(N69:O69)</f>
        <v>459</v>
      </c>
      <c r="Q69" s="31">
        <v>1</v>
      </c>
      <c r="R69" s="31">
        <v>1</v>
      </c>
      <c r="S69" s="31">
        <v>6</v>
      </c>
      <c r="T69" s="31">
        <v>2</v>
      </c>
      <c r="U69" s="31"/>
      <c r="V69" s="31"/>
      <c r="W69" s="31">
        <v>11</v>
      </c>
      <c r="X69" s="31"/>
      <c r="Y69" s="31"/>
      <c r="Z69" s="31">
        <v>2</v>
      </c>
      <c r="AA69" s="31"/>
      <c r="AB69" s="31"/>
      <c r="AC69" s="31">
        <f>SUM(W69,Z69)</f>
        <v>13</v>
      </c>
      <c r="AD69" s="31">
        <v>117</v>
      </c>
      <c r="AE69" s="31">
        <v>117</v>
      </c>
      <c r="AF69" s="32">
        <f>SUM(AD69:AE69)</f>
        <v>234</v>
      </c>
    </row>
    <row r="70" spans="2:32" ht="12.75" customHeight="1">
      <c r="B70" s="570"/>
      <c r="C70" s="30"/>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2"/>
    </row>
    <row r="71" spans="2:32" s="153" customFormat="1" ht="12.75" customHeight="1">
      <c r="B71" s="565" t="s">
        <v>1834</v>
      </c>
      <c r="C71" s="39">
        <f>SUM(C73:C78)</f>
        <v>23</v>
      </c>
      <c r="D71" s="40">
        <f>SUM(D73:D78)</f>
        <v>12</v>
      </c>
      <c r="E71" s="40">
        <f>SUM(E73:E78)</f>
        <v>325</v>
      </c>
      <c r="F71" s="40">
        <f>SUM(F73:F78)</f>
        <v>25</v>
      </c>
      <c r="G71" s="40"/>
      <c r="H71" s="40"/>
      <c r="I71" s="40">
        <f>SUM(I73:I78)</f>
        <v>173</v>
      </c>
      <c r="J71" s="40">
        <f>SUM(J73:J78)</f>
        <v>261</v>
      </c>
      <c r="K71" s="40"/>
      <c r="L71" s="40"/>
      <c r="M71" s="40">
        <f aca="true" t="shared" si="19" ref="M71:T71">SUM(M73:M78)</f>
        <v>434</v>
      </c>
      <c r="N71" s="40">
        <f t="shared" si="19"/>
        <v>7604</v>
      </c>
      <c r="O71" s="40">
        <f t="shared" si="19"/>
        <v>7382</v>
      </c>
      <c r="P71" s="40">
        <f t="shared" si="19"/>
        <v>14986</v>
      </c>
      <c r="Q71" s="40">
        <f t="shared" si="19"/>
        <v>19</v>
      </c>
      <c r="R71" s="40">
        <f t="shared" si="19"/>
        <v>1</v>
      </c>
      <c r="S71" s="40">
        <f t="shared" si="19"/>
        <v>178</v>
      </c>
      <c r="T71" s="40">
        <f t="shared" si="19"/>
        <v>3</v>
      </c>
      <c r="U71" s="922" t="s">
        <v>973</v>
      </c>
      <c r="V71" s="40">
        <f>SUM(V73:V78)</f>
        <v>1</v>
      </c>
      <c r="W71" s="40">
        <f>SUM(W73:W78)</f>
        <v>201</v>
      </c>
      <c r="X71" s="40"/>
      <c r="Y71" s="40"/>
      <c r="Z71" s="40">
        <f>SUM(Z73:Z78)</f>
        <v>76</v>
      </c>
      <c r="AA71" s="922" t="s">
        <v>973</v>
      </c>
      <c r="AB71" s="40">
        <v>1</v>
      </c>
      <c r="AC71" s="40">
        <f>SUM(AC73:AC78)</f>
        <v>277</v>
      </c>
      <c r="AD71" s="40">
        <f>SUM(AD73:AD78)</f>
        <v>3928</v>
      </c>
      <c r="AE71" s="40">
        <f>SUM(AE73:AE78)</f>
        <v>3917</v>
      </c>
      <c r="AF71" s="41">
        <f>SUM(AF73:AF78)</f>
        <v>7845</v>
      </c>
    </row>
    <row r="72" spans="2:32" ht="12.75" customHeight="1">
      <c r="B72" s="570"/>
      <c r="C72" s="30"/>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2"/>
    </row>
    <row r="73" spans="2:32" ht="12.75" customHeight="1">
      <c r="B73" s="570" t="s">
        <v>1835</v>
      </c>
      <c r="C73" s="30">
        <v>6</v>
      </c>
      <c r="D73" s="31">
        <v>2</v>
      </c>
      <c r="E73" s="31">
        <v>107</v>
      </c>
      <c r="F73" s="31">
        <v>6</v>
      </c>
      <c r="G73" s="31"/>
      <c r="H73" s="31"/>
      <c r="I73" s="31">
        <v>47</v>
      </c>
      <c r="J73" s="31">
        <v>94</v>
      </c>
      <c r="K73" s="31"/>
      <c r="L73" s="31"/>
      <c r="M73" s="31">
        <f aca="true" t="shared" si="20" ref="M73:M78">SUM(I73:J73)</f>
        <v>141</v>
      </c>
      <c r="N73" s="31">
        <v>2519</v>
      </c>
      <c r="O73" s="31">
        <v>2474</v>
      </c>
      <c r="P73" s="31">
        <f aca="true" t="shared" si="21" ref="P73:P78">SUM(N73:O73)</f>
        <v>4993</v>
      </c>
      <c r="Q73" s="31">
        <v>6</v>
      </c>
      <c r="R73" s="31">
        <v>0</v>
      </c>
      <c r="S73" s="31">
        <v>55</v>
      </c>
      <c r="T73" s="31">
        <v>0</v>
      </c>
      <c r="U73" s="31"/>
      <c r="V73" s="31"/>
      <c r="W73" s="31">
        <v>65</v>
      </c>
      <c r="X73" s="31"/>
      <c r="Y73" s="31"/>
      <c r="Z73" s="31">
        <v>19</v>
      </c>
      <c r="AA73" s="31"/>
      <c r="AB73" s="31"/>
      <c r="AC73" s="31">
        <f aca="true" t="shared" si="22" ref="AC73:AC78">SUM(W73,Z73)</f>
        <v>84</v>
      </c>
      <c r="AD73" s="31">
        <v>1273</v>
      </c>
      <c r="AE73" s="31">
        <v>1225</v>
      </c>
      <c r="AF73" s="32">
        <f aca="true" t="shared" si="23" ref="AF73:AF78">SUM(AD73:AE73)</f>
        <v>2498</v>
      </c>
    </row>
    <row r="74" spans="2:32" ht="12.75" customHeight="1">
      <c r="B74" s="570" t="s">
        <v>1843</v>
      </c>
      <c r="C74" s="30">
        <v>1</v>
      </c>
      <c r="D74" s="31">
        <v>0</v>
      </c>
      <c r="E74" s="31">
        <v>27</v>
      </c>
      <c r="F74" s="31">
        <v>0</v>
      </c>
      <c r="G74" s="31"/>
      <c r="H74" s="31"/>
      <c r="I74" s="31">
        <v>9</v>
      </c>
      <c r="J74" s="31">
        <v>22</v>
      </c>
      <c r="K74" s="31"/>
      <c r="L74" s="31"/>
      <c r="M74" s="31">
        <f t="shared" si="20"/>
        <v>31</v>
      </c>
      <c r="N74" s="31">
        <v>634</v>
      </c>
      <c r="O74" s="31">
        <v>663</v>
      </c>
      <c r="P74" s="31">
        <f t="shared" si="21"/>
        <v>1297</v>
      </c>
      <c r="Q74" s="31">
        <v>1</v>
      </c>
      <c r="R74" s="31">
        <v>0</v>
      </c>
      <c r="S74" s="31">
        <v>14</v>
      </c>
      <c r="T74" s="31">
        <v>0</v>
      </c>
      <c r="U74" s="31"/>
      <c r="V74" s="31"/>
      <c r="W74" s="31">
        <v>14</v>
      </c>
      <c r="X74" s="31"/>
      <c r="Y74" s="31"/>
      <c r="Z74" s="31">
        <v>7</v>
      </c>
      <c r="AA74" s="31"/>
      <c r="AB74" s="31"/>
      <c r="AC74" s="31">
        <f t="shared" si="22"/>
        <v>21</v>
      </c>
      <c r="AD74" s="31">
        <v>309</v>
      </c>
      <c r="AE74" s="31">
        <v>335</v>
      </c>
      <c r="AF74" s="32">
        <f t="shared" si="23"/>
        <v>644</v>
      </c>
    </row>
    <row r="75" spans="2:32" ht="12.75" customHeight="1">
      <c r="B75" s="570" t="s">
        <v>206</v>
      </c>
      <c r="C75" s="30">
        <v>5</v>
      </c>
      <c r="D75" s="31">
        <v>3</v>
      </c>
      <c r="E75" s="31">
        <v>62</v>
      </c>
      <c r="F75" s="31">
        <v>4</v>
      </c>
      <c r="G75" s="31"/>
      <c r="H75" s="31"/>
      <c r="I75" s="31">
        <v>37</v>
      </c>
      <c r="J75" s="31">
        <v>44</v>
      </c>
      <c r="K75" s="31"/>
      <c r="L75" s="31"/>
      <c r="M75" s="31">
        <f t="shared" si="20"/>
        <v>81</v>
      </c>
      <c r="N75" s="31">
        <v>1418</v>
      </c>
      <c r="O75" s="31">
        <v>1383</v>
      </c>
      <c r="P75" s="31">
        <f t="shared" si="21"/>
        <v>2801</v>
      </c>
      <c r="Q75" s="31">
        <v>4</v>
      </c>
      <c r="R75" s="31">
        <v>0</v>
      </c>
      <c r="S75" s="31">
        <v>35</v>
      </c>
      <c r="T75" s="31">
        <v>0</v>
      </c>
      <c r="U75" s="923" t="s">
        <v>1293</v>
      </c>
      <c r="V75" s="31">
        <v>1</v>
      </c>
      <c r="W75" s="31">
        <v>38</v>
      </c>
      <c r="X75" s="31"/>
      <c r="Y75" s="31"/>
      <c r="Z75" s="31">
        <v>16</v>
      </c>
      <c r="AA75" s="31"/>
      <c r="AB75" s="31"/>
      <c r="AC75" s="31">
        <f t="shared" si="22"/>
        <v>54</v>
      </c>
      <c r="AD75" s="31">
        <v>759</v>
      </c>
      <c r="AE75" s="31">
        <v>762</v>
      </c>
      <c r="AF75" s="32">
        <f t="shared" si="23"/>
        <v>1521</v>
      </c>
    </row>
    <row r="76" spans="2:32" ht="12.75" customHeight="1">
      <c r="B76" s="570" t="s">
        <v>986</v>
      </c>
      <c r="C76" s="30">
        <v>2</v>
      </c>
      <c r="D76" s="31">
        <v>1</v>
      </c>
      <c r="E76" s="31">
        <v>29</v>
      </c>
      <c r="F76" s="31">
        <v>1</v>
      </c>
      <c r="G76" s="31"/>
      <c r="H76" s="31"/>
      <c r="I76" s="31">
        <v>15</v>
      </c>
      <c r="J76" s="31">
        <v>23</v>
      </c>
      <c r="K76" s="31"/>
      <c r="L76" s="31"/>
      <c r="M76" s="31">
        <f t="shared" si="20"/>
        <v>38</v>
      </c>
      <c r="N76" s="31">
        <v>635</v>
      </c>
      <c r="O76" s="31">
        <v>618</v>
      </c>
      <c r="P76" s="31">
        <f t="shared" si="21"/>
        <v>1253</v>
      </c>
      <c r="Q76" s="31">
        <v>2</v>
      </c>
      <c r="R76" s="31">
        <v>0</v>
      </c>
      <c r="S76" s="31">
        <v>16</v>
      </c>
      <c r="T76" s="31">
        <v>0</v>
      </c>
      <c r="U76" s="31"/>
      <c r="V76" s="31"/>
      <c r="W76" s="31">
        <v>18</v>
      </c>
      <c r="X76" s="31"/>
      <c r="Y76" s="31"/>
      <c r="Z76" s="31">
        <v>8</v>
      </c>
      <c r="AA76" s="31"/>
      <c r="AB76" s="31"/>
      <c r="AC76" s="31">
        <f t="shared" si="22"/>
        <v>26</v>
      </c>
      <c r="AD76" s="31">
        <v>318</v>
      </c>
      <c r="AE76" s="31">
        <v>360</v>
      </c>
      <c r="AF76" s="32">
        <f t="shared" si="23"/>
        <v>678</v>
      </c>
    </row>
    <row r="77" spans="2:32" ht="12.75" customHeight="1">
      <c r="B77" s="570" t="s">
        <v>1309</v>
      </c>
      <c r="C77" s="30">
        <v>8</v>
      </c>
      <c r="D77" s="31">
        <v>6</v>
      </c>
      <c r="E77" s="31">
        <v>86</v>
      </c>
      <c r="F77" s="31">
        <v>14</v>
      </c>
      <c r="G77" s="31"/>
      <c r="H77" s="31"/>
      <c r="I77" s="31">
        <v>58</v>
      </c>
      <c r="J77" s="31">
        <v>67</v>
      </c>
      <c r="K77" s="31"/>
      <c r="L77" s="31"/>
      <c r="M77" s="31">
        <f t="shared" si="20"/>
        <v>125</v>
      </c>
      <c r="N77" s="31">
        <v>2055</v>
      </c>
      <c r="O77" s="31">
        <v>1950</v>
      </c>
      <c r="P77" s="31">
        <f t="shared" si="21"/>
        <v>4005</v>
      </c>
      <c r="Q77" s="31">
        <v>5</v>
      </c>
      <c r="R77" s="31">
        <v>1</v>
      </c>
      <c r="S77" s="31">
        <v>49</v>
      </c>
      <c r="T77" s="31">
        <v>3</v>
      </c>
      <c r="U77" s="31"/>
      <c r="V77" s="31"/>
      <c r="W77" s="31">
        <v>57</v>
      </c>
      <c r="X77" s="31"/>
      <c r="Y77" s="31"/>
      <c r="Z77" s="31">
        <v>21</v>
      </c>
      <c r="AA77" s="31"/>
      <c r="AB77" s="31"/>
      <c r="AC77" s="31">
        <f t="shared" si="22"/>
        <v>78</v>
      </c>
      <c r="AD77" s="31">
        <v>1087</v>
      </c>
      <c r="AE77" s="31">
        <v>1081</v>
      </c>
      <c r="AF77" s="32">
        <f t="shared" si="23"/>
        <v>2168</v>
      </c>
    </row>
    <row r="78" spans="2:32" ht="12.75" customHeight="1">
      <c r="B78" s="570" t="s">
        <v>1844</v>
      </c>
      <c r="C78" s="30">
        <v>1</v>
      </c>
      <c r="D78" s="31">
        <v>0</v>
      </c>
      <c r="E78" s="31">
        <v>14</v>
      </c>
      <c r="F78" s="31">
        <v>0</v>
      </c>
      <c r="G78" s="31"/>
      <c r="H78" s="31"/>
      <c r="I78" s="31">
        <v>7</v>
      </c>
      <c r="J78" s="31">
        <v>11</v>
      </c>
      <c r="K78" s="31"/>
      <c r="L78" s="31"/>
      <c r="M78" s="31">
        <f t="shared" si="20"/>
        <v>18</v>
      </c>
      <c r="N78" s="31">
        <v>343</v>
      </c>
      <c r="O78" s="31">
        <v>294</v>
      </c>
      <c r="P78" s="31">
        <f t="shared" si="21"/>
        <v>637</v>
      </c>
      <c r="Q78" s="31">
        <v>1</v>
      </c>
      <c r="R78" s="31">
        <v>0</v>
      </c>
      <c r="S78" s="31">
        <v>9</v>
      </c>
      <c r="T78" s="31">
        <v>0</v>
      </c>
      <c r="U78" s="31"/>
      <c r="V78" s="31"/>
      <c r="W78" s="31">
        <v>9</v>
      </c>
      <c r="X78" s="31"/>
      <c r="Y78" s="31"/>
      <c r="Z78" s="31">
        <v>5</v>
      </c>
      <c r="AA78" s="31"/>
      <c r="AB78" s="31"/>
      <c r="AC78" s="31">
        <f t="shared" si="22"/>
        <v>14</v>
      </c>
      <c r="AD78" s="31">
        <v>182</v>
      </c>
      <c r="AE78" s="31">
        <v>154</v>
      </c>
      <c r="AF78" s="32">
        <f t="shared" si="23"/>
        <v>336</v>
      </c>
    </row>
    <row r="79" spans="2:32" ht="12.75" customHeight="1">
      <c r="B79" s="570"/>
      <c r="C79" s="30"/>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2"/>
    </row>
    <row r="80" spans="2:32" s="153" customFormat="1" ht="12.75" customHeight="1">
      <c r="B80" s="565" t="s">
        <v>1855</v>
      </c>
      <c r="C80" s="39">
        <f>SUM(C82:C85)</f>
        <v>21</v>
      </c>
      <c r="D80" s="40">
        <f>SUM(D82:D85)</f>
        <v>22</v>
      </c>
      <c r="E80" s="40">
        <f>SUM(E82:E85)</f>
        <v>184</v>
      </c>
      <c r="F80" s="40">
        <f>SUM(F82:F85)</f>
        <v>52</v>
      </c>
      <c r="G80" s="40"/>
      <c r="H80" s="40"/>
      <c r="I80" s="40">
        <f>SUM(I82:I85)</f>
        <v>147</v>
      </c>
      <c r="J80" s="40">
        <f>SUM(J82:J85)</f>
        <v>155</v>
      </c>
      <c r="K80" s="40"/>
      <c r="L80" s="40"/>
      <c r="M80" s="40">
        <f aca="true" t="shared" si="24" ref="M80:R80">SUM(M82:M85)</f>
        <v>302</v>
      </c>
      <c r="N80" s="40">
        <f t="shared" si="24"/>
        <v>4334</v>
      </c>
      <c r="O80" s="40">
        <f t="shared" si="24"/>
        <v>4016</v>
      </c>
      <c r="P80" s="40">
        <f t="shared" si="24"/>
        <v>8350</v>
      </c>
      <c r="Q80" s="40">
        <f t="shared" si="24"/>
        <v>14</v>
      </c>
      <c r="R80" s="40">
        <f t="shared" si="24"/>
        <v>3</v>
      </c>
      <c r="S80" s="40">
        <v>99</v>
      </c>
      <c r="T80" s="40">
        <f>SUM(T82:T85)</f>
        <v>6</v>
      </c>
      <c r="U80" s="922" t="s">
        <v>1310</v>
      </c>
      <c r="V80" s="40">
        <f>SUM(V82:V85)</f>
        <v>4</v>
      </c>
      <c r="W80" s="40">
        <f>SUM(W82:W85)</f>
        <v>122</v>
      </c>
      <c r="X80" s="40"/>
      <c r="Y80" s="40"/>
      <c r="Z80" s="40">
        <f>SUM(Z82:Z85)</f>
        <v>49</v>
      </c>
      <c r="AA80" s="922" t="s">
        <v>1310</v>
      </c>
      <c r="AB80" s="40">
        <f>SUM(AB82:AB85)</f>
        <v>4</v>
      </c>
      <c r="AC80" s="40">
        <f>SUM(AC82:AC85)</f>
        <v>171</v>
      </c>
      <c r="AD80" s="40">
        <f>SUM(AD82:AD85)</f>
        <v>2168</v>
      </c>
      <c r="AE80" s="40">
        <f>SUM(AE82:AE85)</f>
        <v>2134</v>
      </c>
      <c r="AF80" s="41">
        <f>SUM(AF82:AF85)</f>
        <v>4302</v>
      </c>
    </row>
    <row r="81" spans="2:32" ht="12.75" customHeight="1">
      <c r="B81" s="570"/>
      <c r="C81" s="30"/>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2"/>
    </row>
    <row r="82" spans="2:32" ht="12.75" customHeight="1">
      <c r="B82" s="570" t="s">
        <v>337</v>
      </c>
      <c r="C82" s="30">
        <v>8</v>
      </c>
      <c r="D82" s="31">
        <v>5</v>
      </c>
      <c r="E82" s="31">
        <v>87</v>
      </c>
      <c r="F82" s="31">
        <v>9</v>
      </c>
      <c r="G82" s="31"/>
      <c r="H82" s="31"/>
      <c r="I82" s="31">
        <v>54</v>
      </c>
      <c r="J82" s="31">
        <v>65</v>
      </c>
      <c r="K82" s="31"/>
      <c r="L82" s="31"/>
      <c r="M82" s="31">
        <f>SUM(I82:J82)</f>
        <v>119</v>
      </c>
      <c r="N82" s="31">
        <v>1975</v>
      </c>
      <c r="O82" s="31">
        <v>1861</v>
      </c>
      <c r="P82" s="31">
        <f>SUM(N82:O82)</f>
        <v>3836</v>
      </c>
      <c r="Q82" s="31">
        <v>5</v>
      </c>
      <c r="R82" s="31">
        <v>0</v>
      </c>
      <c r="S82" s="31">
        <v>45</v>
      </c>
      <c r="T82" s="31">
        <v>0</v>
      </c>
      <c r="U82" s="31"/>
      <c r="V82" s="31"/>
      <c r="W82" s="31">
        <v>48</v>
      </c>
      <c r="X82" s="31"/>
      <c r="Y82" s="31"/>
      <c r="Z82" s="31">
        <v>26</v>
      </c>
      <c r="AA82" s="31"/>
      <c r="AB82" s="31"/>
      <c r="AC82" s="31">
        <f>SUM(W82,Z82)</f>
        <v>74</v>
      </c>
      <c r="AD82" s="31">
        <v>1038</v>
      </c>
      <c r="AE82" s="31">
        <v>1007</v>
      </c>
      <c r="AF82" s="32">
        <f>SUM(AD82:AE82)</f>
        <v>2045</v>
      </c>
    </row>
    <row r="83" spans="2:32" ht="12.75" customHeight="1">
      <c r="B83" s="570" t="s">
        <v>987</v>
      </c>
      <c r="C83" s="30">
        <v>6</v>
      </c>
      <c r="D83" s="31">
        <v>6</v>
      </c>
      <c r="E83" s="31">
        <v>39</v>
      </c>
      <c r="F83" s="31">
        <v>14</v>
      </c>
      <c r="G83" s="31"/>
      <c r="H83" s="31"/>
      <c r="I83" s="31">
        <v>35</v>
      </c>
      <c r="J83" s="31">
        <v>37</v>
      </c>
      <c r="K83" s="31"/>
      <c r="L83" s="31"/>
      <c r="M83" s="31">
        <f>SUM(I83:J83)</f>
        <v>72</v>
      </c>
      <c r="N83" s="31">
        <v>909</v>
      </c>
      <c r="O83" s="31">
        <v>826</v>
      </c>
      <c r="P83" s="31">
        <f>SUM(N83:O83)</f>
        <v>1735</v>
      </c>
      <c r="Q83" s="31">
        <v>3</v>
      </c>
      <c r="R83" s="31">
        <v>0</v>
      </c>
      <c r="S83" s="31">
        <v>22</v>
      </c>
      <c r="T83" s="31">
        <v>0</v>
      </c>
      <c r="U83" s="31"/>
      <c r="V83" s="31"/>
      <c r="W83" s="31">
        <v>25</v>
      </c>
      <c r="X83" s="31"/>
      <c r="Y83" s="31"/>
      <c r="Z83" s="31">
        <v>10</v>
      </c>
      <c r="AA83" s="31"/>
      <c r="AB83" s="31"/>
      <c r="AC83" s="31">
        <f>SUM(W83,Z83)</f>
        <v>35</v>
      </c>
      <c r="AD83" s="31">
        <v>466</v>
      </c>
      <c r="AE83" s="31">
        <v>449</v>
      </c>
      <c r="AF83" s="32">
        <f>SUM(AD83:AE83)</f>
        <v>915</v>
      </c>
    </row>
    <row r="84" spans="2:32" ht="12.75" customHeight="1">
      <c r="B84" s="570" t="s">
        <v>1867</v>
      </c>
      <c r="C84" s="30">
        <v>2</v>
      </c>
      <c r="D84" s="31">
        <v>4</v>
      </c>
      <c r="E84" s="31">
        <v>11</v>
      </c>
      <c r="F84" s="31">
        <v>7</v>
      </c>
      <c r="G84" s="31"/>
      <c r="H84" s="31"/>
      <c r="I84" s="31">
        <v>15</v>
      </c>
      <c r="J84" s="31">
        <v>11</v>
      </c>
      <c r="K84" s="31"/>
      <c r="L84" s="31"/>
      <c r="M84" s="31">
        <f>SUM(I84:J84)</f>
        <v>26</v>
      </c>
      <c r="N84" s="31">
        <v>224</v>
      </c>
      <c r="O84" s="31">
        <v>242</v>
      </c>
      <c r="P84" s="31">
        <f>SUM(N84:O84)</f>
        <v>466</v>
      </c>
      <c r="Q84" s="31">
        <v>2</v>
      </c>
      <c r="R84" s="31">
        <v>1</v>
      </c>
      <c r="S84" s="31">
        <v>6</v>
      </c>
      <c r="T84" s="31">
        <v>2</v>
      </c>
      <c r="U84" s="923" t="s">
        <v>1293</v>
      </c>
      <c r="V84" s="31">
        <v>2</v>
      </c>
      <c r="W84" s="31">
        <v>14</v>
      </c>
      <c r="X84" s="31"/>
      <c r="Y84" s="31"/>
      <c r="Z84" s="31">
        <v>2</v>
      </c>
      <c r="AA84" s="923" t="s">
        <v>1293</v>
      </c>
      <c r="AB84" s="31">
        <v>2</v>
      </c>
      <c r="AC84" s="31">
        <f>SUM(W84,Z84)</f>
        <v>16</v>
      </c>
      <c r="AD84" s="31">
        <v>114</v>
      </c>
      <c r="AE84" s="31">
        <v>123</v>
      </c>
      <c r="AF84" s="32">
        <f>SUM(AD84:AE84)</f>
        <v>237</v>
      </c>
    </row>
    <row r="85" spans="2:32" ht="12.75" customHeight="1">
      <c r="B85" s="570" t="s">
        <v>1868</v>
      </c>
      <c r="C85" s="30">
        <v>5</v>
      </c>
      <c r="D85" s="31">
        <v>7</v>
      </c>
      <c r="E85" s="31">
        <v>47</v>
      </c>
      <c r="F85" s="31">
        <v>22</v>
      </c>
      <c r="G85" s="31"/>
      <c r="H85" s="31"/>
      <c r="I85" s="31">
        <v>43</v>
      </c>
      <c r="J85" s="31">
        <v>42</v>
      </c>
      <c r="K85" s="31"/>
      <c r="L85" s="31"/>
      <c r="M85" s="31">
        <f>SUM(I85:J85)</f>
        <v>85</v>
      </c>
      <c r="N85" s="31">
        <v>1226</v>
      </c>
      <c r="O85" s="31">
        <v>1087</v>
      </c>
      <c r="P85" s="31">
        <f>SUM(N85:O85)</f>
        <v>2313</v>
      </c>
      <c r="Q85" s="31">
        <v>4</v>
      </c>
      <c r="R85" s="31">
        <v>2</v>
      </c>
      <c r="S85" s="31">
        <v>29</v>
      </c>
      <c r="T85" s="31">
        <v>4</v>
      </c>
      <c r="U85" s="923" t="s">
        <v>969</v>
      </c>
      <c r="V85" s="31">
        <v>2</v>
      </c>
      <c r="W85" s="31">
        <v>35</v>
      </c>
      <c r="X85" s="31"/>
      <c r="Y85" s="31"/>
      <c r="Z85" s="31">
        <v>11</v>
      </c>
      <c r="AA85" s="923" t="s">
        <v>969</v>
      </c>
      <c r="AB85" s="31">
        <v>2</v>
      </c>
      <c r="AC85" s="31">
        <f>SUM(W85,Z85)</f>
        <v>46</v>
      </c>
      <c r="AD85" s="31">
        <v>550</v>
      </c>
      <c r="AE85" s="31">
        <v>555</v>
      </c>
      <c r="AF85" s="32">
        <f>SUM(AD85:AE85)</f>
        <v>1105</v>
      </c>
    </row>
    <row r="86" spans="2:32" ht="12.75" customHeight="1">
      <c r="B86" s="570"/>
      <c r="C86" s="30"/>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2"/>
    </row>
    <row r="87" spans="2:32" s="153" customFormat="1" ht="12.75" customHeight="1">
      <c r="B87" s="565" t="s">
        <v>988</v>
      </c>
      <c r="C87" s="39">
        <f>SUM(C89:C95)</f>
        <v>30</v>
      </c>
      <c r="D87" s="40">
        <f>SUM(D89:D95)</f>
        <v>30</v>
      </c>
      <c r="E87" s="40">
        <f>SUM(E89:E95)</f>
        <v>296</v>
      </c>
      <c r="F87" s="40">
        <f>SUM(F89:F95)</f>
        <v>72</v>
      </c>
      <c r="G87" s="40"/>
      <c r="H87" s="40"/>
      <c r="I87" s="40">
        <f>SUM(I89:I95)</f>
        <v>264</v>
      </c>
      <c r="J87" s="40">
        <f>SUM(J89:J95)</f>
        <v>204</v>
      </c>
      <c r="K87" s="40"/>
      <c r="L87" s="40"/>
      <c r="M87" s="40">
        <f aca="true" t="shared" si="25" ref="M87:T87">SUM(M89:M95)</f>
        <v>468</v>
      </c>
      <c r="N87" s="40">
        <f t="shared" si="25"/>
        <v>6956</v>
      </c>
      <c r="O87" s="40">
        <f t="shared" si="25"/>
        <v>6811</v>
      </c>
      <c r="P87" s="40">
        <f t="shared" si="25"/>
        <v>13767</v>
      </c>
      <c r="Q87" s="40">
        <f t="shared" si="25"/>
        <v>23</v>
      </c>
      <c r="R87" s="40">
        <f t="shared" si="25"/>
        <v>1</v>
      </c>
      <c r="S87" s="40">
        <f t="shared" si="25"/>
        <v>167</v>
      </c>
      <c r="T87" s="40">
        <f t="shared" si="25"/>
        <v>1</v>
      </c>
      <c r="U87" s="922" t="s">
        <v>1310</v>
      </c>
      <c r="V87" s="40">
        <f>SUM(V89:V95)</f>
        <v>4</v>
      </c>
      <c r="W87" s="40">
        <f>SUM(W89:W95)</f>
        <v>212</v>
      </c>
      <c r="X87" s="40"/>
      <c r="Y87" s="40"/>
      <c r="Z87" s="40">
        <f>SUM(Z89:Z95)</f>
        <v>57</v>
      </c>
      <c r="AA87" s="922" t="s">
        <v>1310</v>
      </c>
      <c r="AB87" s="40">
        <f>SUM(AB89:AB95)</f>
        <v>4</v>
      </c>
      <c r="AC87" s="40">
        <f>SUM(AC89:AC95)</f>
        <v>269</v>
      </c>
      <c r="AD87" s="40">
        <f>SUM(AD89:AD95)</f>
        <v>3486</v>
      </c>
      <c r="AE87" s="40">
        <f>SUM(AE89:AE95)</f>
        <v>3419</v>
      </c>
      <c r="AF87" s="41">
        <f>SUM(AF89:AF95)</f>
        <v>6905</v>
      </c>
    </row>
    <row r="88" spans="2:32" ht="12.75" customHeight="1">
      <c r="B88" s="570"/>
      <c r="C88" s="30"/>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2"/>
    </row>
    <row r="89" spans="2:32" ht="12.75" customHeight="1">
      <c r="B89" s="570" t="s">
        <v>746</v>
      </c>
      <c r="C89" s="30">
        <v>5</v>
      </c>
      <c r="D89" s="31">
        <v>9</v>
      </c>
      <c r="E89" s="31">
        <v>32</v>
      </c>
      <c r="F89" s="31">
        <v>24</v>
      </c>
      <c r="G89" s="31"/>
      <c r="H89" s="31"/>
      <c r="I89" s="31">
        <v>47</v>
      </c>
      <c r="J89" s="31">
        <v>29</v>
      </c>
      <c r="K89" s="31"/>
      <c r="L89" s="31"/>
      <c r="M89" s="31">
        <f aca="true" t="shared" si="26" ref="M89:M95">SUM(I89:J89)</f>
        <v>76</v>
      </c>
      <c r="N89" s="31">
        <v>886</v>
      </c>
      <c r="O89" s="31">
        <v>806</v>
      </c>
      <c r="P89" s="31">
        <f aca="true" t="shared" si="27" ref="P89:P95">SUM(N89:O89)</f>
        <v>1692</v>
      </c>
      <c r="Q89" s="31">
        <v>5</v>
      </c>
      <c r="R89" s="31">
        <v>1</v>
      </c>
      <c r="S89" s="31">
        <v>23</v>
      </c>
      <c r="T89" s="31">
        <v>1</v>
      </c>
      <c r="U89" s="923" t="s">
        <v>1293</v>
      </c>
      <c r="V89" s="31">
        <v>3</v>
      </c>
      <c r="W89" s="31">
        <v>33</v>
      </c>
      <c r="X89" s="31"/>
      <c r="Y89" s="31"/>
      <c r="Z89" s="31">
        <v>8</v>
      </c>
      <c r="AA89" s="923" t="s">
        <v>1293</v>
      </c>
      <c r="AB89" s="31">
        <v>3</v>
      </c>
      <c r="AC89" s="31">
        <f aca="true" t="shared" si="28" ref="AC89:AC95">SUM(W89,Z89)</f>
        <v>41</v>
      </c>
      <c r="AD89" s="31">
        <v>438</v>
      </c>
      <c r="AE89" s="31">
        <v>417</v>
      </c>
      <c r="AF89" s="32">
        <f aca="true" t="shared" si="29" ref="AF89:AF95">SUM(AD89:AE89)</f>
        <v>855</v>
      </c>
    </row>
    <row r="90" spans="2:32" ht="12.75" customHeight="1">
      <c r="B90" s="570" t="s">
        <v>352</v>
      </c>
      <c r="C90" s="30">
        <v>2</v>
      </c>
      <c r="D90" s="31">
        <v>4</v>
      </c>
      <c r="E90" s="31">
        <v>24</v>
      </c>
      <c r="F90" s="31">
        <v>13</v>
      </c>
      <c r="G90" s="31"/>
      <c r="H90" s="31"/>
      <c r="I90" s="31">
        <v>22</v>
      </c>
      <c r="J90" s="31">
        <v>22</v>
      </c>
      <c r="K90" s="31"/>
      <c r="L90" s="31"/>
      <c r="M90" s="31">
        <f t="shared" si="26"/>
        <v>44</v>
      </c>
      <c r="N90" s="31">
        <v>732</v>
      </c>
      <c r="O90" s="31">
        <v>784</v>
      </c>
      <c r="P90" s="31">
        <f t="shared" si="27"/>
        <v>1516</v>
      </c>
      <c r="Q90" s="31">
        <v>2</v>
      </c>
      <c r="R90" s="31">
        <v>0</v>
      </c>
      <c r="S90" s="31">
        <v>18</v>
      </c>
      <c r="T90" s="31">
        <v>0</v>
      </c>
      <c r="U90" s="31"/>
      <c r="V90" s="31"/>
      <c r="W90" s="31">
        <v>22</v>
      </c>
      <c r="X90" s="31"/>
      <c r="Y90" s="31"/>
      <c r="Z90" s="31">
        <v>7</v>
      </c>
      <c r="AA90" s="31"/>
      <c r="AB90" s="31"/>
      <c r="AC90" s="31">
        <f t="shared" si="28"/>
        <v>29</v>
      </c>
      <c r="AD90" s="31">
        <v>360</v>
      </c>
      <c r="AE90" s="31">
        <v>402</v>
      </c>
      <c r="AF90" s="32">
        <f t="shared" si="29"/>
        <v>762</v>
      </c>
    </row>
    <row r="91" spans="2:32" ht="12.75" customHeight="1">
      <c r="B91" s="570" t="s">
        <v>143</v>
      </c>
      <c r="C91" s="30">
        <v>3</v>
      </c>
      <c r="D91" s="31">
        <v>5</v>
      </c>
      <c r="E91" s="31">
        <v>40</v>
      </c>
      <c r="F91" s="31">
        <v>10</v>
      </c>
      <c r="G91" s="31"/>
      <c r="H91" s="31"/>
      <c r="I91" s="31">
        <v>34</v>
      </c>
      <c r="J91" s="31">
        <v>28</v>
      </c>
      <c r="K91" s="31"/>
      <c r="L91" s="31"/>
      <c r="M91" s="31">
        <f t="shared" si="26"/>
        <v>62</v>
      </c>
      <c r="N91" s="31">
        <v>936</v>
      </c>
      <c r="O91" s="31">
        <v>964</v>
      </c>
      <c r="P91" s="31">
        <f t="shared" si="27"/>
        <v>1900</v>
      </c>
      <c r="Q91" s="31">
        <v>3</v>
      </c>
      <c r="R91" s="31">
        <v>0</v>
      </c>
      <c r="S91" s="31">
        <v>23</v>
      </c>
      <c r="T91" s="31">
        <v>0</v>
      </c>
      <c r="U91" s="31"/>
      <c r="V91" s="31"/>
      <c r="W91" s="31">
        <v>30</v>
      </c>
      <c r="X91" s="31"/>
      <c r="Y91" s="31"/>
      <c r="Z91" s="31">
        <v>8</v>
      </c>
      <c r="AA91" s="31"/>
      <c r="AB91" s="31"/>
      <c r="AC91" s="31">
        <f t="shared" si="28"/>
        <v>38</v>
      </c>
      <c r="AD91" s="31">
        <v>494</v>
      </c>
      <c r="AE91" s="31">
        <v>453</v>
      </c>
      <c r="AF91" s="32">
        <f t="shared" si="29"/>
        <v>947</v>
      </c>
    </row>
    <row r="92" spans="2:32" ht="12.75" customHeight="1">
      <c r="B92" s="570" t="s">
        <v>989</v>
      </c>
      <c r="C92" s="30">
        <v>4</v>
      </c>
      <c r="D92" s="31">
        <v>2</v>
      </c>
      <c r="E92" s="31">
        <v>37</v>
      </c>
      <c r="F92" s="31">
        <v>2</v>
      </c>
      <c r="G92" s="31"/>
      <c r="H92" s="31"/>
      <c r="I92" s="31">
        <v>29</v>
      </c>
      <c r="J92" s="31">
        <v>22</v>
      </c>
      <c r="K92" s="31"/>
      <c r="L92" s="31"/>
      <c r="M92" s="31">
        <f t="shared" si="26"/>
        <v>51</v>
      </c>
      <c r="N92" s="31">
        <v>752</v>
      </c>
      <c r="O92" s="31">
        <v>677</v>
      </c>
      <c r="P92" s="31">
        <f t="shared" si="27"/>
        <v>1429</v>
      </c>
      <c r="Q92" s="31">
        <v>3</v>
      </c>
      <c r="R92" s="31">
        <v>0</v>
      </c>
      <c r="S92" s="31">
        <v>18</v>
      </c>
      <c r="T92" s="31">
        <v>0</v>
      </c>
      <c r="U92" s="31"/>
      <c r="V92" s="31"/>
      <c r="W92" s="31">
        <v>24</v>
      </c>
      <c r="X92" s="31"/>
      <c r="Y92" s="31"/>
      <c r="Z92" s="31">
        <v>7</v>
      </c>
      <c r="AA92" s="31"/>
      <c r="AB92" s="31"/>
      <c r="AC92" s="31">
        <f t="shared" si="28"/>
        <v>31</v>
      </c>
      <c r="AD92" s="31">
        <v>333</v>
      </c>
      <c r="AE92" s="31">
        <v>393</v>
      </c>
      <c r="AF92" s="32">
        <f t="shared" si="29"/>
        <v>726</v>
      </c>
    </row>
    <row r="93" spans="2:32" ht="12.75" customHeight="1">
      <c r="B93" s="570" t="s">
        <v>1316</v>
      </c>
      <c r="C93" s="30">
        <v>6</v>
      </c>
      <c r="D93" s="31">
        <v>4</v>
      </c>
      <c r="E93" s="31">
        <v>56</v>
      </c>
      <c r="F93" s="31">
        <v>8</v>
      </c>
      <c r="G93" s="31"/>
      <c r="H93" s="31"/>
      <c r="I93" s="31">
        <v>49</v>
      </c>
      <c r="J93" s="31">
        <v>33</v>
      </c>
      <c r="K93" s="31"/>
      <c r="L93" s="31"/>
      <c r="M93" s="31">
        <f t="shared" si="26"/>
        <v>82</v>
      </c>
      <c r="N93" s="31">
        <v>1237</v>
      </c>
      <c r="O93" s="31">
        <v>1209</v>
      </c>
      <c r="P93" s="31">
        <f t="shared" si="27"/>
        <v>2446</v>
      </c>
      <c r="Q93" s="31">
        <v>4</v>
      </c>
      <c r="R93" s="31">
        <v>0</v>
      </c>
      <c r="S93" s="31">
        <v>28</v>
      </c>
      <c r="T93" s="31">
        <v>0</v>
      </c>
      <c r="U93" s="31"/>
      <c r="V93" s="31"/>
      <c r="W93" s="31">
        <v>38</v>
      </c>
      <c r="X93" s="31"/>
      <c r="Y93" s="31"/>
      <c r="Z93" s="31">
        <v>8</v>
      </c>
      <c r="AA93" s="31"/>
      <c r="AB93" s="31"/>
      <c r="AC93" s="31">
        <f t="shared" si="28"/>
        <v>46</v>
      </c>
      <c r="AD93" s="31">
        <v>624</v>
      </c>
      <c r="AE93" s="31">
        <v>577</v>
      </c>
      <c r="AF93" s="32">
        <f t="shared" si="29"/>
        <v>1201</v>
      </c>
    </row>
    <row r="94" spans="2:32" ht="12.75" customHeight="1">
      <c r="B94" s="570" t="s">
        <v>1317</v>
      </c>
      <c r="C94" s="30">
        <v>4</v>
      </c>
      <c r="D94" s="31">
        <v>5</v>
      </c>
      <c r="E94" s="31">
        <v>33</v>
      </c>
      <c r="F94" s="31">
        <v>13</v>
      </c>
      <c r="G94" s="31"/>
      <c r="H94" s="31"/>
      <c r="I94" s="31">
        <v>31</v>
      </c>
      <c r="J94" s="31">
        <v>26</v>
      </c>
      <c r="K94" s="31"/>
      <c r="L94" s="31"/>
      <c r="M94" s="31">
        <f t="shared" si="26"/>
        <v>57</v>
      </c>
      <c r="N94" s="31">
        <v>821</v>
      </c>
      <c r="O94" s="31">
        <v>768</v>
      </c>
      <c r="P94" s="31">
        <f t="shared" si="27"/>
        <v>1589</v>
      </c>
      <c r="Q94" s="31">
        <v>4</v>
      </c>
      <c r="R94" s="31">
        <v>0</v>
      </c>
      <c r="S94" s="31">
        <v>22</v>
      </c>
      <c r="T94" s="31">
        <v>0</v>
      </c>
      <c r="U94" s="923" t="s">
        <v>969</v>
      </c>
      <c r="V94" s="31">
        <v>1</v>
      </c>
      <c r="W94" s="31">
        <v>26</v>
      </c>
      <c r="X94" s="31"/>
      <c r="Y94" s="31"/>
      <c r="Z94" s="31">
        <v>9</v>
      </c>
      <c r="AA94" s="923" t="s">
        <v>969</v>
      </c>
      <c r="AB94" s="31">
        <v>1</v>
      </c>
      <c r="AC94" s="31">
        <f t="shared" si="28"/>
        <v>35</v>
      </c>
      <c r="AD94" s="31">
        <v>420</v>
      </c>
      <c r="AE94" s="31">
        <v>407</v>
      </c>
      <c r="AF94" s="32">
        <f t="shared" si="29"/>
        <v>827</v>
      </c>
    </row>
    <row r="95" spans="2:32" ht="12.75" customHeight="1">
      <c r="B95" s="570" t="s">
        <v>990</v>
      </c>
      <c r="C95" s="30">
        <v>6</v>
      </c>
      <c r="D95" s="31">
        <v>1</v>
      </c>
      <c r="E95" s="31">
        <v>74</v>
      </c>
      <c r="F95" s="31">
        <v>2</v>
      </c>
      <c r="G95" s="31"/>
      <c r="H95" s="31"/>
      <c r="I95" s="31">
        <v>52</v>
      </c>
      <c r="J95" s="31">
        <v>44</v>
      </c>
      <c r="K95" s="31"/>
      <c r="L95" s="31"/>
      <c r="M95" s="31">
        <f t="shared" si="26"/>
        <v>96</v>
      </c>
      <c r="N95" s="31">
        <v>1592</v>
      </c>
      <c r="O95" s="31">
        <v>1603</v>
      </c>
      <c r="P95" s="31">
        <f t="shared" si="27"/>
        <v>3195</v>
      </c>
      <c r="Q95" s="31">
        <v>2</v>
      </c>
      <c r="R95" s="31">
        <v>0</v>
      </c>
      <c r="S95" s="31">
        <v>35</v>
      </c>
      <c r="T95" s="31">
        <v>0</v>
      </c>
      <c r="U95" s="31"/>
      <c r="V95" s="31"/>
      <c r="W95" s="31">
        <v>39</v>
      </c>
      <c r="X95" s="31"/>
      <c r="Y95" s="31"/>
      <c r="Z95" s="31">
        <v>10</v>
      </c>
      <c r="AA95" s="31"/>
      <c r="AB95" s="31"/>
      <c r="AC95" s="31">
        <f t="shared" si="28"/>
        <v>49</v>
      </c>
      <c r="AD95" s="31">
        <v>817</v>
      </c>
      <c r="AE95" s="31">
        <v>770</v>
      </c>
      <c r="AF95" s="32">
        <f t="shared" si="29"/>
        <v>1587</v>
      </c>
    </row>
    <row r="96" spans="2:32" ht="12.75" customHeight="1">
      <c r="B96" s="570"/>
      <c r="C96" s="30"/>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2"/>
    </row>
    <row r="97" spans="2:32" s="153" customFormat="1" ht="12.75" customHeight="1">
      <c r="B97" s="565" t="s">
        <v>991</v>
      </c>
      <c r="C97" s="39">
        <f>SUM(C99:C105)</f>
        <v>19</v>
      </c>
      <c r="D97" s="40">
        <f>SUM(D99:D105)</f>
        <v>14</v>
      </c>
      <c r="E97" s="40">
        <f>SUM(E99:E105)</f>
        <v>188</v>
      </c>
      <c r="F97" s="40">
        <f>SUM(F99:F105)</f>
        <v>29</v>
      </c>
      <c r="G97" s="40"/>
      <c r="H97" s="40"/>
      <c r="I97" s="40">
        <f>SUM(I99:I105)</f>
        <v>154</v>
      </c>
      <c r="J97" s="40">
        <f>SUM(J99:J105)</f>
        <v>128</v>
      </c>
      <c r="K97" s="40"/>
      <c r="L97" s="40"/>
      <c r="M97" s="40">
        <f aca="true" t="shared" si="30" ref="M97:T97">SUM(M99:M105)</f>
        <v>282</v>
      </c>
      <c r="N97" s="40">
        <f t="shared" si="30"/>
        <v>4323</v>
      </c>
      <c r="O97" s="40">
        <f t="shared" si="30"/>
        <v>4139</v>
      </c>
      <c r="P97" s="40">
        <f t="shared" si="30"/>
        <v>8462</v>
      </c>
      <c r="Q97" s="40">
        <f t="shared" si="30"/>
        <v>11</v>
      </c>
      <c r="R97" s="40">
        <f t="shared" si="30"/>
        <v>3</v>
      </c>
      <c r="S97" s="40">
        <f t="shared" si="30"/>
        <v>95</v>
      </c>
      <c r="T97" s="40">
        <f t="shared" si="30"/>
        <v>6</v>
      </c>
      <c r="U97" s="922" t="s">
        <v>1345</v>
      </c>
      <c r="V97" s="40">
        <f>SUM(V99:V105)</f>
        <v>1</v>
      </c>
      <c r="W97" s="40">
        <f>SUM(W99:W105)</f>
        <v>121</v>
      </c>
      <c r="X97" s="40"/>
      <c r="Y97" s="40"/>
      <c r="Z97" s="40">
        <f>SUM(Z99:Z105)</f>
        <v>36</v>
      </c>
      <c r="AA97" s="922" t="s">
        <v>1345</v>
      </c>
      <c r="AB97" s="40">
        <f>SUM(AB99:AB105)</f>
        <v>1</v>
      </c>
      <c r="AC97" s="40">
        <f>SUM(AC99:AC105)</f>
        <v>157</v>
      </c>
      <c r="AD97" s="40">
        <f>SUM(AD99:AD105)</f>
        <v>2119</v>
      </c>
      <c r="AE97" s="40">
        <f>SUM(AE99:AE105)</f>
        <v>2067</v>
      </c>
      <c r="AF97" s="41">
        <f>SUM(AF99:AF105)</f>
        <v>4186</v>
      </c>
    </row>
    <row r="98" spans="2:32" s="153" customFormat="1" ht="12.75" customHeight="1">
      <c r="B98" s="565"/>
      <c r="C98" s="39"/>
      <c r="D98" s="40"/>
      <c r="E98" s="40"/>
      <c r="F98" s="40"/>
      <c r="G98" s="40"/>
      <c r="H98" s="40"/>
      <c r="I98" s="40"/>
      <c r="J98" s="40"/>
      <c r="K98" s="40"/>
      <c r="L98" s="40"/>
      <c r="M98" s="31"/>
      <c r="N98" s="40"/>
      <c r="O98" s="40"/>
      <c r="P98" s="31"/>
      <c r="Q98" s="40"/>
      <c r="R98" s="40"/>
      <c r="S98" s="40"/>
      <c r="T98" s="40"/>
      <c r="U98" s="40"/>
      <c r="V98" s="40"/>
      <c r="W98" s="40"/>
      <c r="X98" s="40"/>
      <c r="Y98" s="40"/>
      <c r="Z98" s="40"/>
      <c r="AA98" s="40"/>
      <c r="AB98" s="40"/>
      <c r="AC98" s="40"/>
      <c r="AD98" s="40"/>
      <c r="AE98" s="40"/>
      <c r="AF98" s="32"/>
    </row>
    <row r="99" spans="2:32" ht="12.75" customHeight="1">
      <c r="B99" s="570" t="s">
        <v>1894</v>
      </c>
      <c r="C99" s="30">
        <v>1</v>
      </c>
      <c r="D99" s="31">
        <v>1</v>
      </c>
      <c r="E99" s="31">
        <v>7</v>
      </c>
      <c r="F99" s="31">
        <v>4</v>
      </c>
      <c r="G99" s="31"/>
      <c r="H99" s="31"/>
      <c r="I99" s="31">
        <v>9</v>
      </c>
      <c r="J99" s="31">
        <v>5</v>
      </c>
      <c r="K99" s="31"/>
      <c r="L99" s="31"/>
      <c r="M99" s="31">
        <f aca="true" t="shared" si="31" ref="M99:M105">SUM(I99:J99)</f>
        <v>14</v>
      </c>
      <c r="N99" s="31">
        <v>151</v>
      </c>
      <c r="O99" s="31">
        <v>191</v>
      </c>
      <c r="P99" s="31">
        <f aca="true" t="shared" si="32" ref="P99:P105">SUM(N99:O99)</f>
        <v>342</v>
      </c>
      <c r="Q99" s="31">
        <v>1</v>
      </c>
      <c r="R99" s="31">
        <v>0</v>
      </c>
      <c r="S99" s="31">
        <v>5</v>
      </c>
      <c r="T99" s="31">
        <v>0</v>
      </c>
      <c r="U99" s="31"/>
      <c r="V99" s="31"/>
      <c r="W99" s="31">
        <v>7</v>
      </c>
      <c r="X99" s="31"/>
      <c r="Y99" s="31"/>
      <c r="Z99" s="31">
        <v>2</v>
      </c>
      <c r="AA99" s="31"/>
      <c r="AB99" s="31"/>
      <c r="AC99" s="31">
        <f aca="true" t="shared" si="33" ref="AC99:AC105">SUM(W99,Z99)</f>
        <v>9</v>
      </c>
      <c r="AD99" s="31">
        <v>92</v>
      </c>
      <c r="AE99" s="31">
        <v>89</v>
      </c>
      <c r="AF99" s="32">
        <f aca="true" t="shared" si="34" ref="AF99:AF105">SUM(AD99:AE99)</f>
        <v>181</v>
      </c>
    </row>
    <row r="100" spans="2:32" ht="12.75" customHeight="1">
      <c r="B100" s="570" t="s">
        <v>378</v>
      </c>
      <c r="C100" s="30">
        <v>10</v>
      </c>
      <c r="D100" s="31">
        <v>9</v>
      </c>
      <c r="E100" s="31">
        <v>83</v>
      </c>
      <c r="F100" s="31">
        <v>14</v>
      </c>
      <c r="G100" s="31"/>
      <c r="H100" s="31"/>
      <c r="I100" s="31">
        <v>76</v>
      </c>
      <c r="J100" s="31">
        <v>50</v>
      </c>
      <c r="K100" s="31"/>
      <c r="L100" s="31"/>
      <c r="M100" s="31">
        <f t="shared" si="31"/>
        <v>126</v>
      </c>
      <c r="N100" s="31">
        <v>1781</v>
      </c>
      <c r="O100" s="31">
        <v>1738</v>
      </c>
      <c r="P100" s="31">
        <f t="shared" si="32"/>
        <v>3519</v>
      </c>
      <c r="Q100" s="31">
        <v>5</v>
      </c>
      <c r="R100" s="31">
        <v>3</v>
      </c>
      <c r="S100" s="31">
        <v>39</v>
      </c>
      <c r="T100" s="31">
        <v>6</v>
      </c>
      <c r="U100" s="923" t="s">
        <v>1293</v>
      </c>
      <c r="V100" s="923">
        <v>1</v>
      </c>
      <c r="W100" s="31">
        <v>54</v>
      </c>
      <c r="X100" s="31"/>
      <c r="Y100" s="31"/>
      <c r="Z100" s="31">
        <v>16</v>
      </c>
      <c r="AA100" s="923" t="s">
        <v>1293</v>
      </c>
      <c r="AB100" s="31">
        <v>1</v>
      </c>
      <c r="AC100" s="31">
        <f t="shared" si="33"/>
        <v>70</v>
      </c>
      <c r="AD100" s="31">
        <v>866</v>
      </c>
      <c r="AE100" s="31">
        <v>854</v>
      </c>
      <c r="AF100" s="32">
        <f t="shared" si="34"/>
        <v>1720</v>
      </c>
    </row>
    <row r="101" spans="2:32" ht="12.75" customHeight="1">
      <c r="B101" s="570" t="s">
        <v>1898</v>
      </c>
      <c r="C101" s="30">
        <v>3</v>
      </c>
      <c r="D101" s="31">
        <v>0</v>
      </c>
      <c r="E101" s="31">
        <v>26</v>
      </c>
      <c r="F101" s="31">
        <v>0</v>
      </c>
      <c r="G101" s="31"/>
      <c r="H101" s="31"/>
      <c r="I101" s="31">
        <v>16</v>
      </c>
      <c r="J101" s="31">
        <v>19</v>
      </c>
      <c r="K101" s="31"/>
      <c r="L101" s="31"/>
      <c r="M101" s="31">
        <f t="shared" si="31"/>
        <v>35</v>
      </c>
      <c r="N101" s="31">
        <v>515</v>
      </c>
      <c r="O101" s="31">
        <v>489</v>
      </c>
      <c r="P101" s="31">
        <f t="shared" si="32"/>
        <v>1004</v>
      </c>
      <c r="Q101" s="31">
        <v>1</v>
      </c>
      <c r="R101" s="31">
        <v>0</v>
      </c>
      <c r="S101" s="31">
        <v>11</v>
      </c>
      <c r="T101" s="31">
        <v>0</v>
      </c>
      <c r="U101" s="31"/>
      <c r="V101" s="31"/>
      <c r="W101" s="31">
        <v>11</v>
      </c>
      <c r="X101" s="31"/>
      <c r="Y101" s="31"/>
      <c r="Z101" s="31">
        <v>5</v>
      </c>
      <c r="AA101" s="31"/>
      <c r="AB101" s="31"/>
      <c r="AC101" s="31">
        <f t="shared" si="33"/>
        <v>16</v>
      </c>
      <c r="AD101" s="31">
        <v>229</v>
      </c>
      <c r="AE101" s="31">
        <v>264</v>
      </c>
      <c r="AF101" s="32">
        <f t="shared" si="34"/>
        <v>493</v>
      </c>
    </row>
    <row r="102" spans="2:32" ht="12.75" customHeight="1">
      <c r="B102" s="570" t="s">
        <v>992</v>
      </c>
      <c r="C102" s="30">
        <v>2</v>
      </c>
      <c r="D102" s="31">
        <v>1</v>
      </c>
      <c r="E102" s="31">
        <v>18</v>
      </c>
      <c r="F102" s="31">
        <v>1</v>
      </c>
      <c r="G102" s="31"/>
      <c r="H102" s="31"/>
      <c r="I102" s="31">
        <v>16</v>
      </c>
      <c r="J102" s="31">
        <v>11</v>
      </c>
      <c r="K102" s="31"/>
      <c r="L102" s="31"/>
      <c r="M102" s="31">
        <f t="shared" si="31"/>
        <v>27</v>
      </c>
      <c r="N102" s="31">
        <v>371</v>
      </c>
      <c r="O102" s="31">
        <v>342</v>
      </c>
      <c r="P102" s="31">
        <f t="shared" si="32"/>
        <v>713</v>
      </c>
      <c r="Q102" s="31">
        <v>1</v>
      </c>
      <c r="R102" s="31">
        <v>0</v>
      </c>
      <c r="S102" s="31">
        <v>6</v>
      </c>
      <c r="T102" s="31">
        <v>0</v>
      </c>
      <c r="U102" s="31"/>
      <c r="V102" s="31"/>
      <c r="W102" s="31">
        <v>8</v>
      </c>
      <c r="X102" s="31"/>
      <c r="Y102" s="31"/>
      <c r="Z102" s="31">
        <v>2</v>
      </c>
      <c r="AA102" s="31"/>
      <c r="AB102" s="31"/>
      <c r="AC102" s="31">
        <f t="shared" si="33"/>
        <v>10</v>
      </c>
      <c r="AD102" s="31">
        <v>137</v>
      </c>
      <c r="AE102" s="31">
        <v>150</v>
      </c>
      <c r="AF102" s="32">
        <f t="shared" si="34"/>
        <v>287</v>
      </c>
    </row>
    <row r="103" spans="2:32" ht="12.75" customHeight="1">
      <c r="B103" s="570" t="s">
        <v>993</v>
      </c>
      <c r="C103" s="30">
        <v>1</v>
      </c>
      <c r="D103" s="31">
        <v>1</v>
      </c>
      <c r="E103" s="31">
        <v>23</v>
      </c>
      <c r="F103" s="31">
        <v>1</v>
      </c>
      <c r="G103" s="31"/>
      <c r="H103" s="31"/>
      <c r="I103" s="31">
        <v>13</v>
      </c>
      <c r="J103" s="31">
        <v>17</v>
      </c>
      <c r="K103" s="31"/>
      <c r="L103" s="31"/>
      <c r="M103" s="31">
        <f t="shared" si="31"/>
        <v>30</v>
      </c>
      <c r="N103" s="31">
        <v>614</v>
      </c>
      <c r="O103" s="31">
        <v>537</v>
      </c>
      <c r="P103" s="31">
        <f t="shared" si="32"/>
        <v>1151</v>
      </c>
      <c r="Q103" s="31">
        <v>1</v>
      </c>
      <c r="R103" s="31">
        <v>0</v>
      </c>
      <c r="S103" s="31">
        <v>14</v>
      </c>
      <c r="T103" s="31">
        <v>0</v>
      </c>
      <c r="U103" s="31"/>
      <c r="V103" s="31"/>
      <c r="W103" s="31">
        <v>15</v>
      </c>
      <c r="X103" s="31"/>
      <c r="Y103" s="31"/>
      <c r="Z103" s="31">
        <v>5</v>
      </c>
      <c r="AA103" s="31"/>
      <c r="AB103" s="31"/>
      <c r="AC103" s="31">
        <f t="shared" si="33"/>
        <v>20</v>
      </c>
      <c r="AD103" s="31">
        <v>344</v>
      </c>
      <c r="AE103" s="31">
        <v>310</v>
      </c>
      <c r="AF103" s="32">
        <f t="shared" si="34"/>
        <v>654</v>
      </c>
    </row>
    <row r="104" spans="2:32" ht="12.75" customHeight="1">
      <c r="B104" s="570" t="s">
        <v>767</v>
      </c>
      <c r="C104" s="30">
        <v>1</v>
      </c>
      <c r="D104" s="31">
        <v>2</v>
      </c>
      <c r="E104" s="31">
        <v>17</v>
      </c>
      <c r="F104" s="31">
        <v>9</v>
      </c>
      <c r="G104" s="31"/>
      <c r="H104" s="31"/>
      <c r="I104" s="31">
        <v>16</v>
      </c>
      <c r="J104" s="31">
        <v>15</v>
      </c>
      <c r="K104" s="31"/>
      <c r="L104" s="31"/>
      <c r="M104" s="31">
        <f t="shared" si="31"/>
        <v>31</v>
      </c>
      <c r="N104" s="31">
        <v>544</v>
      </c>
      <c r="O104" s="31">
        <v>514</v>
      </c>
      <c r="P104" s="31">
        <f t="shared" si="32"/>
        <v>1058</v>
      </c>
      <c r="Q104" s="31">
        <v>1</v>
      </c>
      <c r="R104" s="31">
        <v>0</v>
      </c>
      <c r="S104" s="31">
        <v>11</v>
      </c>
      <c r="T104" s="31">
        <v>0</v>
      </c>
      <c r="U104" s="31"/>
      <c r="V104" s="31"/>
      <c r="W104" s="31">
        <v>14</v>
      </c>
      <c r="X104" s="31"/>
      <c r="Y104" s="31"/>
      <c r="Z104" s="31">
        <v>4</v>
      </c>
      <c r="AA104" s="31"/>
      <c r="AB104" s="31"/>
      <c r="AC104" s="31">
        <f t="shared" si="33"/>
        <v>18</v>
      </c>
      <c r="AD104" s="31">
        <v>257</v>
      </c>
      <c r="AE104" s="31">
        <v>225</v>
      </c>
      <c r="AF104" s="32">
        <f t="shared" si="34"/>
        <v>482</v>
      </c>
    </row>
    <row r="105" spans="2:32" ht="12.75" customHeight="1">
      <c r="B105" s="570" t="s">
        <v>994</v>
      </c>
      <c r="C105" s="30">
        <v>1</v>
      </c>
      <c r="D105" s="31">
        <v>0</v>
      </c>
      <c r="E105" s="31">
        <v>14</v>
      </c>
      <c r="F105" s="31">
        <v>0</v>
      </c>
      <c r="G105" s="31"/>
      <c r="H105" s="31"/>
      <c r="I105" s="31">
        <v>8</v>
      </c>
      <c r="J105" s="31">
        <v>11</v>
      </c>
      <c r="K105" s="31"/>
      <c r="L105" s="31"/>
      <c r="M105" s="31">
        <f t="shared" si="31"/>
        <v>19</v>
      </c>
      <c r="N105" s="31">
        <v>347</v>
      </c>
      <c r="O105" s="31">
        <v>328</v>
      </c>
      <c r="P105" s="31">
        <f t="shared" si="32"/>
        <v>675</v>
      </c>
      <c r="Q105" s="31">
        <v>1</v>
      </c>
      <c r="R105" s="31">
        <v>0</v>
      </c>
      <c r="S105" s="31">
        <v>9</v>
      </c>
      <c r="T105" s="31">
        <v>0</v>
      </c>
      <c r="U105" s="31"/>
      <c r="V105" s="31"/>
      <c r="W105" s="31">
        <v>12</v>
      </c>
      <c r="X105" s="31"/>
      <c r="Y105" s="31"/>
      <c r="Z105" s="31">
        <v>2</v>
      </c>
      <c r="AA105" s="31"/>
      <c r="AB105" s="31"/>
      <c r="AC105" s="31">
        <f t="shared" si="33"/>
        <v>14</v>
      </c>
      <c r="AD105" s="31">
        <v>194</v>
      </c>
      <c r="AE105" s="31">
        <v>175</v>
      </c>
      <c r="AF105" s="32">
        <f t="shared" si="34"/>
        <v>369</v>
      </c>
    </row>
    <row r="106" spans="2:32" ht="12.75" customHeight="1">
      <c r="B106" s="570"/>
      <c r="C106" s="30"/>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2"/>
    </row>
    <row r="107" spans="2:32" s="153" customFormat="1" ht="12.75" customHeight="1">
      <c r="B107" s="565" t="s">
        <v>1657</v>
      </c>
      <c r="C107" s="39">
        <f>SUM(C109:C112)</f>
        <v>24</v>
      </c>
      <c r="D107" s="40">
        <f>SUM(D109:D112)</f>
        <v>4</v>
      </c>
      <c r="E107" s="40">
        <f>SUM(E109:E112)</f>
        <v>215</v>
      </c>
      <c r="F107" s="40">
        <f>SUM(F109:F112)</f>
        <v>9</v>
      </c>
      <c r="G107" s="40"/>
      <c r="H107" s="40"/>
      <c r="I107" s="40">
        <f>SUM(I109:I112)</f>
        <v>151</v>
      </c>
      <c r="J107" s="40">
        <f>SUM(J109:J112)</f>
        <v>136</v>
      </c>
      <c r="K107" s="40"/>
      <c r="L107" s="40"/>
      <c r="M107" s="40">
        <f aca="true" t="shared" si="35" ref="M107:T107">SUM(M109:M112)</f>
        <v>287</v>
      </c>
      <c r="N107" s="40">
        <f t="shared" si="35"/>
        <v>4122</v>
      </c>
      <c r="O107" s="40">
        <f t="shared" si="35"/>
        <v>4090</v>
      </c>
      <c r="P107" s="40">
        <f t="shared" si="35"/>
        <v>8212</v>
      </c>
      <c r="Q107" s="40">
        <f t="shared" si="35"/>
        <v>11</v>
      </c>
      <c r="R107" s="40">
        <f t="shared" si="35"/>
        <v>1</v>
      </c>
      <c r="S107" s="40">
        <f t="shared" si="35"/>
        <v>93</v>
      </c>
      <c r="T107" s="40">
        <f t="shared" si="35"/>
        <v>3</v>
      </c>
      <c r="U107" s="922" t="s">
        <v>1293</v>
      </c>
      <c r="V107" s="40">
        <f>SUM(V109:V112)</f>
        <v>1</v>
      </c>
      <c r="W107" s="40">
        <f>SUM(W109:W112)</f>
        <v>113</v>
      </c>
      <c r="X107" s="40"/>
      <c r="Y107" s="40"/>
      <c r="Z107" s="40">
        <f>SUM(Z109:Z112)</f>
        <v>40</v>
      </c>
      <c r="AA107" s="922" t="s">
        <v>1293</v>
      </c>
      <c r="AB107" s="40">
        <f>SUM(AB109:AB112)</f>
        <v>1</v>
      </c>
      <c r="AC107" s="40">
        <f>SUM(AC109:AC112)</f>
        <v>153</v>
      </c>
      <c r="AD107" s="40">
        <f>SUM(AD109:AD112)</f>
        <v>2126</v>
      </c>
      <c r="AE107" s="40">
        <f>SUM(AE109:AE112)</f>
        <v>2012</v>
      </c>
      <c r="AF107" s="41">
        <f>SUM(AF109:AF112)</f>
        <v>4138</v>
      </c>
    </row>
    <row r="108" spans="2:32" ht="12.75" customHeight="1">
      <c r="B108" s="570"/>
      <c r="C108" s="30"/>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2"/>
    </row>
    <row r="109" spans="2:32" ht="12.75" customHeight="1">
      <c r="B109" s="570" t="s">
        <v>1321</v>
      </c>
      <c r="C109" s="30">
        <v>4</v>
      </c>
      <c r="D109" s="31">
        <v>0</v>
      </c>
      <c r="E109" s="31">
        <v>35</v>
      </c>
      <c r="F109" s="31">
        <v>0</v>
      </c>
      <c r="G109" s="31"/>
      <c r="H109" s="31"/>
      <c r="I109" s="31">
        <v>23</v>
      </c>
      <c r="J109" s="31">
        <v>24</v>
      </c>
      <c r="K109" s="31"/>
      <c r="L109" s="31"/>
      <c r="M109" s="31">
        <f>SUM(I109:J109)</f>
        <v>47</v>
      </c>
      <c r="N109" s="31">
        <v>619</v>
      </c>
      <c r="O109" s="31">
        <v>602</v>
      </c>
      <c r="P109" s="31">
        <f>SUM(N109:O109)</f>
        <v>1221</v>
      </c>
      <c r="Q109" s="31">
        <v>1</v>
      </c>
      <c r="R109" s="31">
        <v>1</v>
      </c>
      <c r="S109" s="31">
        <v>12</v>
      </c>
      <c r="T109" s="31">
        <v>3</v>
      </c>
      <c r="U109" s="31"/>
      <c r="V109" s="31"/>
      <c r="W109" s="31">
        <v>17</v>
      </c>
      <c r="X109" s="31"/>
      <c r="Y109" s="31"/>
      <c r="Z109" s="31">
        <v>7</v>
      </c>
      <c r="AA109" s="31"/>
      <c r="AB109" s="31"/>
      <c r="AC109" s="31">
        <f>SUM(W109,Z109)</f>
        <v>24</v>
      </c>
      <c r="AD109" s="31">
        <v>346</v>
      </c>
      <c r="AE109" s="31">
        <v>286</v>
      </c>
      <c r="AF109" s="32">
        <f>SUM(AD109:AE109)</f>
        <v>632</v>
      </c>
    </row>
    <row r="110" spans="2:32" ht="12.75" customHeight="1">
      <c r="B110" s="570" t="s">
        <v>995</v>
      </c>
      <c r="C110" s="30">
        <v>5</v>
      </c>
      <c r="D110" s="31">
        <v>1</v>
      </c>
      <c r="E110" s="31">
        <v>41</v>
      </c>
      <c r="F110" s="31">
        <v>4</v>
      </c>
      <c r="G110" s="31"/>
      <c r="H110" s="31"/>
      <c r="I110" s="31">
        <v>35</v>
      </c>
      <c r="J110" s="31">
        <v>23</v>
      </c>
      <c r="K110" s="31"/>
      <c r="L110" s="31"/>
      <c r="M110" s="31">
        <f>SUM(I110:J110)</f>
        <v>58</v>
      </c>
      <c r="N110" s="31">
        <v>783</v>
      </c>
      <c r="O110" s="31">
        <v>807</v>
      </c>
      <c r="P110" s="31">
        <f>SUM(N110:O110)</f>
        <v>1590</v>
      </c>
      <c r="Q110" s="31">
        <v>3</v>
      </c>
      <c r="R110" s="31">
        <v>0</v>
      </c>
      <c r="S110" s="31">
        <v>18</v>
      </c>
      <c r="T110" s="31">
        <v>0</v>
      </c>
      <c r="U110" s="923" t="s">
        <v>969</v>
      </c>
      <c r="V110" s="31">
        <v>1</v>
      </c>
      <c r="W110" s="31">
        <v>22</v>
      </c>
      <c r="X110" s="31"/>
      <c r="Y110" s="31"/>
      <c r="Z110" s="31">
        <v>8</v>
      </c>
      <c r="AA110" s="923" t="s">
        <v>969</v>
      </c>
      <c r="AB110" s="31">
        <v>1</v>
      </c>
      <c r="AC110" s="31">
        <f>SUM(W110,Z110)</f>
        <v>30</v>
      </c>
      <c r="AD110" s="31">
        <v>401</v>
      </c>
      <c r="AE110" s="31">
        <v>393</v>
      </c>
      <c r="AF110" s="32">
        <f>SUM(AD110:AE110)</f>
        <v>794</v>
      </c>
    </row>
    <row r="111" spans="2:32" ht="12.75" customHeight="1">
      <c r="B111" s="570" t="s">
        <v>996</v>
      </c>
      <c r="C111" s="30">
        <v>7</v>
      </c>
      <c r="D111" s="31">
        <v>0</v>
      </c>
      <c r="E111" s="31">
        <v>55</v>
      </c>
      <c r="F111" s="31">
        <v>0</v>
      </c>
      <c r="G111" s="31"/>
      <c r="H111" s="31"/>
      <c r="I111" s="31">
        <v>40</v>
      </c>
      <c r="J111" s="31">
        <v>30</v>
      </c>
      <c r="K111" s="31"/>
      <c r="L111" s="31"/>
      <c r="M111" s="31">
        <f>SUM(I111:J111)</f>
        <v>70</v>
      </c>
      <c r="N111" s="31">
        <v>896</v>
      </c>
      <c r="O111" s="31">
        <v>862</v>
      </c>
      <c r="P111" s="31">
        <f>SUM(N111:O111)</f>
        <v>1758</v>
      </c>
      <c r="Q111" s="31">
        <v>3</v>
      </c>
      <c r="R111" s="31">
        <v>0</v>
      </c>
      <c r="S111" s="31">
        <v>22</v>
      </c>
      <c r="T111" s="31">
        <v>0</v>
      </c>
      <c r="U111" s="31"/>
      <c r="V111" s="31"/>
      <c r="W111" s="31">
        <v>27</v>
      </c>
      <c r="X111" s="31"/>
      <c r="Y111" s="31"/>
      <c r="Z111" s="31">
        <v>9</v>
      </c>
      <c r="AA111" s="31"/>
      <c r="AB111" s="31"/>
      <c r="AC111" s="31">
        <f>SUM(W111,Z111)</f>
        <v>36</v>
      </c>
      <c r="AD111" s="31">
        <v>437</v>
      </c>
      <c r="AE111" s="31">
        <v>417</v>
      </c>
      <c r="AF111" s="32">
        <f>SUM(AD111:AE111)</f>
        <v>854</v>
      </c>
    </row>
    <row r="112" spans="2:32" ht="12.75" customHeight="1">
      <c r="B112" s="570" t="s">
        <v>997</v>
      </c>
      <c r="C112" s="30">
        <v>8</v>
      </c>
      <c r="D112" s="31">
        <v>3</v>
      </c>
      <c r="E112" s="31">
        <v>84</v>
      </c>
      <c r="F112" s="31">
        <v>5</v>
      </c>
      <c r="G112" s="31"/>
      <c r="H112" s="31"/>
      <c r="I112" s="31">
        <v>53</v>
      </c>
      <c r="J112" s="31">
        <v>59</v>
      </c>
      <c r="K112" s="31"/>
      <c r="L112" s="31"/>
      <c r="M112" s="31">
        <f>SUM(I112:J112)</f>
        <v>112</v>
      </c>
      <c r="N112" s="31">
        <v>1824</v>
      </c>
      <c r="O112" s="31">
        <v>1819</v>
      </c>
      <c r="P112" s="31">
        <f>SUM(N112:O112)</f>
        <v>3643</v>
      </c>
      <c r="Q112" s="31">
        <v>4</v>
      </c>
      <c r="R112" s="31">
        <v>0</v>
      </c>
      <c r="S112" s="31">
        <v>41</v>
      </c>
      <c r="T112" s="31">
        <v>0</v>
      </c>
      <c r="U112" s="31"/>
      <c r="V112" s="31"/>
      <c r="W112" s="31">
        <v>47</v>
      </c>
      <c r="X112" s="31"/>
      <c r="Y112" s="31"/>
      <c r="Z112" s="31">
        <v>16</v>
      </c>
      <c r="AA112" s="31"/>
      <c r="AB112" s="31"/>
      <c r="AC112" s="31">
        <f>SUM(W112,Z112)</f>
        <v>63</v>
      </c>
      <c r="AD112" s="31">
        <v>942</v>
      </c>
      <c r="AE112" s="31">
        <v>916</v>
      </c>
      <c r="AF112" s="32">
        <f>SUM(AD112:AE112)</f>
        <v>1858</v>
      </c>
    </row>
    <row r="113" spans="2:32" ht="7.5" customHeight="1" thickBot="1">
      <c r="B113" s="925"/>
      <c r="C113" s="884"/>
      <c r="D113" s="49"/>
      <c r="E113" s="49"/>
      <c r="F113" s="49"/>
      <c r="G113" s="49"/>
      <c r="H113" s="49"/>
      <c r="I113" s="49"/>
      <c r="J113" s="49"/>
      <c r="K113" s="49"/>
      <c r="L113" s="49"/>
      <c r="M113" s="49"/>
      <c r="N113" s="49"/>
      <c r="O113" s="49"/>
      <c r="P113" s="49"/>
      <c r="Q113" s="49"/>
      <c r="R113" s="49"/>
      <c r="S113" s="49"/>
      <c r="T113" s="49"/>
      <c r="U113" s="49"/>
      <c r="V113" s="49"/>
      <c r="W113" s="49"/>
      <c r="X113" s="49"/>
      <c r="Y113" s="49"/>
      <c r="Z113" s="49"/>
      <c r="AA113" s="49"/>
      <c r="AB113" s="49"/>
      <c r="AC113" s="49"/>
      <c r="AD113" s="49"/>
      <c r="AE113" s="49"/>
      <c r="AF113" s="50"/>
    </row>
    <row r="114" spans="3:16" ht="12">
      <c r="C114" s="155" t="s">
        <v>998</v>
      </c>
      <c r="D114" s="155"/>
      <c r="E114" s="155"/>
      <c r="F114" s="155"/>
      <c r="G114" s="155"/>
      <c r="H114" s="155"/>
      <c r="I114" s="155"/>
      <c r="J114" s="155"/>
      <c r="K114" s="155"/>
      <c r="L114" s="155"/>
      <c r="M114" s="155"/>
      <c r="N114" s="155"/>
      <c r="O114" s="155"/>
      <c r="P114" s="155"/>
    </row>
    <row r="115" spans="3:16" ht="12">
      <c r="C115" s="155" t="s">
        <v>999</v>
      </c>
      <c r="D115" s="155"/>
      <c r="E115" s="155"/>
      <c r="F115" s="155"/>
      <c r="G115" s="155"/>
      <c r="H115" s="155"/>
      <c r="I115" s="155"/>
      <c r="J115" s="155"/>
      <c r="K115" s="155"/>
      <c r="L115" s="155"/>
      <c r="M115" s="155"/>
      <c r="N115" s="155"/>
      <c r="O115" s="155"/>
      <c r="P115" s="155"/>
    </row>
    <row r="116" spans="3:16" ht="12">
      <c r="C116" s="155"/>
      <c r="D116" s="155"/>
      <c r="E116" s="155"/>
      <c r="F116" s="155"/>
      <c r="G116" s="155"/>
      <c r="H116" s="155"/>
      <c r="I116" s="155"/>
      <c r="J116" s="155"/>
      <c r="K116" s="155"/>
      <c r="L116" s="155"/>
      <c r="M116" s="155"/>
      <c r="N116" s="155"/>
      <c r="O116" s="155"/>
      <c r="P116" s="155"/>
    </row>
    <row r="117" spans="3:16" ht="12">
      <c r="C117" s="155"/>
      <c r="D117" s="155"/>
      <c r="E117" s="155"/>
      <c r="F117" s="155"/>
      <c r="G117" s="155"/>
      <c r="H117" s="155"/>
      <c r="I117" s="155"/>
      <c r="J117" s="155"/>
      <c r="K117" s="155"/>
      <c r="L117" s="155"/>
      <c r="M117" s="155"/>
      <c r="N117" s="155"/>
      <c r="O117" s="155"/>
      <c r="P117" s="155"/>
    </row>
    <row r="118" spans="3:16" ht="12">
      <c r="C118" s="155"/>
      <c r="D118" s="155"/>
      <c r="E118" s="155"/>
      <c r="F118" s="155"/>
      <c r="G118" s="155"/>
      <c r="H118" s="155"/>
      <c r="I118" s="155"/>
      <c r="J118" s="155"/>
      <c r="K118" s="155"/>
      <c r="L118" s="155"/>
      <c r="M118" s="155"/>
      <c r="N118" s="155"/>
      <c r="O118" s="155"/>
      <c r="P118" s="155"/>
    </row>
    <row r="119" spans="3:16" ht="12">
      <c r="C119" s="155"/>
      <c r="D119" s="155"/>
      <c r="E119" s="155"/>
      <c r="F119" s="155"/>
      <c r="G119" s="155"/>
      <c r="H119" s="155"/>
      <c r="I119" s="155"/>
      <c r="J119" s="155"/>
      <c r="K119" s="155"/>
      <c r="L119" s="155"/>
      <c r="M119" s="155"/>
      <c r="N119" s="155"/>
      <c r="O119" s="155"/>
      <c r="P119" s="155"/>
    </row>
    <row r="120" spans="3:16" ht="12">
      <c r="C120" s="155"/>
      <c r="D120" s="155"/>
      <c r="E120" s="155"/>
      <c r="F120" s="155"/>
      <c r="G120" s="155"/>
      <c r="H120" s="155"/>
      <c r="I120" s="155"/>
      <c r="J120" s="155"/>
      <c r="K120" s="155"/>
      <c r="L120" s="155"/>
      <c r="M120" s="155"/>
      <c r="N120" s="155"/>
      <c r="O120" s="155"/>
      <c r="P120" s="155"/>
    </row>
    <row r="121" spans="3:16" ht="12">
      <c r="C121" s="155"/>
      <c r="D121" s="155"/>
      <c r="E121" s="155"/>
      <c r="F121" s="155"/>
      <c r="G121" s="155"/>
      <c r="H121" s="155"/>
      <c r="I121" s="155"/>
      <c r="J121" s="155"/>
      <c r="K121" s="155"/>
      <c r="L121" s="155"/>
      <c r="M121" s="155"/>
      <c r="N121" s="155"/>
      <c r="O121" s="155"/>
      <c r="P121" s="155"/>
    </row>
    <row r="122" spans="3:16" ht="12">
      <c r="C122" s="155"/>
      <c r="D122" s="155"/>
      <c r="E122" s="155"/>
      <c r="F122" s="155"/>
      <c r="G122" s="155"/>
      <c r="H122" s="155"/>
      <c r="I122" s="155"/>
      <c r="J122" s="155"/>
      <c r="K122" s="155"/>
      <c r="L122" s="155"/>
      <c r="M122" s="155"/>
      <c r="N122" s="155"/>
      <c r="O122" s="155"/>
      <c r="P122" s="155"/>
    </row>
    <row r="123" spans="3:16" ht="12">
      <c r="C123" s="155"/>
      <c r="D123" s="155"/>
      <c r="E123" s="155"/>
      <c r="F123" s="155"/>
      <c r="G123" s="155"/>
      <c r="H123" s="155"/>
      <c r="I123" s="155"/>
      <c r="J123" s="155"/>
      <c r="K123" s="155"/>
      <c r="L123" s="155"/>
      <c r="M123" s="155"/>
      <c r="N123" s="155"/>
      <c r="O123" s="155"/>
      <c r="P123" s="155"/>
    </row>
    <row r="124" spans="3:16" ht="12">
      <c r="C124" s="155"/>
      <c r="D124" s="155"/>
      <c r="E124" s="155"/>
      <c r="F124" s="155"/>
      <c r="G124" s="155"/>
      <c r="H124" s="155"/>
      <c r="I124" s="155"/>
      <c r="J124" s="155"/>
      <c r="K124" s="155"/>
      <c r="L124" s="155"/>
      <c r="M124" s="155"/>
      <c r="N124" s="155"/>
      <c r="O124" s="155"/>
      <c r="P124" s="155"/>
    </row>
    <row r="125" spans="3:16" ht="12">
      <c r="C125" s="155"/>
      <c r="D125" s="155"/>
      <c r="E125" s="155"/>
      <c r="F125" s="155"/>
      <c r="G125" s="155"/>
      <c r="H125" s="155"/>
      <c r="I125" s="155"/>
      <c r="J125" s="155"/>
      <c r="K125" s="155"/>
      <c r="L125" s="155"/>
      <c r="M125" s="155"/>
      <c r="N125" s="155"/>
      <c r="O125" s="155"/>
      <c r="P125" s="155"/>
    </row>
    <row r="126" spans="3:16" ht="12">
      <c r="C126" s="155"/>
      <c r="D126" s="155"/>
      <c r="E126" s="155"/>
      <c r="F126" s="155"/>
      <c r="G126" s="155"/>
      <c r="H126" s="155"/>
      <c r="I126" s="155"/>
      <c r="J126" s="155"/>
      <c r="K126" s="155"/>
      <c r="L126" s="155"/>
      <c r="M126" s="155"/>
      <c r="N126" s="155"/>
      <c r="O126" s="155"/>
      <c r="P126" s="155"/>
    </row>
    <row r="127" spans="3:16" ht="12">
      <c r="C127" s="155"/>
      <c r="D127" s="155"/>
      <c r="E127" s="155"/>
      <c r="F127" s="155"/>
      <c r="G127" s="155"/>
      <c r="H127" s="155"/>
      <c r="I127" s="155"/>
      <c r="J127" s="155"/>
      <c r="K127" s="155"/>
      <c r="L127" s="155"/>
      <c r="M127" s="155"/>
      <c r="N127" s="155"/>
      <c r="O127" s="155"/>
      <c r="P127" s="155"/>
    </row>
    <row r="128" spans="3:16" ht="12">
      <c r="C128" s="155"/>
      <c r="D128" s="155"/>
      <c r="E128" s="155"/>
      <c r="F128" s="155"/>
      <c r="G128" s="155"/>
      <c r="H128" s="155"/>
      <c r="I128" s="155"/>
      <c r="J128" s="155"/>
      <c r="K128" s="155"/>
      <c r="L128" s="155"/>
      <c r="M128" s="155"/>
      <c r="N128" s="155"/>
      <c r="O128" s="155"/>
      <c r="P128" s="155"/>
    </row>
    <row r="129" spans="3:16" ht="12">
      <c r="C129" s="155"/>
      <c r="D129" s="155"/>
      <c r="E129" s="155"/>
      <c r="F129" s="155"/>
      <c r="G129" s="155"/>
      <c r="H129" s="155"/>
      <c r="I129" s="155"/>
      <c r="J129" s="155"/>
      <c r="K129" s="155"/>
      <c r="L129" s="155"/>
      <c r="M129" s="155"/>
      <c r="N129" s="155"/>
      <c r="O129" s="155"/>
      <c r="P129" s="155"/>
    </row>
    <row r="130" spans="3:16" ht="12">
      <c r="C130" s="155"/>
      <c r="D130" s="155"/>
      <c r="E130" s="155"/>
      <c r="F130" s="155"/>
      <c r="G130" s="155"/>
      <c r="H130" s="155"/>
      <c r="I130" s="155"/>
      <c r="J130" s="155"/>
      <c r="K130" s="155"/>
      <c r="L130" s="155"/>
      <c r="M130" s="155"/>
      <c r="N130" s="155"/>
      <c r="O130" s="155"/>
      <c r="P130" s="155"/>
    </row>
    <row r="131" spans="3:16" ht="12">
      <c r="C131" s="155"/>
      <c r="D131" s="155"/>
      <c r="E131" s="155"/>
      <c r="F131" s="155"/>
      <c r="G131" s="155"/>
      <c r="H131" s="155"/>
      <c r="I131" s="155"/>
      <c r="J131" s="155"/>
      <c r="K131" s="155"/>
      <c r="L131" s="155"/>
      <c r="M131" s="155"/>
      <c r="N131" s="155"/>
      <c r="O131" s="155"/>
      <c r="P131" s="155"/>
    </row>
    <row r="132" spans="3:16" ht="12">
      <c r="C132" s="155"/>
      <c r="D132" s="155"/>
      <c r="E132" s="155"/>
      <c r="F132" s="155"/>
      <c r="G132" s="155"/>
      <c r="H132" s="155"/>
      <c r="I132" s="155"/>
      <c r="J132" s="155"/>
      <c r="K132" s="155"/>
      <c r="L132" s="155"/>
      <c r="M132" s="155"/>
      <c r="N132" s="155"/>
      <c r="O132" s="155"/>
      <c r="P132" s="155"/>
    </row>
    <row r="133" spans="3:16" ht="12">
      <c r="C133" s="155"/>
      <c r="D133" s="155"/>
      <c r="E133" s="155"/>
      <c r="F133" s="155"/>
      <c r="G133" s="155"/>
      <c r="H133" s="155"/>
      <c r="I133" s="155"/>
      <c r="J133" s="155"/>
      <c r="K133" s="155"/>
      <c r="L133" s="155"/>
      <c r="M133" s="155"/>
      <c r="N133" s="155"/>
      <c r="O133" s="155"/>
      <c r="P133" s="155"/>
    </row>
    <row r="134" spans="3:16" ht="12">
      <c r="C134" s="155"/>
      <c r="D134" s="155"/>
      <c r="E134" s="155"/>
      <c r="F134" s="155"/>
      <c r="G134" s="155"/>
      <c r="H134" s="155"/>
      <c r="I134" s="155"/>
      <c r="J134" s="155"/>
      <c r="K134" s="155"/>
      <c r="L134" s="155"/>
      <c r="M134" s="155"/>
      <c r="N134" s="155"/>
      <c r="O134" s="155"/>
      <c r="P134" s="155"/>
    </row>
    <row r="135" spans="3:16" ht="12">
      <c r="C135" s="155"/>
      <c r="D135" s="155"/>
      <c r="E135" s="155"/>
      <c r="F135" s="155"/>
      <c r="G135" s="155"/>
      <c r="H135" s="155"/>
      <c r="I135" s="155"/>
      <c r="J135" s="155"/>
      <c r="K135" s="155"/>
      <c r="L135" s="155"/>
      <c r="M135" s="155"/>
      <c r="N135" s="155"/>
      <c r="O135" s="155"/>
      <c r="P135" s="155"/>
    </row>
    <row r="136" spans="3:16" ht="12">
      <c r="C136" s="155"/>
      <c r="D136" s="155"/>
      <c r="E136" s="155"/>
      <c r="F136" s="155"/>
      <c r="G136" s="155"/>
      <c r="H136" s="155"/>
      <c r="I136" s="155"/>
      <c r="J136" s="155"/>
      <c r="K136" s="155"/>
      <c r="L136" s="155"/>
      <c r="M136" s="155"/>
      <c r="N136" s="155"/>
      <c r="O136" s="155"/>
      <c r="P136" s="155"/>
    </row>
    <row r="137" spans="3:16" ht="12">
      <c r="C137" s="155"/>
      <c r="D137" s="155"/>
      <c r="E137" s="155"/>
      <c r="F137" s="155"/>
      <c r="G137" s="155"/>
      <c r="H137" s="155"/>
      <c r="I137" s="155"/>
      <c r="J137" s="155"/>
      <c r="K137" s="155"/>
      <c r="L137" s="155"/>
      <c r="M137" s="155"/>
      <c r="N137" s="155"/>
      <c r="O137" s="155"/>
      <c r="P137" s="155"/>
    </row>
    <row r="138" spans="3:16" ht="12">
      <c r="C138" s="155"/>
      <c r="D138" s="155"/>
      <c r="E138" s="155"/>
      <c r="F138" s="155"/>
      <c r="G138" s="155"/>
      <c r="H138" s="155"/>
      <c r="I138" s="155"/>
      <c r="J138" s="155"/>
      <c r="K138" s="155"/>
      <c r="L138" s="155"/>
      <c r="M138" s="155"/>
      <c r="N138" s="155"/>
      <c r="O138" s="155"/>
      <c r="P138" s="155"/>
    </row>
    <row r="139" spans="3:16" ht="12">
      <c r="C139" s="155"/>
      <c r="D139" s="155"/>
      <c r="E139" s="155"/>
      <c r="F139" s="155"/>
      <c r="G139" s="155"/>
      <c r="H139" s="155"/>
      <c r="I139" s="155"/>
      <c r="J139" s="155"/>
      <c r="K139" s="155"/>
      <c r="L139" s="155"/>
      <c r="M139" s="155"/>
      <c r="N139" s="155"/>
      <c r="O139" s="155"/>
      <c r="P139" s="155"/>
    </row>
    <row r="140" spans="3:16" ht="12">
      <c r="C140" s="155"/>
      <c r="D140" s="155"/>
      <c r="E140" s="155"/>
      <c r="F140" s="155"/>
      <c r="G140" s="155"/>
      <c r="H140" s="155"/>
      <c r="I140" s="155"/>
      <c r="J140" s="155"/>
      <c r="K140" s="155"/>
      <c r="L140" s="155"/>
      <c r="M140" s="155"/>
      <c r="N140" s="155"/>
      <c r="O140" s="155"/>
      <c r="P140" s="155"/>
    </row>
    <row r="141" spans="3:16" ht="12">
      <c r="C141" s="155"/>
      <c r="D141" s="155"/>
      <c r="E141" s="155"/>
      <c r="F141" s="155"/>
      <c r="G141" s="155"/>
      <c r="H141" s="155"/>
      <c r="I141" s="155"/>
      <c r="J141" s="155"/>
      <c r="K141" s="155"/>
      <c r="L141" s="155"/>
      <c r="M141" s="155"/>
      <c r="N141" s="155"/>
      <c r="O141" s="155"/>
      <c r="P141" s="155"/>
    </row>
    <row r="142" spans="3:16" ht="12">
      <c r="C142" s="155"/>
      <c r="D142" s="155"/>
      <c r="E142" s="155"/>
      <c r="F142" s="155"/>
      <c r="G142" s="155"/>
      <c r="H142" s="155"/>
      <c r="I142" s="155"/>
      <c r="J142" s="155"/>
      <c r="K142" s="155"/>
      <c r="L142" s="155"/>
      <c r="M142" s="155"/>
      <c r="N142" s="155"/>
      <c r="O142" s="155"/>
      <c r="P142" s="155"/>
    </row>
    <row r="143" spans="3:16" ht="12">
      <c r="C143" s="155"/>
      <c r="D143" s="155"/>
      <c r="E143" s="155"/>
      <c r="F143" s="155"/>
      <c r="G143" s="155"/>
      <c r="H143" s="155"/>
      <c r="I143" s="155"/>
      <c r="J143" s="155"/>
      <c r="K143" s="155"/>
      <c r="L143" s="155"/>
      <c r="M143" s="155"/>
      <c r="N143" s="155"/>
      <c r="O143" s="155"/>
      <c r="P143" s="155"/>
    </row>
    <row r="144" spans="3:16" ht="12">
      <c r="C144" s="155"/>
      <c r="D144" s="155"/>
      <c r="E144" s="155"/>
      <c r="F144" s="155"/>
      <c r="G144" s="155"/>
      <c r="H144" s="155"/>
      <c r="I144" s="155"/>
      <c r="J144" s="155"/>
      <c r="K144" s="155"/>
      <c r="L144" s="155"/>
      <c r="M144" s="155"/>
      <c r="N144" s="155"/>
      <c r="O144" s="155"/>
      <c r="P144" s="155"/>
    </row>
    <row r="145" spans="3:16" ht="12">
      <c r="C145" s="155"/>
      <c r="D145" s="155"/>
      <c r="E145" s="155"/>
      <c r="F145" s="155"/>
      <c r="G145" s="155"/>
      <c r="H145" s="155"/>
      <c r="I145" s="155"/>
      <c r="J145" s="155"/>
      <c r="K145" s="155"/>
      <c r="L145" s="155"/>
      <c r="M145" s="155"/>
      <c r="N145" s="155"/>
      <c r="O145" s="155"/>
      <c r="P145" s="155"/>
    </row>
    <row r="146" spans="3:16" ht="12">
      <c r="C146" s="155"/>
      <c r="D146" s="155"/>
      <c r="E146" s="155"/>
      <c r="F146" s="155"/>
      <c r="G146" s="155"/>
      <c r="H146" s="155"/>
      <c r="I146" s="155"/>
      <c r="J146" s="155"/>
      <c r="K146" s="155"/>
      <c r="L146" s="155"/>
      <c r="M146" s="155"/>
      <c r="N146" s="155"/>
      <c r="O146" s="155"/>
      <c r="P146" s="155"/>
    </row>
    <row r="147" spans="3:16" ht="12">
      <c r="C147" s="155"/>
      <c r="D147" s="155"/>
      <c r="E147" s="155"/>
      <c r="F147" s="155"/>
      <c r="G147" s="155"/>
      <c r="H147" s="155"/>
      <c r="I147" s="155"/>
      <c r="J147" s="155"/>
      <c r="K147" s="155"/>
      <c r="L147" s="155"/>
      <c r="M147" s="155"/>
      <c r="N147" s="155"/>
      <c r="O147" s="155"/>
      <c r="P147" s="155"/>
    </row>
    <row r="148" spans="3:16" ht="12">
      <c r="C148" s="155"/>
      <c r="D148" s="155"/>
      <c r="E148" s="155"/>
      <c r="F148" s="155"/>
      <c r="G148" s="155"/>
      <c r="H148" s="155"/>
      <c r="I148" s="155"/>
      <c r="J148" s="155"/>
      <c r="K148" s="155"/>
      <c r="L148" s="155"/>
      <c r="M148" s="155"/>
      <c r="N148" s="155"/>
      <c r="O148" s="155"/>
      <c r="P148" s="155"/>
    </row>
    <row r="149" spans="3:16" ht="12">
      <c r="C149" s="155"/>
      <c r="D149" s="155"/>
      <c r="E149" s="155"/>
      <c r="F149" s="155"/>
      <c r="G149" s="155"/>
      <c r="H149" s="155"/>
      <c r="I149" s="155"/>
      <c r="J149" s="155"/>
      <c r="K149" s="155"/>
      <c r="L149" s="155"/>
      <c r="M149" s="155"/>
      <c r="N149" s="155"/>
      <c r="O149" s="155"/>
      <c r="P149" s="155"/>
    </row>
    <row r="150" spans="3:16" ht="12">
      <c r="C150" s="155"/>
      <c r="D150" s="155"/>
      <c r="E150" s="155"/>
      <c r="F150" s="155"/>
      <c r="G150" s="155"/>
      <c r="H150" s="155"/>
      <c r="I150" s="155"/>
      <c r="J150" s="155"/>
      <c r="K150" s="155"/>
      <c r="L150" s="155"/>
      <c r="M150" s="155"/>
      <c r="N150" s="155"/>
      <c r="O150" s="155"/>
      <c r="P150" s="155"/>
    </row>
    <row r="151" spans="3:16" ht="12">
      <c r="C151" s="155"/>
      <c r="D151" s="155"/>
      <c r="E151" s="155"/>
      <c r="F151" s="155"/>
      <c r="G151" s="155"/>
      <c r="H151" s="155"/>
      <c r="I151" s="155"/>
      <c r="J151" s="155"/>
      <c r="K151" s="155"/>
      <c r="L151" s="155"/>
      <c r="M151" s="155"/>
      <c r="N151" s="155"/>
      <c r="O151" s="155"/>
      <c r="P151" s="155"/>
    </row>
    <row r="152" spans="3:16" ht="12">
      <c r="C152" s="155"/>
      <c r="D152" s="155"/>
      <c r="E152" s="155"/>
      <c r="F152" s="155"/>
      <c r="G152" s="155"/>
      <c r="H152" s="155"/>
      <c r="I152" s="155"/>
      <c r="J152" s="155"/>
      <c r="K152" s="155"/>
      <c r="L152" s="155"/>
      <c r="M152" s="155"/>
      <c r="N152" s="155"/>
      <c r="O152" s="155"/>
      <c r="P152" s="155"/>
    </row>
    <row r="153" spans="3:16" ht="12">
      <c r="C153" s="155"/>
      <c r="D153" s="155"/>
      <c r="E153" s="155"/>
      <c r="F153" s="155"/>
      <c r="G153" s="155"/>
      <c r="H153" s="155"/>
      <c r="I153" s="155"/>
      <c r="J153" s="155"/>
      <c r="K153" s="155"/>
      <c r="L153" s="155"/>
      <c r="M153" s="155"/>
      <c r="N153" s="155"/>
      <c r="O153" s="155"/>
      <c r="P153" s="155"/>
    </row>
    <row r="154" spans="3:16" ht="12">
      <c r="C154" s="155"/>
      <c r="D154" s="155"/>
      <c r="E154" s="155"/>
      <c r="F154" s="155"/>
      <c r="G154" s="155"/>
      <c r="H154" s="155"/>
      <c r="I154" s="155"/>
      <c r="J154" s="155"/>
      <c r="K154" s="155"/>
      <c r="L154" s="155"/>
      <c r="M154" s="155"/>
      <c r="N154" s="155"/>
      <c r="O154" s="155"/>
      <c r="P154" s="155"/>
    </row>
    <row r="155" spans="3:16" ht="12">
      <c r="C155" s="155"/>
      <c r="D155" s="155"/>
      <c r="E155" s="155"/>
      <c r="F155" s="155"/>
      <c r="G155" s="155"/>
      <c r="H155" s="155"/>
      <c r="I155" s="155"/>
      <c r="J155" s="155"/>
      <c r="K155" s="155"/>
      <c r="L155" s="155"/>
      <c r="M155" s="155"/>
      <c r="N155" s="155"/>
      <c r="O155" s="155"/>
      <c r="P155" s="155"/>
    </row>
    <row r="156" spans="3:16" ht="12">
      <c r="C156" s="155"/>
      <c r="D156" s="155"/>
      <c r="E156" s="155"/>
      <c r="F156" s="155"/>
      <c r="G156" s="155"/>
      <c r="H156" s="155"/>
      <c r="I156" s="155"/>
      <c r="J156" s="155"/>
      <c r="K156" s="155"/>
      <c r="L156" s="155"/>
      <c r="M156" s="155"/>
      <c r="N156" s="155"/>
      <c r="O156" s="155"/>
      <c r="P156" s="155"/>
    </row>
    <row r="157" spans="3:16" ht="12">
      <c r="C157" s="155"/>
      <c r="D157" s="155"/>
      <c r="E157" s="155"/>
      <c r="F157" s="155"/>
      <c r="G157" s="155"/>
      <c r="H157" s="155"/>
      <c r="I157" s="155"/>
      <c r="J157" s="155"/>
      <c r="K157" s="155"/>
      <c r="L157" s="155"/>
      <c r="M157" s="155"/>
      <c r="N157" s="155"/>
      <c r="O157" s="155"/>
      <c r="P157" s="155"/>
    </row>
    <row r="158" spans="3:16" ht="12">
      <c r="C158" s="155"/>
      <c r="D158" s="155"/>
      <c r="E158" s="155"/>
      <c r="F158" s="155"/>
      <c r="G158" s="155"/>
      <c r="H158" s="155"/>
      <c r="I158" s="155"/>
      <c r="J158" s="155"/>
      <c r="K158" s="155"/>
      <c r="L158" s="155"/>
      <c r="M158" s="155"/>
      <c r="N158" s="155"/>
      <c r="O158" s="155"/>
      <c r="P158" s="155"/>
    </row>
    <row r="159" spans="3:16" ht="12">
      <c r="C159" s="155"/>
      <c r="D159" s="155"/>
      <c r="E159" s="155"/>
      <c r="F159" s="155"/>
      <c r="G159" s="155"/>
      <c r="H159" s="155"/>
      <c r="I159" s="155"/>
      <c r="J159" s="155"/>
      <c r="K159" s="155"/>
      <c r="L159" s="155"/>
      <c r="M159" s="155"/>
      <c r="N159" s="155"/>
      <c r="O159" s="155"/>
      <c r="P159" s="155"/>
    </row>
    <row r="160" spans="3:16" ht="12">
      <c r="C160" s="155"/>
      <c r="D160" s="155"/>
      <c r="E160" s="155"/>
      <c r="F160" s="155"/>
      <c r="G160" s="155"/>
      <c r="H160" s="155"/>
      <c r="I160" s="155"/>
      <c r="J160" s="155"/>
      <c r="K160" s="155"/>
      <c r="L160" s="155"/>
      <c r="M160" s="155"/>
      <c r="N160" s="155"/>
      <c r="O160" s="155"/>
      <c r="P160" s="155"/>
    </row>
    <row r="161" spans="3:16" ht="12">
      <c r="C161" s="155"/>
      <c r="D161" s="155"/>
      <c r="E161" s="155"/>
      <c r="F161" s="155"/>
      <c r="G161" s="155"/>
      <c r="H161" s="155"/>
      <c r="I161" s="155"/>
      <c r="J161" s="155"/>
      <c r="K161" s="155"/>
      <c r="L161" s="155"/>
      <c r="M161" s="155"/>
      <c r="N161" s="155"/>
      <c r="O161" s="155"/>
      <c r="P161" s="155"/>
    </row>
    <row r="162" spans="3:16" ht="12">
      <c r="C162" s="155"/>
      <c r="D162" s="155"/>
      <c r="E162" s="155"/>
      <c r="F162" s="155"/>
      <c r="G162" s="155"/>
      <c r="H162" s="155"/>
      <c r="I162" s="155"/>
      <c r="J162" s="155"/>
      <c r="K162" s="155"/>
      <c r="L162" s="155"/>
      <c r="M162" s="155"/>
      <c r="N162" s="155"/>
      <c r="O162" s="155"/>
      <c r="P162" s="155"/>
    </row>
    <row r="163" spans="3:16" ht="12">
      <c r="C163" s="155"/>
      <c r="D163" s="155"/>
      <c r="E163" s="155"/>
      <c r="F163" s="155"/>
      <c r="G163" s="155"/>
      <c r="H163" s="155"/>
      <c r="I163" s="155"/>
      <c r="J163" s="155"/>
      <c r="K163" s="155"/>
      <c r="L163" s="155"/>
      <c r="M163" s="155"/>
      <c r="N163" s="155"/>
      <c r="O163" s="155"/>
      <c r="P163" s="155"/>
    </row>
    <row r="164" spans="3:16" ht="12">
      <c r="C164" s="155"/>
      <c r="D164" s="155"/>
      <c r="E164" s="155"/>
      <c r="F164" s="155"/>
      <c r="G164" s="155"/>
      <c r="H164" s="155"/>
      <c r="I164" s="155"/>
      <c r="J164" s="155"/>
      <c r="K164" s="155"/>
      <c r="L164" s="155"/>
      <c r="M164" s="155"/>
      <c r="N164" s="155"/>
      <c r="O164" s="155"/>
      <c r="P164" s="155"/>
    </row>
    <row r="165" spans="3:16" ht="12">
      <c r="C165" s="155"/>
      <c r="D165" s="155"/>
      <c r="E165" s="155"/>
      <c r="F165" s="155"/>
      <c r="G165" s="155"/>
      <c r="H165" s="155"/>
      <c r="I165" s="155"/>
      <c r="J165" s="155"/>
      <c r="K165" s="155"/>
      <c r="L165" s="155"/>
      <c r="M165" s="155"/>
      <c r="N165" s="155"/>
      <c r="O165" s="155"/>
      <c r="P165" s="155"/>
    </row>
    <row r="166" spans="3:16" ht="12">
      <c r="C166" s="155"/>
      <c r="D166" s="155"/>
      <c r="E166" s="155"/>
      <c r="F166" s="155"/>
      <c r="G166" s="155"/>
      <c r="H166" s="155"/>
      <c r="I166" s="155"/>
      <c r="J166" s="155"/>
      <c r="K166" s="155"/>
      <c r="L166" s="155"/>
      <c r="M166" s="155"/>
      <c r="N166" s="155"/>
      <c r="O166" s="155"/>
      <c r="P166" s="155"/>
    </row>
    <row r="167" spans="3:16" ht="12">
      <c r="C167" s="155"/>
      <c r="D167" s="155"/>
      <c r="E167" s="155"/>
      <c r="F167" s="155"/>
      <c r="G167" s="155"/>
      <c r="H167" s="155"/>
      <c r="I167" s="155"/>
      <c r="J167" s="155"/>
      <c r="K167" s="155"/>
      <c r="L167" s="155"/>
      <c r="M167" s="155"/>
      <c r="N167" s="155"/>
      <c r="O167" s="155"/>
      <c r="P167" s="155"/>
    </row>
    <row r="168" spans="3:16" ht="12">
      <c r="C168" s="155"/>
      <c r="D168" s="155"/>
      <c r="E168" s="155"/>
      <c r="F168" s="155"/>
      <c r="G168" s="155"/>
      <c r="H168" s="155"/>
      <c r="I168" s="155"/>
      <c r="J168" s="155"/>
      <c r="K168" s="155"/>
      <c r="L168" s="155"/>
      <c r="M168" s="155"/>
      <c r="N168" s="155"/>
      <c r="O168" s="155"/>
      <c r="P168" s="155"/>
    </row>
    <row r="169" spans="3:16" ht="12">
      <c r="C169" s="155"/>
      <c r="D169" s="155"/>
      <c r="E169" s="155"/>
      <c r="F169" s="155"/>
      <c r="G169" s="155"/>
      <c r="H169" s="155"/>
      <c r="I169" s="155"/>
      <c r="J169" s="155"/>
      <c r="K169" s="155"/>
      <c r="L169" s="155"/>
      <c r="M169" s="155"/>
      <c r="N169" s="155"/>
      <c r="O169" s="155"/>
      <c r="P169" s="155"/>
    </row>
    <row r="170" spans="3:16" ht="12">
      <c r="C170" s="155"/>
      <c r="D170" s="155"/>
      <c r="E170" s="155"/>
      <c r="F170" s="155"/>
      <c r="G170" s="155"/>
      <c r="H170" s="155"/>
      <c r="I170" s="155"/>
      <c r="J170" s="155"/>
      <c r="K170" s="155"/>
      <c r="L170" s="155"/>
      <c r="M170" s="155"/>
      <c r="N170" s="155"/>
      <c r="O170" s="155"/>
      <c r="P170" s="155"/>
    </row>
    <row r="171" spans="3:16" ht="12">
      <c r="C171" s="155"/>
      <c r="D171" s="155"/>
      <c r="E171" s="155"/>
      <c r="F171" s="155"/>
      <c r="G171" s="155"/>
      <c r="H171" s="155"/>
      <c r="I171" s="155"/>
      <c r="J171" s="155"/>
      <c r="K171" s="155"/>
      <c r="L171" s="155"/>
      <c r="M171" s="155"/>
      <c r="N171" s="155"/>
      <c r="O171" s="155"/>
      <c r="P171" s="155"/>
    </row>
    <row r="172" spans="3:16" ht="12">
      <c r="C172" s="155"/>
      <c r="D172" s="155"/>
      <c r="E172" s="155"/>
      <c r="F172" s="155"/>
      <c r="G172" s="155"/>
      <c r="H172" s="155"/>
      <c r="I172" s="155"/>
      <c r="J172" s="155"/>
      <c r="K172" s="155"/>
      <c r="L172" s="155"/>
      <c r="M172" s="155"/>
      <c r="N172" s="155"/>
      <c r="O172" s="155"/>
      <c r="P172" s="155"/>
    </row>
    <row r="173" spans="3:16" ht="12">
      <c r="C173" s="155"/>
      <c r="D173" s="155"/>
      <c r="E173" s="155"/>
      <c r="F173" s="155"/>
      <c r="G173" s="155"/>
      <c r="H173" s="155"/>
      <c r="I173" s="155"/>
      <c r="J173" s="155"/>
      <c r="K173" s="155"/>
      <c r="L173" s="155"/>
      <c r="M173" s="155"/>
      <c r="N173" s="155"/>
      <c r="O173" s="155"/>
      <c r="P173" s="155"/>
    </row>
    <row r="174" spans="3:16" ht="12">
      <c r="C174" s="155"/>
      <c r="D174" s="155"/>
      <c r="E174" s="155"/>
      <c r="F174" s="155"/>
      <c r="G174" s="155"/>
      <c r="H174" s="155"/>
      <c r="I174" s="155"/>
      <c r="J174" s="155"/>
      <c r="K174" s="155"/>
      <c r="L174" s="155"/>
      <c r="M174" s="155"/>
      <c r="N174" s="155"/>
      <c r="O174" s="155"/>
      <c r="P174" s="155"/>
    </row>
    <row r="175" spans="3:16" ht="12">
      <c r="C175" s="155"/>
      <c r="D175" s="155"/>
      <c r="E175" s="155"/>
      <c r="F175" s="155"/>
      <c r="G175" s="155"/>
      <c r="H175" s="155"/>
      <c r="I175" s="155"/>
      <c r="J175" s="155"/>
      <c r="K175" s="155"/>
      <c r="L175" s="155"/>
      <c r="M175" s="155"/>
      <c r="N175" s="155"/>
      <c r="O175" s="155"/>
      <c r="P175" s="155"/>
    </row>
    <row r="176" spans="3:16" ht="12">
      <c r="C176" s="155"/>
      <c r="D176" s="155"/>
      <c r="E176" s="155"/>
      <c r="F176" s="155"/>
      <c r="G176" s="155"/>
      <c r="H176" s="155"/>
      <c r="I176" s="155"/>
      <c r="J176" s="155"/>
      <c r="K176" s="155"/>
      <c r="L176" s="155"/>
      <c r="M176" s="155"/>
      <c r="N176" s="155"/>
      <c r="O176" s="155"/>
      <c r="P176" s="155"/>
    </row>
    <row r="177" spans="3:16" ht="12">
      <c r="C177" s="155"/>
      <c r="D177" s="155"/>
      <c r="E177" s="155"/>
      <c r="F177" s="155"/>
      <c r="G177" s="155"/>
      <c r="H177" s="155"/>
      <c r="I177" s="155"/>
      <c r="J177" s="155"/>
      <c r="K177" s="155"/>
      <c r="L177" s="155"/>
      <c r="M177" s="155"/>
      <c r="N177" s="155"/>
      <c r="O177" s="155"/>
      <c r="P177" s="155"/>
    </row>
    <row r="178" spans="3:16" ht="12">
      <c r="C178" s="155"/>
      <c r="D178" s="155"/>
      <c r="E178" s="155"/>
      <c r="F178" s="155"/>
      <c r="G178" s="155"/>
      <c r="H178" s="155"/>
      <c r="I178" s="155"/>
      <c r="J178" s="155"/>
      <c r="K178" s="155"/>
      <c r="L178" s="155"/>
      <c r="M178" s="155"/>
      <c r="N178" s="155"/>
      <c r="O178" s="155"/>
      <c r="P178" s="155"/>
    </row>
    <row r="179" spans="3:16" ht="12">
      <c r="C179" s="155"/>
      <c r="D179" s="155"/>
      <c r="E179" s="155"/>
      <c r="F179" s="155"/>
      <c r="G179" s="155"/>
      <c r="H179" s="155"/>
      <c r="I179" s="155"/>
      <c r="J179" s="155"/>
      <c r="K179" s="155"/>
      <c r="L179" s="155"/>
      <c r="M179" s="155"/>
      <c r="N179" s="155"/>
      <c r="O179" s="155"/>
      <c r="P179" s="155"/>
    </row>
    <row r="180" spans="3:16" ht="12">
      <c r="C180" s="155"/>
      <c r="D180" s="155"/>
      <c r="E180" s="155"/>
      <c r="F180" s="155"/>
      <c r="G180" s="155"/>
      <c r="H180" s="155"/>
      <c r="I180" s="155"/>
      <c r="J180" s="155"/>
      <c r="K180" s="155"/>
      <c r="L180" s="155"/>
      <c r="M180" s="155"/>
      <c r="N180" s="155"/>
      <c r="O180" s="155"/>
      <c r="P180" s="155"/>
    </row>
    <row r="181" spans="3:16" ht="12">
      <c r="C181" s="155"/>
      <c r="D181" s="155"/>
      <c r="E181" s="155"/>
      <c r="F181" s="155"/>
      <c r="G181" s="155"/>
      <c r="H181" s="155"/>
      <c r="I181" s="155"/>
      <c r="J181" s="155"/>
      <c r="K181" s="155"/>
      <c r="L181" s="155"/>
      <c r="M181" s="155"/>
      <c r="N181" s="155"/>
      <c r="O181" s="155"/>
      <c r="P181" s="155"/>
    </row>
    <row r="182" spans="3:16" ht="12">
      <c r="C182" s="155"/>
      <c r="D182" s="155"/>
      <c r="E182" s="155"/>
      <c r="F182" s="155"/>
      <c r="G182" s="155"/>
      <c r="H182" s="155"/>
      <c r="I182" s="155"/>
      <c r="J182" s="155"/>
      <c r="K182" s="155"/>
      <c r="L182" s="155"/>
      <c r="M182" s="155"/>
      <c r="N182" s="155"/>
      <c r="O182" s="155"/>
      <c r="P182" s="155"/>
    </row>
    <row r="183" spans="3:16" ht="12">
      <c r="C183" s="155"/>
      <c r="D183" s="155"/>
      <c r="E183" s="155"/>
      <c r="F183" s="155"/>
      <c r="G183" s="155"/>
      <c r="H183" s="155"/>
      <c r="I183" s="155"/>
      <c r="J183" s="155"/>
      <c r="K183" s="155"/>
      <c r="L183" s="155"/>
      <c r="M183" s="155"/>
      <c r="N183" s="155"/>
      <c r="O183" s="155"/>
      <c r="P183" s="155"/>
    </row>
    <row r="184" spans="3:16" ht="12">
      <c r="C184" s="155"/>
      <c r="D184" s="155"/>
      <c r="E184" s="155"/>
      <c r="F184" s="155"/>
      <c r="G184" s="155"/>
      <c r="H184" s="155"/>
      <c r="I184" s="155"/>
      <c r="J184" s="155"/>
      <c r="K184" s="155"/>
      <c r="L184" s="155"/>
      <c r="M184" s="155"/>
      <c r="N184" s="155"/>
      <c r="O184" s="155"/>
      <c r="P184" s="155"/>
    </row>
    <row r="185" spans="3:16" ht="12">
      <c r="C185" s="155"/>
      <c r="D185" s="155"/>
      <c r="E185" s="155"/>
      <c r="F185" s="155"/>
      <c r="G185" s="155"/>
      <c r="H185" s="155"/>
      <c r="I185" s="155"/>
      <c r="J185" s="155"/>
      <c r="K185" s="155"/>
      <c r="L185" s="155"/>
      <c r="M185" s="155"/>
      <c r="N185" s="155"/>
      <c r="O185" s="155"/>
      <c r="P185" s="155"/>
    </row>
    <row r="186" spans="3:16" ht="12">
      <c r="C186" s="155"/>
      <c r="D186" s="155"/>
      <c r="E186" s="155"/>
      <c r="F186" s="155"/>
      <c r="G186" s="155"/>
      <c r="H186" s="155"/>
      <c r="I186" s="155"/>
      <c r="J186" s="155"/>
      <c r="K186" s="155"/>
      <c r="L186" s="155"/>
      <c r="M186" s="155"/>
      <c r="N186" s="155"/>
      <c r="O186" s="155"/>
      <c r="P186" s="155"/>
    </row>
    <row r="187" spans="3:16" ht="12">
      <c r="C187" s="155"/>
      <c r="D187" s="155"/>
      <c r="E187" s="155"/>
      <c r="F187" s="155"/>
      <c r="G187" s="155"/>
      <c r="H187" s="155"/>
      <c r="I187" s="155"/>
      <c r="J187" s="155"/>
      <c r="K187" s="155"/>
      <c r="L187" s="155"/>
      <c r="M187" s="155"/>
      <c r="N187" s="155"/>
      <c r="O187" s="155"/>
      <c r="P187" s="155"/>
    </row>
    <row r="188" spans="3:16" ht="12">
      <c r="C188" s="155"/>
      <c r="D188" s="155"/>
      <c r="E188" s="155"/>
      <c r="F188" s="155"/>
      <c r="G188" s="155"/>
      <c r="H188" s="155"/>
      <c r="I188" s="155"/>
      <c r="J188" s="155"/>
      <c r="K188" s="155"/>
      <c r="L188" s="155"/>
      <c r="M188" s="155"/>
      <c r="N188" s="155"/>
      <c r="O188" s="155"/>
      <c r="P188" s="155"/>
    </row>
    <row r="189" spans="3:16" ht="12">
      <c r="C189" s="155"/>
      <c r="D189" s="155"/>
      <c r="E189" s="155"/>
      <c r="F189" s="155"/>
      <c r="G189" s="155"/>
      <c r="H189" s="155"/>
      <c r="I189" s="155"/>
      <c r="J189" s="155"/>
      <c r="K189" s="155"/>
      <c r="L189" s="155"/>
      <c r="M189" s="155"/>
      <c r="N189" s="155"/>
      <c r="O189" s="155"/>
      <c r="P189" s="155"/>
    </row>
    <row r="190" spans="3:16" ht="12">
      <c r="C190" s="155"/>
      <c r="D190" s="155"/>
      <c r="E190" s="155"/>
      <c r="F190" s="155"/>
      <c r="G190" s="155"/>
      <c r="H190" s="155"/>
      <c r="I190" s="155"/>
      <c r="J190" s="155"/>
      <c r="K190" s="155"/>
      <c r="L190" s="155"/>
      <c r="M190" s="155"/>
      <c r="N190" s="155"/>
      <c r="O190" s="155"/>
      <c r="P190" s="155"/>
    </row>
    <row r="191" spans="3:16" ht="12">
      <c r="C191" s="155"/>
      <c r="D191" s="155"/>
      <c r="E191" s="155"/>
      <c r="F191" s="155"/>
      <c r="G191" s="155"/>
      <c r="H191" s="155"/>
      <c r="I191" s="155"/>
      <c r="J191" s="155"/>
      <c r="K191" s="155"/>
      <c r="L191" s="155"/>
      <c r="M191" s="155"/>
      <c r="N191" s="155"/>
      <c r="O191" s="155"/>
      <c r="P191" s="155"/>
    </row>
    <row r="192" spans="3:16" ht="12">
      <c r="C192" s="155"/>
      <c r="D192" s="155"/>
      <c r="E192" s="155"/>
      <c r="F192" s="155"/>
      <c r="G192" s="155"/>
      <c r="H192" s="155"/>
      <c r="I192" s="155"/>
      <c r="J192" s="155"/>
      <c r="K192" s="155"/>
      <c r="L192" s="155"/>
      <c r="M192" s="155"/>
      <c r="N192" s="155"/>
      <c r="O192" s="155"/>
      <c r="P192" s="155"/>
    </row>
    <row r="193" spans="3:16" ht="12">
      <c r="C193" s="155"/>
      <c r="D193" s="155"/>
      <c r="E193" s="155"/>
      <c r="F193" s="155"/>
      <c r="G193" s="155"/>
      <c r="H193" s="155"/>
      <c r="I193" s="155"/>
      <c r="J193" s="155"/>
      <c r="K193" s="155"/>
      <c r="L193" s="155"/>
      <c r="M193" s="155"/>
      <c r="N193" s="155"/>
      <c r="O193" s="155"/>
      <c r="P193" s="155"/>
    </row>
    <row r="194" spans="3:16" ht="12">
      <c r="C194" s="155"/>
      <c r="D194" s="155"/>
      <c r="E194" s="155"/>
      <c r="F194" s="155"/>
      <c r="G194" s="155"/>
      <c r="H194" s="155"/>
      <c r="I194" s="155"/>
      <c r="J194" s="155"/>
      <c r="K194" s="155"/>
      <c r="L194" s="155"/>
      <c r="M194" s="155"/>
      <c r="N194" s="155"/>
      <c r="O194" s="155"/>
      <c r="P194" s="155"/>
    </row>
    <row r="195" spans="3:16" ht="12">
      <c r="C195" s="155"/>
      <c r="D195" s="155"/>
      <c r="E195" s="155"/>
      <c r="F195" s="155"/>
      <c r="G195" s="155"/>
      <c r="H195" s="155"/>
      <c r="I195" s="155"/>
      <c r="J195" s="155"/>
      <c r="K195" s="155"/>
      <c r="L195" s="155"/>
      <c r="M195" s="155"/>
      <c r="N195" s="155"/>
      <c r="O195" s="155"/>
      <c r="P195" s="155"/>
    </row>
    <row r="196" spans="3:16" ht="12">
      <c r="C196" s="155"/>
      <c r="D196" s="155"/>
      <c r="E196" s="155"/>
      <c r="F196" s="155"/>
      <c r="G196" s="155"/>
      <c r="H196" s="155"/>
      <c r="I196" s="155"/>
      <c r="J196" s="155"/>
      <c r="K196" s="155"/>
      <c r="L196" s="155"/>
      <c r="M196" s="155"/>
      <c r="N196" s="155"/>
      <c r="O196" s="155"/>
      <c r="P196" s="155"/>
    </row>
    <row r="197" spans="3:16" ht="12">
      <c r="C197" s="155"/>
      <c r="D197" s="155"/>
      <c r="E197" s="155"/>
      <c r="F197" s="155"/>
      <c r="G197" s="155"/>
      <c r="H197" s="155"/>
      <c r="I197" s="155"/>
      <c r="J197" s="155"/>
      <c r="K197" s="155"/>
      <c r="L197" s="155"/>
      <c r="M197" s="155"/>
      <c r="N197" s="155"/>
      <c r="O197" s="155"/>
      <c r="P197" s="155"/>
    </row>
    <row r="198" spans="3:16" ht="12">
      <c r="C198" s="155"/>
      <c r="D198" s="155"/>
      <c r="E198" s="155"/>
      <c r="F198" s="155"/>
      <c r="G198" s="155"/>
      <c r="H198" s="155"/>
      <c r="I198" s="155"/>
      <c r="J198" s="155"/>
      <c r="K198" s="155"/>
      <c r="L198" s="155"/>
      <c r="M198" s="155"/>
      <c r="N198" s="155"/>
      <c r="O198" s="155"/>
      <c r="P198" s="155"/>
    </row>
    <row r="199" spans="3:16" ht="12">
      <c r="C199" s="155"/>
      <c r="D199" s="155"/>
      <c r="E199" s="155"/>
      <c r="F199" s="155"/>
      <c r="G199" s="155"/>
      <c r="H199" s="155"/>
      <c r="I199" s="155"/>
      <c r="J199" s="155"/>
      <c r="K199" s="155"/>
      <c r="L199" s="155"/>
      <c r="M199" s="155"/>
      <c r="N199" s="155"/>
      <c r="O199" s="155"/>
      <c r="P199" s="155"/>
    </row>
    <row r="200" spans="3:16" ht="12">
      <c r="C200" s="155"/>
      <c r="D200" s="155"/>
      <c r="E200" s="155"/>
      <c r="F200" s="155"/>
      <c r="G200" s="155"/>
      <c r="H200" s="155"/>
      <c r="I200" s="155"/>
      <c r="J200" s="155"/>
      <c r="K200" s="155"/>
      <c r="L200" s="155"/>
      <c r="M200" s="155"/>
      <c r="N200" s="155"/>
      <c r="O200" s="155"/>
      <c r="P200" s="155"/>
    </row>
    <row r="201" spans="3:16" ht="12">
      <c r="C201" s="155"/>
      <c r="D201" s="155"/>
      <c r="E201" s="155"/>
      <c r="F201" s="155"/>
      <c r="G201" s="155"/>
      <c r="H201" s="155"/>
      <c r="I201" s="155"/>
      <c r="J201" s="155"/>
      <c r="K201" s="155"/>
      <c r="L201" s="155"/>
      <c r="M201" s="155"/>
      <c r="N201" s="155"/>
      <c r="O201" s="155"/>
      <c r="P201" s="155"/>
    </row>
    <row r="202" spans="3:16" ht="12">
      <c r="C202" s="155"/>
      <c r="D202" s="155"/>
      <c r="E202" s="155"/>
      <c r="F202" s="155"/>
      <c r="G202" s="155"/>
      <c r="H202" s="155"/>
      <c r="I202" s="155"/>
      <c r="J202" s="155"/>
      <c r="K202" s="155"/>
      <c r="L202" s="155"/>
      <c r="M202" s="155"/>
      <c r="N202" s="155"/>
      <c r="O202" s="155"/>
      <c r="P202" s="155"/>
    </row>
    <row r="203" spans="3:16" ht="12">
      <c r="C203" s="155"/>
      <c r="D203" s="155"/>
      <c r="E203" s="155"/>
      <c r="F203" s="155"/>
      <c r="G203" s="155"/>
      <c r="H203" s="155"/>
      <c r="I203" s="155"/>
      <c r="J203" s="155"/>
      <c r="K203" s="155"/>
      <c r="L203" s="155"/>
      <c r="M203" s="155"/>
      <c r="N203" s="155"/>
      <c r="O203" s="155"/>
      <c r="P203" s="155"/>
    </row>
    <row r="204" spans="3:16" ht="12">
      <c r="C204" s="155"/>
      <c r="D204" s="155"/>
      <c r="E204" s="155"/>
      <c r="F204" s="155"/>
      <c r="G204" s="155"/>
      <c r="H204" s="155"/>
      <c r="I204" s="155"/>
      <c r="J204" s="155"/>
      <c r="K204" s="155"/>
      <c r="L204" s="155"/>
      <c r="M204" s="155"/>
      <c r="N204" s="155"/>
      <c r="O204" s="155"/>
      <c r="P204" s="155"/>
    </row>
    <row r="205" spans="3:16" ht="12">
      <c r="C205" s="155"/>
      <c r="D205" s="155"/>
      <c r="E205" s="155"/>
      <c r="F205" s="155"/>
      <c r="G205" s="155"/>
      <c r="H205" s="155"/>
      <c r="I205" s="155"/>
      <c r="J205" s="155"/>
      <c r="K205" s="155"/>
      <c r="L205" s="155"/>
      <c r="M205" s="155"/>
      <c r="N205" s="155"/>
      <c r="O205" s="155"/>
      <c r="P205" s="155"/>
    </row>
    <row r="206" spans="3:16" ht="12">
      <c r="C206" s="155"/>
      <c r="D206" s="155"/>
      <c r="E206" s="155"/>
      <c r="F206" s="155"/>
      <c r="G206" s="155"/>
      <c r="H206" s="155"/>
      <c r="I206" s="155"/>
      <c r="J206" s="155"/>
      <c r="K206" s="155"/>
      <c r="L206" s="155"/>
      <c r="M206" s="155"/>
      <c r="N206" s="155"/>
      <c r="O206" s="155"/>
      <c r="P206" s="155"/>
    </row>
    <row r="207" spans="3:16" ht="12">
      <c r="C207" s="155"/>
      <c r="D207" s="155"/>
      <c r="E207" s="155"/>
      <c r="F207" s="155"/>
      <c r="G207" s="155"/>
      <c r="H207" s="155"/>
      <c r="I207" s="155"/>
      <c r="J207" s="155"/>
      <c r="K207" s="155"/>
      <c r="L207" s="155"/>
      <c r="M207" s="155"/>
      <c r="N207" s="155"/>
      <c r="O207" s="155"/>
      <c r="P207" s="155"/>
    </row>
    <row r="208" spans="3:16" ht="12">
      <c r="C208" s="155"/>
      <c r="D208" s="155"/>
      <c r="E208" s="155"/>
      <c r="F208" s="155"/>
      <c r="G208" s="155"/>
      <c r="H208" s="155"/>
      <c r="I208" s="155"/>
      <c r="J208" s="155"/>
      <c r="K208" s="155"/>
      <c r="L208" s="155"/>
      <c r="M208" s="155"/>
      <c r="N208" s="155"/>
      <c r="O208" s="155"/>
      <c r="P208" s="155"/>
    </row>
    <row r="209" spans="3:16" ht="12">
      <c r="C209" s="155"/>
      <c r="D209" s="155"/>
      <c r="E209" s="155"/>
      <c r="F209" s="155"/>
      <c r="G209" s="155"/>
      <c r="H209" s="155"/>
      <c r="I209" s="155"/>
      <c r="J209" s="155"/>
      <c r="K209" s="155"/>
      <c r="L209" s="155"/>
      <c r="M209" s="155"/>
      <c r="N209" s="155"/>
      <c r="O209" s="155"/>
      <c r="P209" s="155"/>
    </row>
    <row r="210" spans="3:16" ht="12">
      <c r="C210" s="155"/>
      <c r="D210" s="155"/>
      <c r="E210" s="155"/>
      <c r="F210" s="155"/>
      <c r="G210" s="155"/>
      <c r="H210" s="155"/>
      <c r="I210" s="155"/>
      <c r="J210" s="155"/>
      <c r="K210" s="155"/>
      <c r="L210" s="155"/>
      <c r="M210" s="155"/>
      <c r="N210" s="155"/>
      <c r="O210" s="155"/>
      <c r="P210" s="155"/>
    </row>
    <row r="211" spans="3:16" ht="12">
      <c r="C211" s="155"/>
      <c r="D211" s="155"/>
      <c r="E211" s="155"/>
      <c r="F211" s="155"/>
      <c r="G211" s="155"/>
      <c r="H211" s="155"/>
      <c r="I211" s="155"/>
      <c r="J211" s="155"/>
      <c r="K211" s="155"/>
      <c r="L211" s="155"/>
      <c r="M211" s="155"/>
      <c r="N211" s="155"/>
      <c r="O211" s="155"/>
      <c r="P211" s="155"/>
    </row>
    <row r="212" spans="3:16" ht="12">
      <c r="C212" s="155"/>
      <c r="D212" s="155"/>
      <c r="E212" s="155"/>
      <c r="F212" s="155"/>
      <c r="G212" s="155"/>
      <c r="H212" s="155"/>
      <c r="I212" s="155"/>
      <c r="J212" s="155"/>
      <c r="K212" s="155"/>
      <c r="L212" s="155"/>
      <c r="M212" s="155"/>
      <c r="N212" s="155"/>
      <c r="O212" s="155"/>
      <c r="P212" s="155"/>
    </row>
    <row r="213" spans="3:16" ht="12">
      <c r="C213" s="155"/>
      <c r="D213" s="155"/>
      <c r="E213" s="155"/>
      <c r="F213" s="155"/>
      <c r="G213" s="155"/>
      <c r="H213" s="155"/>
      <c r="I213" s="155"/>
      <c r="J213" s="155"/>
      <c r="K213" s="155"/>
      <c r="L213" s="155"/>
      <c r="M213" s="155"/>
      <c r="N213" s="155"/>
      <c r="O213" s="155"/>
      <c r="P213" s="155"/>
    </row>
    <row r="214" spans="3:16" ht="12">
      <c r="C214" s="155"/>
      <c r="D214" s="155"/>
      <c r="E214" s="155"/>
      <c r="F214" s="155"/>
      <c r="G214" s="155"/>
      <c r="H214" s="155"/>
      <c r="I214" s="155"/>
      <c r="J214" s="155"/>
      <c r="K214" s="155"/>
      <c r="L214" s="155"/>
      <c r="M214" s="155"/>
      <c r="N214" s="155"/>
      <c r="O214" s="155"/>
      <c r="P214" s="155"/>
    </row>
    <row r="215" spans="3:16" ht="12">
      <c r="C215" s="155"/>
      <c r="D215" s="155"/>
      <c r="E215" s="155"/>
      <c r="F215" s="155"/>
      <c r="G215" s="155"/>
      <c r="H215" s="155"/>
      <c r="I215" s="155"/>
      <c r="J215" s="155"/>
      <c r="K215" s="155"/>
      <c r="L215" s="155"/>
      <c r="M215" s="155"/>
      <c r="N215" s="155"/>
      <c r="O215" s="155"/>
      <c r="P215" s="155"/>
    </row>
    <row r="216" spans="3:16" ht="12">
      <c r="C216" s="155"/>
      <c r="D216" s="155"/>
      <c r="E216" s="155"/>
      <c r="F216" s="155"/>
      <c r="G216" s="155"/>
      <c r="H216" s="155"/>
      <c r="I216" s="155"/>
      <c r="J216" s="155"/>
      <c r="K216" s="155"/>
      <c r="L216" s="155"/>
      <c r="M216" s="155"/>
      <c r="N216" s="155"/>
      <c r="O216" s="155"/>
      <c r="P216" s="155"/>
    </row>
    <row r="217" spans="3:16" ht="12">
      <c r="C217" s="155"/>
      <c r="D217" s="155"/>
      <c r="E217" s="155"/>
      <c r="F217" s="155"/>
      <c r="G217" s="155"/>
      <c r="H217" s="155"/>
      <c r="I217" s="155"/>
      <c r="J217" s="155"/>
      <c r="K217" s="155"/>
      <c r="L217" s="155"/>
      <c r="M217" s="155"/>
      <c r="N217" s="155"/>
      <c r="O217" s="155"/>
      <c r="P217" s="155"/>
    </row>
    <row r="218" spans="3:16" ht="12">
      <c r="C218" s="155"/>
      <c r="D218" s="155"/>
      <c r="E218" s="155"/>
      <c r="F218" s="155"/>
      <c r="G218" s="155"/>
      <c r="H218" s="155"/>
      <c r="I218" s="155"/>
      <c r="J218" s="155"/>
      <c r="K218" s="155"/>
      <c r="L218" s="155"/>
      <c r="M218" s="155"/>
      <c r="N218" s="155"/>
      <c r="O218" s="155"/>
      <c r="P218" s="155"/>
    </row>
    <row r="219" spans="3:16" ht="12">
      <c r="C219" s="155"/>
      <c r="D219" s="155"/>
      <c r="E219" s="155"/>
      <c r="F219" s="155"/>
      <c r="G219" s="155"/>
      <c r="H219" s="155"/>
      <c r="I219" s="155"/>
      <c r="J219" s="155"/>
      <c r="K219" s="155"/>
      <c r="L219" s="155"/>
      <c r="M219" s="155"/>
      <c r="N219" s="155"/>
      <c r="O219" s="155"/>
      <c r="P219" s="155"/>
    </row>
    <row r="220" spans="3:16" ht="12">
      <c r="C220" s="155"/>
      <c r="D220" s="155"/>
      <c r="E220" s="155"/>
      <c r="F220" s="155"/>
      <c r="G220" s="155"/>
      <c r="H220" s="155"/>
      <c r="I220" s="155"/>
      <c r="J220" s="155"/>
      <c r="K220" s="155"/>
      <c r="L220" s="155"/>
      <c r="M220" s="155"/>
      <c r="N220" s="155"/>
      <c r="O220" s="155"/>
      <c r="P220" s="155"/>
    </row>
    <row r="221" spans="3:16" ht="12">
      <c r="C221" s="155"/>
      <c r="D221" s="155"/>
      <c r="E221" s="155"/>
      <c r="F221" s="155"/>
      <c r="G221" s="155"/>
      <c r="H221" s="155"/>
      <c r="I221" s="155"/>
      <c r="J221" s="155"/>
      <c r="K221" s="155"/>
      <c r="L221" s="155"/>
      <c r="M221" s="155"/>
      <c r="N221" s="155"/>
      <c r="O221" s="155"/>
      <c r="P221" s="155"/>
    </row>
    <row r="222" spans="3:16" ht="12">
      <c r="C222" s="155"/>
      <c r="D222" s="155"/>
      <c r="E222" s="155"/>
      <c r="F222" s="155"/>
      <c r="G222" s="155"/>
      <c r="H222" s="155"/>
      <c r="I222" s="155"/>
      <c r="J222" s="155"/>
      <c r="K222" s="155"/>
      <c r="L222" s="155"/>
      <c r="M222" s="155"/>
      <c r="N222" s="155"/>
      <c r="O222" s="155"/>
      <c r="P222" s="155"/>
    </row>
    <row r="223" spans="3:16" ht="12">
      <c r="C223" s="155"/>
      <c r="D223" s="155"/>
      <c r="E223" s="155"/>
      <c r="F223" s="155"/>
      <c r="G223" s="155"/>
      <c r="H223" s="155"/>
      <c r="I223" s="155"/>
      <c r="J223" s="155"/>
      <c r="K223" s="155"/>
      <c r="L223" s="155"/>
      <c r="M223" s="155"/>
      <c r="N223" s="155"/>
      <c r="O223" s="155"/>
      <c r="P223" s="155"/>
    </row>
    <row r="224" spans="3:16" ht="12">
      <c r="C224" s="155"/>
      <c r="D224" s="155"/>
      <c r="E224" s="155"/>
      <c r="F224" s="155"/>
      <c r="G224" s="155"/>
      <c r="H224" s="155"/>
      <c r="I224" s="155"/>
      <c r="J224" s="155"/>
      <c r="K224" s="155"/>
      <c r="L224" s="155"/>
      <c r="M224" s="155"/>
      <c r="N224" s="155"/>
      <c r="O224" s="155"/>
      <c r="P224" s="155"/>
    </row>
    <row r="225" spans="3:16" ht="12">
      <c r="C225" s="155"/>
      <c r="D225" s="155"/>
      <c r="E225" s="155"/>
      <c r="F225" s="155"/>
      <c r="G225" s="155"/>
      <c r="H225" s="155"/>
      <c r="I225" s="155"/>
      <c r="J225" s="155"/>
      <c r="K225" s="155"/>
      <c r="L225" s="155"/>
      <c r="M225" s="155"/>
      <c r="N225" s="155"/>
      <c r="O225" s="155"/>
      <c r="P225" s="155"/>
    </row>
    <row r="226" spans="3:16" ht="12">
      <c r="C226" s="155"/>
      <c r="D226" s="155"/>
      <c r="E226" s="155"/>
      <c r="F226" s="155"/>
      <c r="G226" s="155"/>
      <c r="H226" s="155"/>
      <c r="I226" s="155"/>
      <c r="J226" s="155"/>
      <c r="K226" s="155"/>
      <c r="L226" s="155"/>
      <c r="M226" s="155"/>
      <c r="N226" s="155"/>
      <c r="O226" s="155"/>
      <c r="P226" s="155"/>
    </row>
    <row r="227" spans="3:16" ht="12">
      <c r="C227" s="155"/>
      <c r="D227" s="155"/>
      <c r="E227" s="155"/>
      <c r="F227" s="155"/>
      <c r="G227" s="155"/>
      <c r="H227" s="155"/>
      <c r="I227" s="155"/>
      <c r="J227" s="155"/>
      <c r="K227" s="155"/>
      <c r="L227" s="155"/>
      <c r="M227" s="155"/>
      <c r="N227" s="155"/>
      <c r="O227" s="155"/>
      <c r="P227" s="155"/>
    </row>
    <row r="228" spans="3:16" ht="12">
      <c r="C228" s="155"/>
      <c r="D228" s="155"/>
      <c r="E228" s="155"/>
      <c r="F228" s="155"/>
      <c r="G228" s="155"/>
      <c r="H228" s="155"/>
      <c r="I228" s="155"/>
      <c r="J228" s="155"/>
      <c r="K228" s="155"/>
      <c r="L228" s="155"/>
      <c r="M228" s="155"/>
      <c r="N228" s="155"/>
      <c r="O228" s="155"/>
      <c r="P228" s="155"/>
    </row>
    <row r="229" spans="3:16" ht="12">
      <c r="C229" s="155"/>
      <c r="D229" s="155"/>
      <c r="E229" s="155"/>
      <c r="F229" s="155"/>
      <c r="G229" s="155"/>
      <c r="H229" s="155"/>
      <c r="I229" s="155"/>
      <c r="J229" s="155"/>
      <c r="K229" s="155"/>
      <c r="L229" s="155"/>
      <c r="M229" s="155"/>
      <c r="N229" s="155"/>
      <c r="O229" s="155"/>
      <c r="P229" s="155"/>
    </row>
    <row r="230" spans="3:16" ht="12">
      <c r="C230" s="155"/>
      <c r="D230" s="155"/>
      <c r="E230" s="155"/>
      <c r="F230" s="155"/>
      <c r="G230" s="155"/>
      <c r="H230" s="155"/>
      <c r="I230" s="155"/>
      <c r="J230" s="155"/>
      <c r="K230" s="155"/>
      <c r="L230" s="155"/>
      <c r="M230" s="155"/>
      <c r="N230" s="155"/>
      <c r="O230" s="155"/>
      <c r="P230" s="155"/>
    </row>
    <row r="231" spans="3:16" ht="12">
      <c r="C231" s="155"/>
      <c r="D231" s="155"/>
      <c r="E231" s="155"/>
      <c r="F231" s="155"/>
      <c r="G231" s="155"/>
      <c r="H231" s="155"/>
      <c r="I231" s="155"/>
      <c r="J231" s="155"/>
      <c r="K231" s="155"/>
      <c r="L231" s="155"/>
      <c r="M231" s="155"/>
      <c r="N231" s="155"/>
      <c r="O231" s="155"/>
      <c r="P231" s="155"/>
    </row>
    <row r="232" spans="3:16" ht="12">
      <c r="C232" s="155"/>
      <c r="D232" s="155"/>
      <c r="E232" s="155"/>
      <c r="F232" s="155"/>
      <c r="G232" s="155"/>
      <c r="H232" s="155"/>
      <c r="I232" s="155"/>
      <c r="J232" s="155"/>
      <c r="K232" s="155"/>
      <c r="L232" s="155"/>
      <c r="M232" s="155"/>
      <c r="N232" s="155"/>
      <c r="O232" s="155"/>
      <c r="P232" s="155"/>
    </row>
    <row r="233" spans="3:16" ht="12">
      <c r="C233" s="155"/>
      <c r="D233" s="155"/>
      <c r="E233" s="155"/>
      <c r="F233" s="155"/>
      <c r="G233" s="155"/>
      <c r="H233" s="155"/>
      <c r="I233" s="155"/>
      <c r="J233" s="155"/>
      <c r="K233" s="155"/>
      <c r="L233" s="155"/>
      <c r="M233" s="155"/>
      <c r="N233" s="155"/>
      <c r="O233" s="155"/>
      <c r="P233" s="155"/>
    </row>
    <row r="234" spans="3:16" ht="12">
      <c r="C234" s="155"/>
      <c r="D234" s="155"/>
      <c r="E234" s="155"/>
      <c r="F234" s="155"/>
      <c r="G234" s="155"/>
      <c r="H234" s="155"/>
      <c r="I234" s="155"/>
      <c r="J234" s="155"/>
      <c r="K234" s="155"/>
      <c r="L234" s="155"/>
      <c r="M234" s="155"/>
      <c r="N234" s="155"/>
      <c r="O234" s="155"/>
      <c r="P234" s="155"/>
    </row>
    <row r="235" spans="3:16" ht="12">
      <c r="C235" s="155"/>
      <c r="D235" s="155"/>
      <c r="E235" s="155"/>
      <c r="F235" s="155"/>
      <c r="G235" s="155"/>
      <c r="H235" s="155"/>
      <c r="I235" s="155"/>
      <c r="J235" s="155"/>
      <c r="K235" s="155"/>
      <c r="L235" s="155"/>
      <c r="M235" s="155"/>
      <c r="N235" s="155"/>
      <c r="O235" s="155"/>
      <c r="P235" s="155"/>
    </row>
    <row r="236" spans="3:16" ht="12">
      <c r="C236" s="155"/>
      <c r="D236" s="155"/>
      <c r="E236" s="155"/>
      <c r="F236" s="155"/>
      <c r="G236" s="155"/>
      <c r="H236" s="155"/>
      <c r="I236" s="155"/>
      <c r="J236" s="155"/>
      <c r="K236" s="155"/>
      <c r="L236" s="155"/>
      <c r="M236" s="155"/>
      <c r="N236" s="155"/>
      <c r="O236" s="155"/>
      <c r="P236" s="155"/>
    </row>
    <row r="237" spans="3:16" ht="12">
      <c r="C237" s="155"/>
      <c r="D237" s="155"/>
      <c r="E237" s="155"/>
      <c r="F237" s="155"/>
      <c r="G237" s="155"/>
      <c r="H237" s="155"/>
      <c r="I237" s="155"/>
      <c r="J237" s="155"/>
      <c r="K237" s="155"/>
      <c r="L237" s="155"/>
      <c r="M237" s="155"/>
      <c r="N237" s="155"/>
      <c r="O237" s="155"/>
      <c r="P237" s="155"/>
    </row>
    <row r="238" spans="3:16" ht="12">
      <c r="C238" s="155"/>
      <c r="D238" s="155"/>
      <c r="E238" s="155"/>
      <c r="F238" s="155"/>
      <c r="G238" s="155"/>
      <c r="H238" s="155"/>
      <c r="I238" s="155"/>
      <c r="J238" s="155"/>
      <c r="K238" s="155"/>
      <c r="L238" s="155"/>
      <c r="M238" s="155"/>
      <c r="N238" s="155"/>
      <c r="O238" s="155"/>
      <c r="P238" s="155"/>
    </row>
    <row r="239" spans="3:16" ht="12">
      <c r="C239" s="155"/>
      <c r="D239" s="155"/>
      <c r="E239" s="155"/>
      <c r="F239" s="155"/>
      <c r="G239" s="155"/>
      <c r="H239" s="155"/>
      <c r="I239" s="155"/>
      <c r="J239" s="155"/>
      <c r="K239" s="155"/>
      <c r="L239" s="155"/>
      <c r="M239" s="155"/>
      <c r="N239" s="155"/>
      <c r="O239" s="155"/>
      <c r="P239" s="155"/>
    </row>
    <row r="240" spans="3:16" ht="12">
      <c r="C240" s="155"/>
      <c r="D240" s="155"/>
      <c r="E240" s="155"/>
      <c r="F240" s="155"/>
      <c r="G240" s="155"/>
      <c r="H240" s="155"/>
      <c r="I240" s="155"/>
      <c r="J240" s="155"/>
      <c r="K240" s="155"/>
      <c r="L240" s="155"/>
      <c r="M240" s="155"/>
      <c r="N240" s="155"/>
      <c r="O240" s="155"/>
      <c r="P240" s="155"/>
    </row>
    <row r="241" spans="3:16" ht="12">
      <c r="C241" s="155"/>
      <c r="D241" s="155"/>
      <c r="E241" s="155"/>
      <c r="F241" s="155"/>
      <c r="G241" s="155"/>
      <c r="H241" s="155"/>
      <c r="I241" s="155"/>
      <c r="J241" s="155"/>
      <c r="K241" s="155"/>
      <c r="L241" s="155"/>
      <c r="M241" s="155"/>
      <c r="N241" s="155"/>
      <c r="O241" s="155"/>
      <c r="P241" s="155"/>
    </row>
    <row r="242" spans="3:16" ht="12">
      <c r="C242" s="155"/>
      <c r="D242" s="155"/>
      <c r="E242" s="155"/>
      <c r="F242" s="155"/>
      <c r="G242" s="155"/>
      <c r="H242" s="155"/>
      <c r="I242" s="155"/>
      <c r="J242" s="155"/>
      <c r="K242" s="155"/>
      <c r="L242" s="155"/>
      <c r="M242" s="155"/>
      <c r="N242" s="155"/>
      <c r="O242" s="155"/>
      <c r="P242" s="155"/>
    </row>
    <row r="243" spans="3:16" ht="12">
      <c r="C243" s="155"/>
      <c r="D243" s="155"/>
      <c r="E243" s="155"/>
      <c r="F243" s="155"/>
      <c r="G243" s="155"/>
      <c r="H243" s="155"/>
      <c r="I243" s="155"/>
      <c r="J243" s="155"/>
      <c r="K243" s="155"/>
      <c r="L243" s="155"/>
      <c r="M243" s="155"/>
      <c r="N243" s="155"/>
      <c r="O243" s="155"/>
      <c r="P243" s="155"/>
    </row>
    <row r="244" spans="3:16" ht="12">
      <c r="C244" s="155"/>
      <c r="D244" s="155"/>
      <c r="E244" s="155"/>
      <c r="F244" s="155"/>
      <c r="G244" s="155"/>
      <c r="H244" s="155"/>
      <c r="I244" s="155"/>
      <c r="J244" s="155"/>
      <c r="K244" s="155"/>
      <c r="L244" s="155"/>
      <c r="M244" s="155"/>
      <c r="N244" s="155"/>
      <c r="O244" s="155"/>
      <c r="P244" s="155"/>
    </row>
    <row r="245" spans="3:16" ht="12">
      <c r="C245" s="155"/>
      <c r="D245" s="155"/>
      <c r="E245" s="155"/>
      <c r="F245" s="155"/>
      <c r="G245" s="155"/>
      <c r="H245" s="155"/>
      <c r="I245" s="155"/>
      <c r="J245" s="155"/>
      <c r="K245" s="155"/>
      <c r="L245" s="155"/>
      <c r="M245" s="155"/>
      <c r="N245" s="155"/>
      <c r="O245" s="155"/>
      <c r="P245" s="155"/>
    </row>
    <row r="246" spans="3:16" ht="12">
      <c r="C246" s="155"/>
      <c r="D246" s="155"/>
      <c r="E246" s="155"/>
      <c r="F246" s="155"/>
      <c r="G246" s="155"/>
      <c r="H246" s="155"/>
      <c r="I246" s="155"/>
      <c r="J246" s="155"/>
      <c r="K246" s="155"/>
      <c r="L246" s="155"/>
      <c r="M246" s="155"/>
      <c r="N246" s="155"/>
      <c r="O246" s="155"/>
      <c r="P246" s="155"/>
    </row>
    <row r="247" spans="3:16" ht="12">
      <c r="C247" s="155"/>
      <c r="D247" s="155"/>
      <c r="E247" s="155"/>
      <c r="F247" s="155"/>
      <c r="G247" s="155"/>
      <c r="H247" s="155"/>
      <c r="I247" s="155"/>
      <c r="J247" s="155"/>
      <c r="K247" s="155"/>
      <c r="L247" s="155"/>
      <c r="M247" s="155"/>
      <c r="N247" s="155"/>
      <c r="O247" s="155"/>
      <c r="P247" s="155"/>
    </row>
    <row r="248" spans="3:16" ht="12">
      <c r="C248" s="155"/>
      <c r="D248" s="155"/>
      <c r="E248" s="155"/>
      <c r="F248" s="155"/>
      <c r="G248" s="155"/>
      <c r="H248" s="155"/>
      <c r="I248" s="155"/>
      <c r="J248" s="155"/>
      <c r="K248" s="155"/>
      <c r="L248" s="155"/>
      <c r="M248" s="155"/>
      <c r="N248" s="155"/>
      <c r="O248" s="155"/>
      <c r="P248" s="155"/>
    </row>
    <row r="249" spans="3:16" ht="12">
      <c r="C249" s="155"/>
      <c r="D249" s="155"/>
      <c r="E249" s="155"/>
      <c r="F249" s="155"/>
      <c r="G249" s="155"/>
      <c r="H249" s="155"/>
      <c r="I249" s="155"/>
      <c r="J249" s="155"/>
      <c r="K249" s="155"/>
      <c r="L249" s="155"/>
      <c r="M249" s="155"/>
      <c r="N249" s="155"/>
      <c r="O249" s="155"/>
      <c r="P249" s="155"/>
    </row>
    <row r="250" spans="3:16" ht="12">
      <c r="C250" s="155"/>
      <c r="D250" s="155"/>
      <c r="E250" s="155"/>
      <c r="F250" s="155"/>
      <c r="G250" s="155"/>
      <c r="H250" s="155"/>
      <c r="I250" s="155"/>
      <c r="J250" s="155"/>
      <c r="K250" s="155"/>
      <c r="L250" s="155"/>
      <c r="M250" s="155"/>
      <c r="N250" s="155"/>
      <c r="O250" s="155"/>
      <c r="P250" s="155"/>
    </row>
    <row r="251" spans="3:16" ht="12">
      <c r="C251" s="155"/>
      <c r="D251" s="155"/>
      <c r="E251" s="155"/>
      <c r="F251" s="155"/>
      <c r="G251" s="155"/>
      <c r="H251" s="155"/>
      <c r="I251" s="155"/>
      <c r="J251" s="155"/>
      <c r="K251" s="155"/>
      <c r="L251" s="155"/>
      <c r="M251" s="155"/>
      <c r="N251" s="155"/>
      <c r="O251" s="155"/>
      <c r="P251" s="155"/>
    </row>
    <row r="252" spans="3:16" ht="12">
      <c r="C252" s="155"/>
      <c r="D252" s="155"/>
      <c r="E252" s="155"/>
      <c r="F252" s="155"/>
      <c r="G252" s="155"/>
      <c r="H252" s="155"/>
      <c r="I252" s="155"/>
      <c r="J252" s="155"/>
      <c r="K252" s="155"/>
      <c r="L252" s="155"/>
      <c r="M252" s="155"/>
      <c r="N252" s="155"/>
      <c r="O252" s="155"/>
      <c r="P252" s="155"/>
    </row>
    <row r="253" spans="3:16" ht="12">
      <c r="C253" s="155"/>
      <c r="D253" s="155"/>
      <c r="E253" s="155"/>
      <c r="F253" s="155"/>
      <c r="G253" s="155"/>
      <c r="H253" s="155"/>
      <c r="I253" s="155"/>
      <c r="J253" s="155"/>
      <c r="K253" s="155"/>
      <c r="L253" s="155"/>
      <c r="M253" s="155"/>
      <c r="N253" s="155"/>
      <c r="O253" s="155"/>
      <c r="P253" s="155"/>
    </row>
    <row r="254" spans="3:16" ht="12">
      <c r="C254" s="155"/>
      <c r="D254" s="155"/>
      <c r="E254" s="155"/>
      <c r="F254" s="155"/>
      <c r="G254" s="155"/>
      <c r="H254" s="155"/>
      <c r="I254" s="155"/>
      <c r="J254" s="155"/>
      <c r="K254" s="155"/>
      <c r="L254" s="155"/>
      <c r="M254" s="155"/>
      <c r="N254" s="155"/>
      <c r="O254" s="155"/>
      <c r="P254" s="155"/>
    </row>
    <row r="255" spans="3:16" ht="12">
      <c r="C255" s="155"/>
      <c r="D255" s="155"/>
      <c r="E255" s="155"/>
      <c r="F255" s="155"/>
      <c r="G255" s="155"/>
      <c r="H255" s="155"/>
      <c r="I255" s="155"/>
      <c r="J255" s="155"/>
      <c r="K255" s="155"/>
      <c r="L255" s="155"/>
      <c r="M255" s="155"/>
      <c r="N255" s="155"/>
      <c r="O255" s="155"/>
      <c r="P255" s="155"/>
    </row>
    <row r="256" spans="3:16" ht="12">
      <c r="C256" s="155"/>
      <c r="D256" s="155"/>
      <c r="E256" s="155"/>
      <c r="F256" s="155"/>
      <c r="G256" s="155"/>
      <c r="H256" s="155"/>
      <c r="I256" s="155"/>
      <c r="J256" s="155"/>
      <c r="K256" s="155"/>
      <c r="L256" s="155"/>
      <c r="M256" s="155"/>
      <c r="N256" s="155"/>
      <c r="O256" s="155"/>
      <c r="P256" s="155"/>
    </row>
    <row r="257" spans="3:16" ht="12">
      <c r="C257" s="155"/>
      <c r="D257" s="155"/>
      <c r="E257" s="155"/>
      <c r="F257" s="155"/>
      <c r="G257" s="155"/>
      <c r="H257" s="155"/>
      <c r="I257" s="155"/>
      <c r="J257" s="155"/>
      <c r="K257" s="155"/>
      <c r="L257" s="155"/>
      <c r="M257" s="155"/>
      <c r="N257" s="155"/>
      <c r="O257" s="155"/>
      <c r="P257" s="155"/>
    </row>
    <row r="258" spans="3:16" ht="12">
      <c r="C258" s="155"/>
      <c r="D258" s="155"/>
      <c r="E258" s="155"/>
      <c r="F258" s="155"/>
      <c r="G258" s="155"/>
      <c r="H258" s="155"/>
      <c r="I258" s="155"/>
      <c r="J258" s="155"/>
      <c r="K258" s="155"/>
      <c r="L258" s="155"/>
      <c r="M258" s="155"/>
      <c r="N258" s="155"/>
      <c r="O258" s="155"/>
      <c r="P258" s="155"/>
    </row>
    <row r="259" spans="3:16" ht="12">
      <c r="C259" s="155"/>
      <c r="D259" s="155"/>
      <c r="E259" s="155"/>
      <c r="F259" s="155"/>
      <c r="G259" s="155"/>
      <c r="H259" s="155"/>
      <c r="I259" s="155"/>
      <c r="J259" s="155"/>
      <c r="K259" s="155"/>
      <c r="L259" s="155"/>
      <c r="M259" s="155"/>
      <c r="N259" s="155"/>
      <c r="O259" s="155"/>
      <c r="P259" s="155"/>
    </row>
    <row r="260" spans="3:16" ht="12">
      <c r="C260" s="155"/>
      <c r="D260" s="155"/>
      <c r="E260" s="155"/>
      <c r="F260" s="155"/>
      <c r="G260" s="155"/>
      <c r="H260" s="155"/>
      <c r="I260" s="155"/>
      <c r="J260" s="155"/>
      <c r="K260" s="155"/>
      <c r="L260" s="155"/>
      <c r="M260" s="155"/>
      <c r="N260" s="155"/>
      <c r="O260" s="155"/>
      <c r="P260" s="155"/>
    </row>
    <row r="261" spans="3:16" ht="12">
      <c r="C261" s="155"/>
      <c r="D261" s="155"/>
      <c r="E261" s="155"/>
      <c r="F261" s="155"/>
      <c r="G261" s="155"/>
      <c r="H261" s="155"/>
      <c r="I261" s="155"/>
      <c r="J261" s="155"/>
      <c r="K261" s="155"/>
      <c r="L261" s="155"/>
      <c r="M261" s="155"/>
      <c r="N261" s="155"/>
      <c r="O261" s="155"/>
      <c r="P261" s="155"/>
    </row>
    <row r="262" spans="3:16" ht="12">
      <c r="C262" s="155"/>
      <c r="D262" s="155"/>
      <c r="E262" s="155"/>
      <c r="F262" s="155"/>
      <c r="G262" s="155"/>
      <c r="H262" s="155"/>
      <c r="I262" s="155"/>
      <c r="J262" s="155"/>
      <c r="K262" s="155"/>
      <c r="L262" s="155"/>
      <c r="M262" s="155"/>
      <c r="N262" s="155"/>
      <c r="O262" s="155"/>
      <c r="P262" s="155"/>
    </row>
    <row r="263" spans="3:16" ht="12">
      <c r="C263" s="155"/>
      <c r="D263" s="155"/>
      <c r="E263" s="155"/>
      <c r="F263" s="155"/>
      <c r="G263" s="155"/>
      <c r="H263" s="155"/>
      <c r="I263" s="155"/>
      <c r="J263" s="155"/>
      <c r="K263" s="155"/>
      <c r="L263" s="155"/>
      <c r="M263" s="155"/>
      <c r="N263" s="155"/>
      <c r="O263" s="155"/>
      <c r="P263" s="155"/>
    </row>
    <row r="264" spans="3:16" ht="12">
      <c r="C264" s="155"/>
      <c r="D264" s="155"/>
      <c r="E264" s="155"/>
      <c r="F264" s="155"/>
      <c r="G264" s="155"/>
      <c r="H264" s="155"/>
      <c r="I264" s="155"/>
      <c r="J264" s="155"/>
      <c r="K264" s="155"/>
      <c r="L264" s="155"/>
      <c r="M264" s="155"/>
      <c r="N264" s="155"/>
      <c r="O264" s="155"/>
      <c r="P264" s="155"/>
    </row>
    <row r="265" spans="3:16" ht="12">
      <c r="C265" s="155"/>
      <c r="D265" s="155"/>
      <c r="E265" s="155"/>
      <c r="F265" s="155"/>
      <c r="G265" s="155"/>
      <c r="H265" s="155"/>
      <c r="I265" s="155"/>
      <c r="J265" s="155"/>
      <c r="K265" s="155"/>
      <c r="L265" s="155"/>
      <c r="M265" s="155"/>
      <c r="N265" s="155"/>
      <c r="O265" s="155"/>
      <c r="P265" s="155"/>
    </row>
    <row r="266" spans="3:16" ht="12">
      <c r="C266" s="155"/>
      <c r="D266" s="155"/>
      <c r="E266" s="155"/>
      <c r="F266" s="155"/>
      <c r="G266" s="155"/>
      <c r="H266" s="155"/>
      <c r="I266" s="155"/>
      <c r="J266" s="155"/>
      <c r="K266" s="155"/>
      <c r="L266" s="155"/>
      <c r="M266" s="155"/>
      <c r="N266" s="155"/>
      <c r="O266" s="155"/>
      <c r="P266" s="155"/>
    </row>
    <row r="267" spans="3:16" ht="12">
      <c r="C267" s="155"/>
      <c r="D267" s="155"/>
      <c r="E267" s="155"/>
      <c r="F267" s="155"/>
      <c r="G267" s="155"/>
      <c r="H267" s="155"/>
      <c r="I267" s="155"/>
      <c r="J267" s="155"/>
      <c r="K267" s="155"/>
      <c r="L267" s="155"/>
      <c r="M267" s="155"/>
      <c r="N267" s="155"/>
      <c r="O267" s="155"/>
      <c r="P267" s="155"/>
    </row>
    <row r="268" spans="3:16" ht="12">
      <c r="C268" s="155"/>
      <c r="D268" s="155"/>
      <c r="E268" s="155"/>
      <c r="F268" s="155"/>
      <c r="G268" s="155"/>
      <c r="H268" s="155"/>
      <c r="I268" s="155"/>
      <c r="J268" s="155"/>
      <c r="K268" s="155"/>
      <c r="L268" s="155"/>
      <c r="M268" s="155"/>
      <c r="N268" s="155"/>
      <c r="O268" s="155"/>
      <c r="P268" s="155"/>
    </row>
    <row r="269" spans="3:16" ht="12">
      <c r="C269" s="155"/>
      <c r="D269" s="155"/>
      <c r="E269" s="155"/>
      <c r="F269" s="155"/>
      <c r="G269" s="155"/>
      <c r="H269" s="155"/>
      <c r="I269" s="155"/>
      <c r="J269" s="155"/>
      <c r="K269" s="155"/>
      <c r="L269" s="155"/>
      <c r="M269" s="155"/>
      <c r="N269" s="155"/>
      <c r="O269" s="155"/>
      <c r="P269" s="155"/>
    </row>
    <row r="270" spans="3:16" ht="12">
      <c r="C270" s="155"/>
      <c r="D270" s="155"/>
      <c r="E270" s="155"/>
      <c r="F270" s="155"/>
      <c r="G270" s="155"/>
      <c r="H270" s="155"/>
      <c r="I270" s="155"/>
      <c r="J270" s="155"/>
      <c r="K270" s="155"/>
      <c r="L270" s="155"/>
      <c r="M270" s="155"/>
      <c r="N270" s="155"/>
      <c r="O270" s="155"/>
      <c r="P270" s="155"/>
    </row>
    <row r="271" spans="3:16" ht="12">
      <c r="C271" s="155"/>
      <c r="D271" s="155"/>
      <c r="E271" s="155"/>
      <c r="F271" s="155"/>
      <c r="G271" s="155"/>
      <c r="H271" s="155"/>
      <c r="I271" s="155"/>
      <c r="J271" s="155"/>
      <c r="K271" s="155"/>
      <c r="L271" s="155"/>
      <c r="M271" s="155"/>
      <c r="N271" s="155"/>
      <c r="O271" s="155"/>
      <c r="P271" s="155"/>
    </row>
    <row r="272" spans="3:16" ht="12">
      <c r="C272" s="155"/>
      <c r="D272" s="155"/>
      <c r="E272" s="155"/>
      <c r="F272" s="155"/>
      <c r="G272" s="155"/>
      <c r="H272" s="155"/>
      <c r="I272" s="155"/>
      <c r="J272" s="155"/>
      <c r="K272" s="155"/>
      <c r="L272" s="155"/>
      <c r="M272" s="155"/>
      <c r="N272" s="155"/>
      <c r="O272" s="155"/>
      <c r="P272" s="155"/>
    </row>
    <row r="273" spans="3:16" ht="12">
      <c r="C273" s="155"/>
      <c r="D273" s="155"/>
      <c r="E273" s="155"/>
      <c r="F273" s="155"/>
      <c r="G273" s="155"/>
      <c r="H273" s="155"/>
      <c r="I273" s="155"/>
      <c r="J273" s="155"/>
      <c r="K273" s="155"/>
      <c r="L273" s="155"/>
      <c r="M273" s="155"/>
      <c r="N273" s="155"/>
      <c r="O273" s="155"/>
      <c r="P273" s="155"/>
    </row>
    <row r="274" spans="3:16" ht="12">
      <c r="C274" s="155"/>
      <c r="D274" s="155"/>
      <c r="E274" s="155"/>
      <c r="F274" s="155"/>
      <c r="G274" s="155"/>
      <c r="H274" s="155"/>
      <c r="I274" s="155"/>
      <c r="J274" s="155"/>
      <c r="K274" s="155"/>
      <c r="L274" s="155"/>
      <c r="M274" s="155"/>
      <c r="N274" s="155"/>
      <c r="O274" s="155"/>
      <c r="P274" s="155"/>
    </row>
    <row r="275" spans="3:16" ht="12">
      <c r="C275" s="155"/>
      <c r="D275" s="155"/>
      <c r="E275" s="155"/>
      <c r="F275" s="155"/>
      <c r="G275" s="155"/>
      <c r="H275" s="155"/>
      <c r="I275" s="155"/>
      <c r="J275" s="155"/>
      <c r="K275" s="155"/>
      <c r="L275" s="155"/>
      <c r="M275" s="155"/>
      <c r="N275" s="155"/>
      <c r="O275" s="155"/>
      <c r="P275" s="155"/>
    </row>
    <row r="276" spans="3:16" ht="12">
      <c r="C276" s="155"/>
      <c r="D276" s="155"/>
      <c r="E276" s="155"/>
      <c r="F276" s="155"/>
      <c r="G276" s="155"/>
      <c r="H276" s="155"/>
      <c r="I276" s="155"/>
      <c r="J276" s="155"/>
      <c r="K276" s="155"/>
      <c r="L276" s="155"/>
      <c r="M276" s="155"/>
      <c r="N276" s="155"/>
      <c r="O276" s="155"/>
      <c r="P276" s="155"/>
    </row>
    <row r="277" spans="3:16" ht="12">
      <c r="C277" s="155"/>
      <c r="D277" s="155"/>
      <c r="E277" s="155"/>
      <c r="F277" s="155"/>
      <c r="G277" s="155"/>
      <c r="H277" s="155"/>
      <c r="I277" s="155"/>
      <c r="J277" s="155"/>
      <c r="K277" s="155"/>
      <c r="L277" s="155"/>
      <c r="M277" s="155"/>
      <c r="N277" s="155"/>
      <c r="O277" s="155"/>
      <c r="P277" s="155"/>
    </row>
    <row r="278" spans="3:16" ht="12">
      <c r="C278" s="155"/>
      <c r="D278" s="155"/>
      <c r="E278" s="155"/>
      <c r="F278" s="155"/>
      <c r="G278" s="155"/>
      <c r="H278" s="155"/>
      <c r="I278" s="155"/>
      <c r="J278" s="155"/>
      <c r="K278" s="155"/>
      <c r="L278" s="155"/>
      <c r="M278" s="155"/>
      <c r="N278" s="155"/>
      <c r="O278" s="155"/>
      <c r="P278" s="155"/>
    </row>
    <row r="279" spans="3:16" ht="12">
      <c r="C279" s="155"/>
      <c r="D279" s="155"/>
      <c r="E279" s="155"/>
      <c r="F279" s="155"/>
      <c r="G279" s="155"/>
      <c r="H279" s="155"/>
      <c r="I279" s="155"/>
      <c r="J279" s="155"/>
      <c r="K279" s="155"/>
      <c r="L279" s="155"/>
      <c r="M279" s="155"/>
      <c r="N279" s="155"/>
      <c r="O279" s="155"/>
      <c r="P279" s="155"/>
    </row>
    <row r="280" spans="3:16" ht="12">
      <c r="C280" s="155"/>
      <c r="D280" s="155"/>
      <c r="E280" s="155"/>
      <c r="F280" s="155"/>
      <c r="G280" s="155"/>
      <c r="H280" s="155"/>
      <c r="I280" s="155"/>
      <c r="J280" s="155"/>
      <c r="K280" s="155"/>
      <c r="L280" s="155"/>
      <c r="M280" s="155"/>
      <c r="N280" s="155"/>
      <c r="O280" s="155"/>
      <c r="P280" s="155"/>
    </row>
    <row r="281" spans="3:16" ht="12">
      <c r="C281" s="155"/>
      <c r="D281" s="155"/>
      <c r="E281" s="155"/>
      <c r="F281" s="155"/>
      <c r="G281" s="155"/>
      <c r="H281" s="155"/>
      <c r="I281" s="155"/>
      <c r="J281" s="155"/>
      <c r="K281" s="155"/>
      <c r="L281" s="155"/>
      <c r="M281" s="155"/>
      <c r="N281" s="155"/>
      <c r="O281" s="155"/>
      <c r="P281" s="155"/>
    </row>
    <row r="282" spans="3:16" ht="12">
      <c r="C282" s="155"/>
      <c r="D282" s="155"/>
      <c r="E282" s="155"/>
      <c r="F282" s="155"/>
      <c r="G282" s="155"/>
      <c r="H282" s="155"/>
      <c r="I282" s="155"/>
      <c r="J282" s="155"/>
      <c r="K282" s="155"/>
      <c r="L282" s="155"/>
      <c r="M282" s="155"/>
      <c r="N282" s="155"/>
      <c r="O282" s="155"/>
      <c r="P282" s="155"/>
    </row>
    <row r="283" spans="3:16" ht="12">
      <c r="C283" s="155"/>
      <c r="D283" s="155"/>
      <c r="E283" s="155"/>
      <c r="F283" s="155"/>
      <c r="G283" s="155"/>
      <c r="H283" s="155"/>
      <c r="I283" s="155"/>
      <c r="J283" s="155"/>
      <c r="K283" s="155"/>
      <c r="L283" s="155"/>
      <c r="M283" s="155"/>
      <c r="N283" s="155"/>
      <c r="O283" s="155"/>
      <c r="P283" s="155"/>
    </row>
    <row r="284" spans="3:16" ht="12">
      <c r="C284" s="155"/>
      <c r="D284" s="155"/>
      <c r="E284" s="155"/>
      <c r="F284" s="155"/>
      <c r="G284" s="155"/>
      <c r="H284" s="155"/>
      <c r="I284" s="155"/>
      <c r="J284" s="155"/>
      <c r="K284" s="155"/>
      <c r="L284" s="155"/>
      <c r="M284" s="155"/>
      <c r="N284" s="155"/>
      <c r="O284" s="155"/>
      <c r="P284" s="155"/>
    </row>
    <row r="285" spans="3:16" ht="12">
      <c r="C285" s="155"/>
      <c r="D285" s="155"/>
      <c r="E285" s="155"/>
      <c r="F285" s="155"/>
      <c r="G285" s="155"/>
      <c r="H285" s="155"/>
      <c r="I285" s="155"/>
      <c r="J285" s="155"/>
      <c r="K285" s="155"/>
      <c r="L285" s="155"/>
      <c r="M285" s="155"/>
      <c r="N285" s="155"/>
      <c r="O285" s="155"/>
      <c r="P285" s="155"/>
    </row>
    <row r="286" spans="3:16" ht="12">
      <c r="C286" s="155"/>
      <c r="D286" s="155"/>
      <c r="E286" s="155"/>
      <c r="F286" s="155"/>
      <c r="G286" s="155"/>
      <c r="H286" s="155"/>
      <c r="I286" s="155"/>
      <c r="J286" s="155"/>
      <c r="K286" s="155"/>
      <c r="L286" s="155"/>
      <c r="M286" s="155"/>
      <c r="N286" s="155"/>
      <c r="O286" s="155"/>
      <c r="P286" s="155"/>
    </row>
    <row r="287" spans="3:16" ht="12">
      <c r="C287" s="155"/>
      <c r="D287" s="155"/>
      <c r="E287" s="155"/>
      <c r="F287" s="155"/>
      <c r="G287" s="155"/>
      <c r="H287" s="155"/>
      <c r="I287" s="155"/>
      <c r="J287" s="155"/>
      <c r="K287" s="155"/>
      <c r="L287" s="155"/>
      <c r="M287" s="155"/>
      <c r="N287" s="155"/>
      <c r="O287" s="155"/>
      <c r="P287" s="155"/>
    </row>
    <row r="288" spans="3:16" ht="12">
      <c r="C288" s="155"/>
      <c r="D288" s="155"/>
      <c r="E288" s="155"/>
      <c r="F288" s="155"/>
      <c r="G288" s="155"/>
      <c r="H288" s="155"/>
      <c r="I288" s="155"/>
      <c r="J288" s="155"/>
      <c r="K288" s="155"/>
      <c r="L288" s="155"/>
      <c r="M288" s="155"/>
      <c r="N288" s="155"/>
      <c r="O288" s="155"/>
      <c r="P288" s="155"/>
    </row>
    <row r="289" spans="3:16" ht="12">
      <c r="C289" s="155"/>
      <c r="D289" s="155"/>
      <c r="E289" s="155"/>
      <c r="F289" s="155"/>
      <c r="G289" s="155"/>
      <c r="H289" s="155"/>
      <c r="I289" s="155"/>
      <c r="J289" s="155"/>
      <c r="K289" s="155"/>
      <c r="L289" s="155"/>
      <c r="M289" s="155"/>
      <c r="N289" s="155"/>
      <c r="O289" s="155"/>
      <c r="P289" s="155"/>
    </row>
    <row r="290" spans="3:16" ht="12">
      <c r="C290" s="155"/>
      <c r="D290" s="155"/>
      <c r="E290" s="155"/>
      <c r="F290" s="155"/>
      <c r="G290" s="155"/>
      <c r="H290" s="155"/>
      <c r="I290" s="155"/>
      <c r="J290" s="155"/>
      <c r="K290" s="155"/>
      <c r="L290" s="155"/>
      <c r="M290" s="155"/>
      <c r="N290" s="155"/>
      <c r="O290" s="155"/>
      <c r="P290" s="155"/>
    </row>
    <row r="291" spans="3:16" ht="12">
      <c r="C291" s="155"/>
      <c r="D291" s="155"/>
      <c r="E291" s="155"/>
      <c r="F291" s="155"/>
      <c r="G291" s="155"/>
      <c r="H291" s="155"/>
      <c r="I291" s="155"/>
      <c r="J291" s="155"/>
      <c r="K291" s="155"/>
      <c r="L291" s="155"/>
      <c r="M291" s="155"/>
      <c r="N291" s="155"/>
      <c r="O291" s="155"/>
      <c r="P291" s="155"/>
    </row>
    <row r="292" spans="3:16" ht="12">
      <c r="C292" s="155"/>
      <c r="D292" s="155"/>
      <c r="E292" s="155"/>
      <c r="F292" s="155"/>
      <c r="G292" s="155"/>
      <c r="H292" s="155"/>
      <c r="I292" s="155"/>
      <c r="J292" s="155"/>
      <c r="K292" s="155"/>
      <c r="L292" s="155"/>
      <c r="M292" s="155"/>
      <c r="N292" s="155"/>
      <c r="O292" s="155"/>
      <c r="P292" s="155"/>
    </row>
    <row r="293" spans="3:16" ht="12">
      <c r="C293" s="155"/>
      <c r="D293" s="155"/>
      <c r="E293" s="155"/>
      <c r="F293" s="155"/>
      <c r="G293" s="155"/>
      <c r="H293" s="155"/>
      <c r="I293" s="155"/>
      <c r="J293" s="155"/>
      <c r="K293" s="155"/>
      <c r="L293" s="155"/>
      <c r="M293" s="155"/>
      <c r="N293" s="155"/>
      <c r="O293" s="155"/>
      <c r="P293" s="155"/>
    </row>
    <row r="294" spans="3:16" ht="12">
      <c r="C294" s="155"/>
      <c r="D294" s="155"/>
      <c r="E294" s="155"/>
      <c r="F294" s="155"/>
      <c r="G294" s="155"/>
      <c r="H294" s="155"/>
      <c r="I294" s="155"/>
      <c r="J294" s="155"/>
      <c r="K294" s="155"/>
      <c r="L294" s="155"/>
      <c r="M294" s="155"/>
      <c r="N294" s="155"/>
      <c r="O294" s="155"/>
      <c r="P294" s="155"/>
    </row>
    <row r="295" spans="3:16" ht="12">
      <c r="C295" s="155"/>
      <c r="D295" s="155"/>
      <c r="E295" s="155"/>
      <c r="F295" s="155"/>
      <c r="G295" s="155"/>
      <c r="H295" s="155"/>
      <c r="I295" s="155"/>
      <c r="J295" s="155"/>
      <c r="K295" s="155"/>
      <c r="L295" s="155"/>
      <c r="M295" s="155"/>
      <c r="N295" s="155"/>
      <c r="O295" s="155"/>
      <c r="P295" s="155"/>
    </row>
    <row r="296" spans="3:16" ht="12">
      <c r="C296" s="155"/>
      <c r="D296" s="155"/>
      <c r="E296" s="155"/>
      <c r="F296" s="155"/>
      <c r="G296" s="155"/>
      <c r="H296" s="155"/>
      <c r="I296" s="155"/>
      <c r="J296" s="155"/>
      <c r="K296" s="155"/>
      <c r="L296" s="155"/>
      <c r="M296" s="155"/>
      <c r="N296" s="155"/>
      <c r="O296" s="155"/>
      <c r="P296" s="155"/>
    </row>
    <row r="297" spans="3:16" ht="12">
      <c r="C297" s="155"/>
      <c r="D297" s="155"/>
      <c r="E297" s="155"/>
      <c r="F297" s="155"/>
      <c r="G297" s="155"/>
      <c r="H297" s="155"/>
      <c r="I297" s="155"/>
      <c r="J297" s="155"/>
      <c r="K297" s="155"/>
      <c r="L297" s="155"/>
      <c r="M297" s="155"/>
      <c r="N297" s="155"/>
      <c r="O297" s="155"/>
      <c r="P297" s="155"/>
    </row>
    <row r="298" spans="3:16" ht="12">
      <c r="C298" s="155"/>
      <c r="D298" s="155"/>
      <c r="E298" s="155"/>
      <c r="F298" s="155"/>
      <c r="G298" s="155"/>
      <c r="H298" s="155"/>
      <c r="I298" s="155"/>
      <c r="J298" s="155"/>
      <c r="K298" s="155"/>
      <c r="L298" s="155"/>
      <c r="M298" s="155"/>
      <c r="N298" s="155"/>
      <c r="O298" s="155"/>
      <c r="P298" s="155"/>
    </row>
    <row r="299" spans="3:16" ht="12">
      <c r="C299" s="155"/>
      <c r="D299" s="155"/>
      <c r="E299" s="155"/>
      <c r="F299" s="155"/>
      <c r="G299" s="155"/>
      <c r="H299" s="155"/>
      <c r="I299" s="155"/>
      <c r="J299" s="155"/>
      <c r="K299" s="155"/>
      <c r="L299" s="155"/>
      <c r="M299" s="155"/>
      <c r="N299" s="155"/>
      <c r="O299" s="155"/>
      <c r="P299" s="155"/>
    </row>
    <row r="300" spans="3:16" ht="12">
      <c r="C300" s="155"/>
      <c r="D300" s="155"/>
      <c r="E300" s="155"/>
      <c r="F300" s="155"/>
      <c r="G300" s="155"/>
      <c r="H300" s="155"/>
      <c r="I300" s="155"/>
      <c r="J300" s="155"/>
      <c r="K300" s="155"/>
      <c r="L300" s="155"/>
      <c r="M300" s="155"/>
      <c r="N300" s="155"/>
      <c r="O300" s="155"/>
      <c r="P300" s="155"/>
    </row>
    <row r="301" spans="3:16" ht="12">
      <c r="C301" s="155"/>
      <c r="D301" s="155"/>
      <c r="E301" s="155"/>
      <c r="F301" s="155"/>
      <c r="G301" s="155"/>
      <c r="H301" s="155"/>
      <c r="I301" s="155"/>
      <c r="J301" s="155"/>
      <c r="K301" s="155"/>
      <c r="L301" s="155"/>
      <c r="M301" s="155"/>
      <c r="N301" s="155"/>
      <c r="O301" s="155"/>
      <c r="P301" s="155"/>
    </row>
    <row r="302" spans="3:16" ht="12">
      <c r="C302" s="155"/>
      <c r="D302" s="155"/>
      <c r="E302" s="155"/>
      <c r="F302" s="155"/>
      <c r="G302" s="155"/>
      <c r="H302" s="155"/>
      <c r="I302" s="155"/>
      <c r="J302" s="155"/>
      <c r="K302" s="155"/>
      <c r="L302" s="155"/>
      <c r="M302" s="155"/>
      <c r="N302" s="155"/>
      <c r="O302" s="155"/>
      <c r="P302" s="155"/>
    </row>
    <row r="303" spans="3:16" ht="12">
      <c r="C303" s="155"/>
      <c r="D303" s="155"/>
      <c r="E303" s="155"/>
      <c r="F303" s="155"/>
      <c r="G303" s="155"/>
      <c r="H303" s="155"/>
      <c r="I303" s="155"/>
      <c r="J303" s="155"/>
      <c r="K303" s="155"/>
      <c r="L303" s="155"/>
      <c r="M303" s="155"/>
      <c r="N303" s="155"/>
      <c r="O303" s="155"/>
      <c r="P303" s="155"/>
    </row>
    <row r="304" spans="3:16" ht="12">
      <c r="C304" s="155"/>
      <c r="D304" s="155"/>
      <c r="E304" s="155"/>
      <c r="F304" s="155"/>
      <c r="G304" s="155"/>
      <c r="H304" s="155"/>
      <c r="I304" s="155"/>
      <c r="J304" s="155"/>
      <c r="K304" s="155"/>
      <c r="L304" s="155"/>
      <c r="M304" s="155"/>
      <c r="N304" s="155"/>
      <c r="O304" s="155"/>
      <c r="P304" s="155"/>
    </row>
  </sheetData>
  <mergeCells count="16">
    <mergeCell ref="B3:B5"/>
    <mergeCell ref="C3:P3"/>
    <mergeCell ref="Q3:AF3"/>
    <mergeCell ref="C4:D4"/>
    <mergeCell ref="E4:F4"/>
    <mergeCell ref="G4:M4"/>
    <mergeCell ref="N4:P4"/>
    <mergeCell ref="Q4:R4"/>
    <mergeCell ref="S4:T4"/>
    <mergeCell ref="U4:AC4"/>
    <mergeCell ref="AD4:AF4"/>
    <mergeCell ref="G5:I5"/>
    <mergeCell ref="K5:M5"/>
    <mergeCell ref="U5:W5"/>
    <mergeCell ref="X5:Z5"/>
    <mergeCell ref="AA5:AC5"/>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B2:K45"/>
  <sheetViews>
    <sheetView workbookViewId="0" topLeftCell="A1">
      <selection activeCell="A1" sqref="A1"/>
    </sheetView>
  </sheetViews>
  <sheetFormatPr defaultColWidth="9.00390625" defaultRowHeight="13.5"/>
  <cols>
    <col min="1" max="1" width="3.625" style="53" customWidth="1"/>
    <col min="2" max="2" width="11.625" style="53" customWidth="1"/>
    <col min="3" max="11" width="10.625" style="53" customWidth="1"/>
    <col min="12" max="16384" width="9.00390625" style="53" customWidth="1"/>
  </cols>
  <sheetData>
    <row r="2" spans="2:6" ht="16.5" customHeight="1">
      <c r="B2" s="54" t="s">
        <v>1707</v>
      </c>
      <c r="C2" s="54"/>
      <c r="F2" s="54"/>
    </row>
    <row r="3" spans="2:8" ht="12" customHeight="1" thickBot="1">
      <c r="B3" s="55"/>
      <c r="C3" s="55"/>
      <c r="D3" s="55"/>
      <c r="E3" s="56"/>
      <c r="F3" s="55"/>
      <c r="G3" s="55" t="s">
        <v>1677</v>
      </c>
      <c r="H3" s="56"/>
    </row>
    <row r="4" spans="2:8" ht="15" customHeight="1">
      <c r="B4" s="1095" t="s">
        <v>1678</v>
      </c>
      <c r="C4" s="1097" t="s">
        <v>1679</v>
      </c>
      <c r="D4" s="1098"/>
      <c r="E4" s="1099"/>
      <c r="F4" s="1097" t="s">
        <v>1680</v>
      </c>
      <c r="G4" s="1098"/>
      <c r="H4" s="1099"/>
    </row>
    <row r="5" spans="2:8" ht="19.5" customHeight="1">
      <c r="B5" s="1096"/>
      <c r="C5" s="57" t="s">
        <v>1460</v>
      </c>
      <c r="D5" s="58" t="s">
        <v>1681</v>
      </c>
      <c r="E5" s="58" t="s">
        <v>1682</v>
      </c>
      <c r="F5" s="57" t="s">
        <v>1460</v>
      </c>
      <c r="G5" s="58" t="s">
        <v>1681</v>
      </c>
      <c r="H5" s="58" t="s">
        <v>1682</v>
      </c>
    </row>
    <row r="6" spans="2:8" ht="12" customHeight="1">
      <c r="B6" s="59"/>
      <c r="C6" s="60"/>
      <c r="D6" s="61"/>
      <c r="E6" s="62"/>
      <c r="F6" s="60"/>
      <c r="G6" s="61"/>
      <c r="H6" s="63"/>
    </row>
    <row r="7" spans="2:8" s="64" customFormat="1" ht="12" customHeight="1">
      <c r="B7" s="65" t="s">
        <v>1460</v>
      </c>
      <c r="C7" s="66">
        <f>SUM(C9:C28)</f>
        <v>13537</v>
      </c>
      <c r="D7" s="66">
        <f>SUM(D9:D28)</f>
        <v>6485</v>
      </c>
      <c r="E7" s="66">
        <f>SUM(E9:E28)</f>
        <v>7052</v>
      </c>
      <c r="F7" s="67">
        <f>SUM(F9:F28)</f>
        <v>100.00000000000001</v>
      </c>
      <c r="G7" s="67">
        <v>100</v>
      </c>
      <c r="H7" s="68">
        <v>100</v>
      </c>
    </row>
    <row r="8" spans="2:8" ht="12" customHeight="1">
      <c r="B8" s="69"/>
      <c r="C8" s="70"/>
      <c r="D8" s="28"/>
      <c r="E8" s="28"/>
      <c r="F8" s="71"/>
      <c r="G8" s="72"/>
      <c r="H8" s="73"/>
    </row>
    <row r="9" spans="2:8" ht="12" customHeight="1">
      <c r="B9" s="74" t="s">
        <v>1683</v>
      </c>
      <c r="C9" s="75">
        <f>SUM(D9:E9)</f>
        <v>1458</v>
      </c>
      <c r="D9" s="31">
        <v>731</v>
      </c>
      <c r="E9" s="31">
        <v>727</v>
      </c>
      <c r="F9" s="76">
        <v>10.8</v>
      </c>
      <c r="G9" s="71">
        <v>11.3</v>
      </c>
      <c r="H9" s="77">
        <v>10.3</v>
      </c>
    </row>
    <row r="10" spans="2:8" ht="12" customHeight="1">
      <c r="B10" s="74" t="s">
        <v>1684</v>
      </c>
      <c r="C10" s="75">
        <f>SUM(D10:E10)</f>
        <v>1634</v>
      </c>
      <c r="D10" s="31">
        <v>839</v>
      </c>
      <c r="E10" s="31">
        <v>795</v>
      </c>
      <c r="F10" s="76">
        <v>12.1</v>
      </c>
      <c r="G10" s="71">
        <v>12.9</v>
      </c>
      <c r="H10" s="77">
        <v>11.3</v>
      </c>
    </row>
    <row r="11" spans="2:8" ht="12" customHeight="1">
      <c r="B11" s="78" t="s">
        <v>1685</v>
      </c>
      <c r="C11" s="75">
        <f>SUM(D11:E11)</f>
        <v>1569</v>
      </c>
      <c r="D11" s="31">
        <v>801</v>
      </c>
      <c r="E11" s="31">
        <v>768</v>
      </c>
      <c r="F11" s="76">
        <v>11.6</v>
      </c>
      <c r="G11" s="71">
        <v>12.4</v>
      </c>
      <c r="H11" s="77">
        <v>10.9</v>
      </c>
    </row>
    <row r="12" spans="2:8" ht="12" customHeight="1">
      <c r="B12" s="78" t="s">
        <v>1686</v>
      </c>
      <c r="C12" s="75">
        <f>SUM(D12:E12)</f>
        <v>1343</v>
      </c>
      <c r="D12" s="31">
        <v>644</v>
      </c>
      <c r="E12" s="31">
        <v>699</v>
      </c>
      <c r="F12" s="76">
        <v>9.9</v>
      </c>
      <c r="G12" s="71">
        <v>9.9</v>
      </c>
      <c r="H12" s="77">
        <v>9.9</v>
      </c>
    </row>
    <row r="13" spans="2:8" ht="12" customHeight="1">
      <c r="B13" s="78" t="s">
        <v>1687</v>
      </c>
      <c r="C13" s="75">
        <f>SUM(D13:E13)</f>
        <v>1182</v>
      </c>
      <c r="D13" s="31">
        <v>559</v>
      </c>
      <c r="E13" s="31">
        <v>623</v>
      </c>
      <c r="F13" s="76">
        <v>8.7</v>
      </c>
      <c r="G13" s="71">
        <v>8.6</v>
      </c>
      <c r="H13" s="77">
        <v>8.8</v>
      </c>
    </row>
    <row r="14" spans="2:8" ht="12" customHeight="1">
      <c r="B14" s="78"/>
      <c r="C14" s="79"/>
      <c r="D14" s="31"/>
      <c r="E14" s="31"/>
      <c r="F14" s="72"/>
      <c r="G14" s="71"/>
      <c r="H14" s="77"/>
    </row>
    <row r="15" spans="2:8" ht="12" customHeight="1">
      <c r="B15" s="78" t="s">
        <v>1688</v>
      </c>
      <c r="C15" s="75">
        <f>SUM(D15:E15)</f>
        <v>1062</v>
      </c>
      <c r="D15" s="31">
        <v>482</v>
      </c>
      <c r="E15" s="31">
        <v>580</v>
      </c>
      <c r="F15" s="76">
        <v>7.8</v>
      </c>
      <c r="G15" s="71">
        <v>7.4</v>
      </c>
      <c r="H15" s="77">
        <v>8.2</v>
      </c>
    </row>
    <row r="16" spans="2:8" ht="12" customHeight="1">
      <c r="B16" s="78" t="s">
        <v>1689</v>
      </c>
      <c r="C16" s="75">
        <f>SUM(D16:E16)</f>
        <v>889</v>
      </c>
      <c r="D16" s="31">
        <v>394</v>
      </c>
      <c r="E16" s="31">
        <v>495</v>
      </c>
      <c r="F16" s="76">
        <v>6.6</v>
      </c>
      <c r="G16" s="71">
        <v>6.1</v>
      </c>
      <c r="H16" s="77">
        <v>7</v>
      </c>
    </row>
    <row r="17" spans="2:8" ht="12" customHeight="1">
      <c r="B17" s="78" t="s">
        <v>1690</v>
      </c>
      <c r="C17" s="75">
        <f>SUM(D17:E17)</f>
        <v>748</v>
      </c>
      <c r="D17" s="31">
        <v>351</v>
      </c>
      <c r="E17" s="31">
        <v>397</v>
      </c>
      <c r="F17" s="76">
        <v>5.5</v>
      </c>
      <c r="G17" s="71">
        <v>5.4</v>
      </c>
      <c r="H17" s="77">
        <v>5.6</v>
      </c>
    </row>
    <row r="18" spans="2:8" ht="12" customHeight="1">
      <c r="B18" s="78" t="s">
        <v>1691</v>
      </c>
      <c r="C18" s="75">
        <f>SUM(D18:E18)</f>
        <v>777</v>
      </c>
      <c r="D18" s="31">
        <v>352</v>
      </c>
      <c r="E18" s="31">
        <v>425</v>
      </c>
      <c r="F18" s="76">
        <v>5.7</v>
      </c>
      <c r="G18" s="71">
        <v>5.4</v>
      </c>
      <c r="H18" s="77">
        <v>6</v>
      </c>
    </row>
    <row r="19" spans="2:8" ht="12" customHeight="1">
      <c r="B19" s="78" t="s">
        <v>1692</v>
      </c>
      <c r="C19" s="75">
        <f>SUM(D19:E19)</f>
        <v>706</v>
      </c>
      <c r="D19" s="31">
        <v>346</v>
      </c>
      <c r="E19" s="31">
        <v>360</v>
      </c>
      <c r="F19" s="76">
        <v>5.2</v>
      </c>
      <c r="G19" s="71">
        <v>5.3</v>
      </c>
      <c r="H19" s="77">
        <v>5.1</v>
      </c>
    </row>
    <row r="20" spans="2:8" ht="12" customHeight="1">
      <c r="B20" s="78"/>
      <c r="C20" s="79"/>
      <c r="D20" s="31"/>
      <c r="E20" s="31"/>
      <c r="F20" s="72"/>
      <c r="G20" s="71"/>
      <c r="H20" s="77"/>
    </row>
    <row r="21" spans="2:8" ht="12" customHeight="1">
      <c r="B21" s="78" t="s">
        <v>1693</v>
      </c>
      <c r="C21" s="75">
        <f aca="true" t="shared" si="0" ref="C21:C26">SUM(D21:E21)</f>
        <v>591</v>
      </c>
      <c r="D21" s="31">
        <v>311</v>
      </c>
      <c r="E21" s="31">
        <v>280</v>
      </c>
      <c r="F21" s="76">
        <v>4.4</v>
      </c>
      <c r="G21" s="71">
        <v>4.8</v>
      </c>
      <c r="H21" s="77">
        <v>4</v>
      </c>
    </row>
    <row r="22" spans="2:8" ht="12" customHeight="1">
      <c r="B22" s="78" t="s">
        <v>1694</v>
      </c>
      <c r="C22" s="75">
        <f t="shared" si="0"/>
        <v>476</v>
      </c>
      <c r="D22" s="31">
        <v>224</v>
      </c>
      <c r="E22" s="31">
        <v>252</v>
      </c>
      <c r="F22" s="76">
        <v>3.5</v>
      </c>
      <c r="G22" s="71">
        <v>3.5</v>
      </c>
      <c r="H22" s="77">
        <v>3.6</v>
      </c>
    </row>
    <row r="23" spans="2:8" ht="12" customHeight="1">
      <c r="B23" s="78" t="s">
        <v>1695</v>
      </c>
      <c r="C23" s="75">
        <f t="shared" si="0"/>
        <v>401</v>
      </c>
      <c r="D23" s="31">
        <v>189</v>
      </c>
      <c r="E23" s="31">
        <v>212</v>
      </c>
      <c r="F23" s="76">
        <v>3</v>
      </c>
      <c r="G23" s="71">
        <v>2.9</v>
      </c>
      <c r="H23" s="77">
        <v>3</v>
      </c>
    </row>
    <row r="24" spans="2:8" ht="12" customHeight="1">
      <c r="B24" s="78" t="s">
        <v>1696</v>
      </c>
      <c r="C24" s="75">
        <f t="shared" si="0"/>
        <v>327</v>
      </c>
      <c r="D24" s="31">
        <v>129</v>
      </c>
      <c r="E24" s="31">
        <v>198</v>
      </c>
      <c r="F24" s="76">
        <v>2.4</v>
      </c>
      <c r="G24" s="71">
        <v>2</v>
      </c>
      <c r="H24" s="77">
        <v>2.8</v>
      </c>
    </row>
    <row r="25" spans="2:8" ht="12" customHeight="1">
      <c r="B25" s="78" t="s">
        <v>1697</v>
      </c>
      <c r="C25" s="75">
        <f t="shared" si="0"/>
        <v>316</v>
      </c>
      <c r="D25" s="31">
        <v>118</v>
      </c>
      <c r="E25" s="31">
        <v>198</v>
      </c>
      <c r="F25" s="76">
        <v>2.4</v>
      </c>
      <c r="G25" s="71">
        <v>1.8</v>
      </c>
      <c r="H25" s="77">
        <v>2.8</v>
      </c>
    </row>
    <row r="26" spans="2:8" ht="12" customHeight="1">
      <c r="B26" s="80" t="s">
        <v>1698</v>
      </c>
      <c r="C26" s="75">
        <f t="shared" si="0"/>
        <v>58</v>
      </c>
      <c r="D26" s="31">
        <v>15</v>
      </c>
      <c r="E26" s="31">
        <v>43</v>
      </c>
      <c r="F26" s="76">
        <v>0.4</v>
      </c>
      <c r="G26" s="71">
        <v>0.2</v>
      </c>
      <c r="H26" s="77">
        <v>0.6</v>
      </c>
    </row>
    <row r="27" spans="2:8" ht="12" customHeight="1">
      <c r="B27" s="80"/>
      <c r="C27" s="75"/>
      <c r="D27" s="31"/>
      <c r="E27" s="31"/>
      <c r="F27" s="76"/>
      <c r="G27" s="71"/>
      <c r="H27" s="77"/>
    </row>
    <row r="28" spans="2:8" ht="12" customHeight="1">
      <c r="B28" s="80" t="s">
        <v>1699</v>
      </c>
      <c r="C28" s="75">
        <f>SUM(D28:E28)</f>
        <v>0</v>
      </c>
      <c r="D28" s="81">
        <v>0</v>
      </c>
      <c r="E28" s="81">
        <v>0</v>
      </c>
      <c r="F28" s="76">
        <v>0</v>
      </c>
      <c r="G28" s="71">
        <v>0</v>
      </c>
      <c r="H28" s="77">
        <v>0</v>
      </c>
    </row>
    <row r="29" spans="2:8" ht="12" customHeight="1" thickBot="1">
      <c r="B29" s="82"/>
      <c r="C29" s="83"/>
      <c r="D29" s="49"/>
      <c r="E29" s="49"/>
      <c r="F29" s="83"/>
      <c r="G29" s="49"/>
      <c r="H29" s="50"/>
    </row>
    <row r="30" spans="2:8" ht="12" customHeight="1">
      <c r="B30" s="51" t="s">
        <v>1700</v>
      </c>
      <c r="C30" s="51"/>
      <c r="D30" s="31"/>
      <c r="E30" s="31"/>
      <c r="F30" s="51"/>
      <c r="G30" s="31"/>
      <c r="H30" s="31"/>
    </row>
    <row r="31" spans="2:8" ht="12" customHeight="1">
      <c r="B31" s="52"/>
      <c r="C31" s="52"/>
      <c r="D31" s="31"/>
      <c r="E31" s="31"/>
      <c r="F31" s="52"/>
      <c r="G31" s="31"/>
      <c r="H31" s="31"/>
    </row>
    <row r="32" spans="2:11" ht="15" customHeight="1">
      <c r="B32" s="84" t="s">
        <v>1701</v>
      </c>
      <c r="C32" s="84" t="s">
        <v>1702</v>
      </c>
      <c r="D32" s="84" t="s">
        <v>1701</v>
      </c>
      <c r="E32" s="84" t="s">
        <v>1702</v>
      </c>
      <c r="F32" s="84" t="s">
        <v>1701</v>
      </c>
      <c r="G32" s="84" t="s">
        <v>1702</v>
      </c>
      <c r="H32" s="84" t="s">
        <v>1701</v>
      </c>
      <c r="I32" s="84" t="s">
        <v>1702</v>
      </c>
      <c r="J32" s="84" t="s">
        <v>1701</v>
      </c>
      <c r="K32" s="84" t="s">
        <v>1702</v>
      </c>
    </row>
    <row r="33" spans="2:11" ht="15" customHeight="1">
      <c r="B33" s="85" t="s">
        <v>1703</v>
      </c>
      <c r="C33" s="85" t="s">
        <v>1704</v>
      </c>
      <c r="D33" s="85" t="s">
        <v>1703</v>
      </c>
      <c r="E33" s="85" t="s">
        <v>1704</v>
      </c>
      <c r="F33" s="85" t="s">
        <v>1703</v>
      </c>
      <c r="G33" s="85" t="s">
        <v>1704</v>
      </c>
      <c r="H33" s="85" t="s">
        <v>1703</v>
      </c>
      <c r="I33" s="85" t="s">
        <v>1704</v>
      </c>
      <c r="J33" s="85" t="s">
        <v>1703</v>
      </c>
      <c r="K33" s="85" t="s">
        <v>1704</v>
      </c>
    </row>
    <row r="34" spans="2:11" ht="12">
      <c r="B34" s="86"/>
      <c r="C34" s="87"/>
      <c r="D34" s="55"/>
      <c r="E34" s="87"/>
      <c r="F34" s="55"/>
      <c r="G34" s="87"/>
      <c r="H34" s="55"/>
      <c r="I34" s="87"/>
      <c r="J34" s="88"/>
      <c r="K34" s="87"/>
    </row>
    <row r="35" spans="2:11" ht="12">
      <c r="B35" s="89">
        <v>8000000</v>
      </c>
      <c r="C35" s="90">
        <v>0.0035</v>
      </c>
      <c r="D35" s="91">
        <v>800000</v>
      </c>
      <c r="E35" s="92">
        <v>0.011</v>
      </c>
      <c r="F35" s="91">
        <v>80000</v>
      </c>
      <c r="G35" s="92">
        <v>0.035</v>
      </c>
      <c r="H35" s="91">
        <v>8000</v>
      </c>
      <c r="I35" s="93">
        <v>0.11</v>
      </c>
      <c r="J35" s="89">
        <v>800</v>
      </c>
      <c r="K35" s="93">
        <v>0.35</v>
      </c>
    </row>
    <row r="36" spans="2:11" ht="12">
      <c r="B36" s="89">
        <v>6000000</v>
      </c>
      <c r="C36" s="90">
        <v>0.0041</v>
      </c>
      <c r="D36" s="91">
        <v>600000</v>
      </c>
      <c r="E36" s="92">
        <v>0.013</v>
      </c>
      <c r="F36" s="91">
        <v>60000</v>
      </c>
      <c r="G36" s="92">
        <v>0.041</v>
      </c>
      <c r="H36" s="91">
        <v>6000</v>
      </c>
      <c r="I36" s="93">
        <v>0.13</v>
      </c>
      <c r="J36" s="89">
        <v>600</v>
      </c>
      <c r="K36" s="93">
        <v>0.41</v>
      </c>
    </row>
    <row r="37" spans="2:11" ht="12">
      <c r="B37" s="89">
        <v>4000000</v>
      </c>
      <c r="C37" s="90">
        <v>0.005</v>
      </c>
      <c r="D37" s="91">
        <v>400000</v>
      </c>
      <c r="E37" s="92">
        <v>0.016</v>
      </c>
      <c r="F37" s="91">
        <v>40000</v>
      </c>
      <c r="G37" s="92">
        <v>0.05</v>
      </c>
      <c r="H37" s="91">
        <v>4000</v>
      </c>
      <c r="I37" s="93">
        <v>0.16</v>
      </c>
      <c r="J37" s="89">
        <v>400</v>
      </c>
      <c r="K37" s="93">
        <v>0.5</v>
      </c>
    </row>
    <row r="38" spans="2:11" ht="12">
      <c r="B38" s="89">
        <v>3000000</v>
      </c>
      <c r="C38" s="90">
        <v>0.0058</v>
      </c>
      <c r="D38" s="91">
        <v>300000</v>
      </c>
      <c r="E38" s="92">
        <v>0.018</v>
      </c>
      <c r="F38" s="91">
        <v>30000</v>
      </c>
      <c r="G38" s="92">
        <v>0.058</v>
      </c>
      <c r="H38" s="91">
        <v>3000</v>
      </c>
      <c r="I38" s="93">
        <v>0.18</v>
      </c>
      <c r="J38" s="89">
        <v>300</v>
      </c>
      <c r="K38" s="93">
        <v>0.58</v>
      </c>
    </row>
    <row r="39" spans="2:11" ht="12">
      <c r="B39" s="89">
        <v>2000000</v>
      </c>
      <c r="C39" s="90">
        <v>0.0071</v>
      </c>
      <c r="D39" s="91">
        <v>200000</v>
      </c>
      <c r="E39" s="92">
        <v>0.022</v>
      </c>
      <c r="F39" s="91">
        <v>20000</v>
      </c>
      <c r="G39" s="92">
        <v>0.071</v>
      </c>
      <c r="H39" s="91">
        <v>2000</v>
      </c>
      <c r="I39" s="93">
        <v>0.22</v>
      </c>
      <c r="J39" s="89">
        <v>200</v>
      </c>
      <c r="K39" s="93">
        <v>0.71</v>
      </c>
    </row>
    <row r="40" spans="2:11" ht="12">
      <c r="B40" s="89">
        <v>1500000</v>
      </c>
      <c r="C40" s="90">
        <v>0.0082</v>
      </c>
      <c r="D40" s="91">
        <v>150000</v>
      </c>
      <c r="E40" s="92">
        <v>0.026</v>
      </c>
      <c r="F40" s="91">
        <v>15000</v>
      </c>
      <c r="G40" s="92">
        <v>0.082</v>
      </c>
      <c r="H40" s="91">
        <v>1500</v>
      </c>
      <c r="I40" s="93">
        <v>0.26</v>
      </c>
      <c r="J40" s="89">
        <v>100</v>
      </c>
      <c r="K40" s="93">
        <v>1</v>
      </c>
    </row>
    <row r="41" spans="2:11" ht="12">
      <c r="B41" s="89">
        <v>1000000</v>
      </c>
      <c r="C41" s="90">
        <v>0.01</v>
      </c>
      <c r="D41" s="91">
        <v>100000</v>
      </c>
      <c r="E41" s="92">
        <v>0.032</v>
      </c>
      <c r="F41" s="91">
        <v>10000</v>
      </c>
      <c r="G41" s="92">
        <v>0.1</v>
      </c>
      <c r="H41" s="91">
        <v>1000</v>
      </c>
      <c r="I41" s="93">
        <v>0.32</v>
      </c>
      <c r="J41" s="89"/>
      <c r="K41" s="90"/>
    </row>
    <row r="42" spans="2:11" ht="12">
      <c r="B42" s="94"/>
      <c r="C42" s="95"/>
      <c r="D42" s="96"/>
      <c r="E42" s="95"/>
      <c r="F42" s="96"/>
      <c r="G42" s="95"/>
      <c r="H42" s="96"/>
      <c r="I42" s="95"/>
      <c r="J42" s="97"/>
      <c r="K42" s="95"/>
    </row>
    <row r="44" ht="14.25">
      <c r="B44" s="53" t="s">
        <v>1705</v>
      </c>
    </row>
    <row r="45" ht="12">
      <c r="B45" s="53" t="s">
        <v>1706</v>
      </c>
    </row>
  </sheetData>
  <mergeCells count="3">
    <mergeCell ref="B4:B5"/>
    <mergeCell ref="C4:E4"/>
    <mergeCell ref="F4:H4"/>
  </mergeCells>
  <printOptions/>
  <pageMargins left="0.75" right="0.75" top="1" bottom="1" header="0.512" footer="0.51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B2:P28"/>
  <sheetViews>
    <sheetView workbookViewId="0" topLeftCell="A1">
      <selection activeCell="A1" sqref="A1"/>
    </sheetView>
  </sheetViews>
  <sheetFormatPr defaultColWidth="9.00390625" defaultRowHeight="13.5" customHeight="1"/>
  <cols>
    <col min="1" max="1" width="4.25390625" style="926" customWidth="1"/>
    <col min="2" max="2" width="12.25390625" style="926" customWidth="1"/>
    <col min="3" max="7" width="9.00390625" style="926" customWidth="1"/>
    <col min="8" max="10" width="9.125" style="926" customWidth="1"/>
    <col min="11" max="11" width="7.375" style="926" customWidth="1"/>
    <col min="12" max="12" width="7.125" style="926" customWidth="1"/>
    <col min="13" max="16" width="9.125" style="926" customWidth="1"/>
    <col min="17" max="16384" width="9.00390625" style="926" customWidth="1"/>
  </cols>
  <sheetData>
    <row r="2" ht="13.5" customHeight="1">
      <c r="B2" s="927" t="s">
        <v>1032</v>
      </c>
    </row>
    <row r="3" spans="2:16" ht="13.5" customHeight="1" thickBot="1">
      <c r="B3" s="927"/>
      <c r="P3" s="928" t="s">
        <v>54</v>
      </c>
    </row>
    <row r="4" spans="2:16" ht="13.5" customHeight="1">
      <c r="B4" s="1354" t="s">
        <v>1001</v>
      </c>
      <c r="C4" s="1358" t="s">
        <v>2424</v>
      </c>
      <c r="D4" s="1359"/>
      <c r="E4" s="1359"/>
      <c r="F4" s="1359"/>
      <c r="G4" s="1360"/>
      <c r="H4" s="1361" t="s">
        <v>1002</v>
      </c>
      <c r="I4" s="1361"/>
      <c r="J4" s="1361"/>
      <c r="K4" s="1361"/>
      <c r="L4" s="1361"/>
      <c r="M4" s="1361"/>
      <c r="N4" s="1361"/>
      <c r="O4" s="1361"/>
      <c r="P4" s="1361"/>
    </row>
    <row r="5" spans="2:16" ht="13.5" customHeight="1">
      <c r="B5" s="1355"/>
      <c r="C5" s="1352" t="s">
        <v>1003</v>
      </c>
      <c r="D5" s="1352" t="s">
        <v>1004</v>
      </c>
      <c r="E5" s="1352" t="s">
        <v>1005</v>
      </c>
      <c r="F5" s="1357" t="s">
        <v>1006</v>
      </c>
      <c r="G5" s="1357" t="s">
        <v>1007</v>
      </c>
      <c r="H5" s="1362" t="s">
        <v>1008</v>
      </c>
      <c r="I5" s="1362" t="s">
        <v>1009</v>
      </c>
      <c r="J5" s="1362" t="s">
        <v>1010</v>
      </c>
      <c r="K5" s="1351" t="s">
        <v>1011</v>
      </c>
      <c r="L5" s="1351" t="s">
        <v>1012</v>
      </c>
      <c r="M5" s="1351" t="s">
        <v>1013</v>
      </c>
      <c r="N5" s="1351" t="s">
        <v>1014</v>
      </c>
      <c r="O5" s="1351" t="s">
        <v>1015</v>
      </c>
      <c r="P5" s="1351" t="s">
        <v>1016</v>
      </c>
    </row>
    <row r="6" spans="2:16" ht="13.5" customHeight="1">
      <c r="B6" s="1356"/>
      <c r="C6" s="1353"/>
      <c r="D6" s="1353"/>
      <c r="E6" s="1353"/>
      <c r="F6" s="1353"/>
      <c r="G6" s="1353"/>
      <c r="H6" s="1363"/>
      <c r="I6" s="1363"/>
      <c r="J6" s="1363"/>
      <c r="K6" s="1351"/>
      <c r="L6" s="1351"/>
      <c r="M6" s="1351"/>
      <c r="N6" s="1351"/>
      <c r="O6" s="1351"/>
      <c r="P6" s="1351"/>
    </row>
    <row r="7" spans="2:16" ht="13.5" customHeight="1">
      <c r="B7" s="930"/>
      <c r="C7" s="931"/>
      <c r="D7" s="932"/>
      <c r="E7" s="931"/>
      <c r="F7" s="932"/>
      <c r="G7" s="932"/>
      <c r="H7" s="931"/>
      <c r="I7" s="931"/>
      <c r="J7" s="933"/>
      <c r="K7" s="933"/>
      <c r="L7" s="933"/>
      <c r="M7" s="933"/>
      <c r="N7" s="933"/>
      <c r="O7" s="933"/>
      <c r="P7" s="934"/>
    </row>
    <row r="8" spans="2:16" s="935" customFormat="1" ht="13.5" customHeight="1">
      <c r="B8" s="936" t="s">
        <v>1460</v>
      </c>
      <c r="C8" s="937">
        <f aca="true" t="shared" si="0" ref="C8:M8">SUM(C10:C26)</f>
        <v>6</v>
      </c>
      <c r="D8" s="937">
        <f t="shared" si="0"/>
        <v>6</v>
      </c>
      <c r="E8" s="937">
        <f t="shared" si="0"/>
        <v>22</v>
      </c>
      <c r="F8" s="937">
        <f t="shared" si="0"/>
        <v>23</v>
      </c>
      <c r="G8" s="937">
        <f t="shared" si="0"/>
        <v>28</v>
      </c>
      <c r="H8" s="937">
        <f t="shared" si="0"/>
        <v>3</v>
      </c>
      <c r="I8" s="937">
        <f t="shared" si="0"/>
        <v>1</v>
      </c>
      <c r="J8" s="937">
        <f t="shared" si="0"/>
        <v>2</v>
      </c>
      <c r="K8" s="937">
        <f t="shared" si="0"/>
        <v>1</v>
      </c>
      <c r="L8" s="937">
        <f t="shared" si="0"/>
        <v>1</v>
      </c>
      <c r="M8" s="937">
        <f t="shared" si="0"/>
        <v>15</v>
      </c>
      <c r="N8" s="937">
        <v>54</v>
      </c>
      <c r="O8" s="937">
        <f>SUM(O10:O26)</f>
        <v>2</v>
      </c>
      <c r="P8" s="938">
        <v>5</v>
      </c>
    </row>
    <row r="9" spans="2:16" s="935" customFormat="1" ht="13.5" customHeight="1">
      <c r="B9" s="936"/>
      <c r="C9" s="937"/>
      <c r="D9" s="937"/>
      <c r="E9" s="937"/>
      <c r="F9" s="937"/>
      <c r="G9" s="937"/>
      <c r="H9" s="937"/>
      <c r="I9" s="937"/>
      <c r="J9" s="939"/>
      <c r="K9" s="939"/>
      <c r="L9" s="939"/>
      <c r="M9" s="939"/>
      <c r="N9" s="939"/>
      <c r="O9" s="939"/>
      <c r="P9" s="940"/>
    </row>
    <row r="10" spans="2:16" ht="13.5" customHeight="1">
      <c r="B10" s="930" t="s">
        <v>1017</v>
      </c>
      <c r="C10" s="941">
        <v>1</v>
      </c>
      <c r="D10" s="941">
        <v>2</v>
      </c>
      <c r="E10" s="941">
        <v>3</v>
      </c>
      <c r="F10" s="941">
        <v>4</v>
      </c>
      <c r="G10" s="941">
        <v>4</v>
      </c>
      <c r="H10" s="942">
        <v>1</v>
      </c>
      <c r="I10" s="941">
        <v>0</v>
      </c>
      <c r="J10" s="941">
        <v>1</v>
      </c>
      <c r="K10" s="941">
        <v>1</v>
      </c>
      <c r="L10" s="941">
        <v>0</v>
      </c>
      <c r="M10" s="941">
        <v>2</v>
      </c>
      <c r="N10" s="941">
        <v>8</v>
      </c>
      <c r="O10" s="941">
        <v>1</v>
      </c>
      <c r="P10" s="943">
        <v>1</v>
      </c>
    </row>
    <row r="11" spans="2:16" ht="13.5" customHeight="1">
      <c r="B11" s="930" t="s">
        <v>1018</v>
      </c>
      <c r="C11" s="941">
        <v>1</v>
      </c>
      <c r="D11" s="941">
        <v>1</v>
      </c>
      <c r="E11" s="941">
        <v>5</v>
      </c>
      <c r="F11" s="941">
        <v>2</v>
      </c>
      <c r="G11" s="941">
        <v>2</v>
      </c>
      <c r="H11" s="941">
        <v>1</v>
      </c>
      <c r="I11" s="941">
        <v>0</v>
      </c>
      <c r="J11" s="941">
        <v>0</v>
      </c>
      <c r="K11" s="941">
        <v>0</v>
      </c>
      <c r="L11" s="941">
        <v>0</v>
      </c>
      <c r="M11" s="941">
        <v>3</v>
      </c>
      <c r="N11" s="941">
        <v>9</v>
      </c>
      <c r="O11" s="941">
        <v>0</v>
      </c>
      <c r="P11" s="943">
        <v>1</v>
      </c>
    </row>
    <row r="12" spans="2:16" ht="13.5" customHeight="1">
      <c r="B12" s="930" t="s">
        <v>1019</v>
      </c>
      <c r="C12" s="941">
        <v>1</v>
      </c>
      <c r="D12" s="941">
        <v>0</v>
      </c>
      <c r="E12" s="941">
        <v>1</v>
      </c>
      <c r="F12" s="941">
        <v>0</v>
      </c>
      <c r="G12" s="941">
        <v>1</v>
      </c>
      <c r="H12" s="941">
        <v>1</v>
      </c>
      <c r="I12" s="941">
        <v>0</v>
      </c>
      <c r="J12" s="941">
        <v>1</v>
      </c>
      <c r="K12" s="941">
        <v>0</v>
      </c>
      <c r="L12" s="941">
        <v>0</v>
      </c>
      <c r="M12" s="941">
        <v>2</v>
      </c>
      <c r="N12" s="941">
        <v>7</v>
      </c>
      <c r="O12" s="941">
        <v>0</v>
      </c>
      <c r="P12" s="943">
        <v>0</v>
      </c>
    </row>
    <row r="13" spans="2:16" ht="13.5" customHeight="1">
      <c r="B13" s="930" t="s">
        <v>1020</v>
      </c>
      <c r="C13" s="941">
        <v>1</v>
      </c>
      <c r="D13" s="941">
        <v>0</v>
      </c>
      <c r="E13" s="941">
        <v>1</v>
      </c>
      <c r="F13" s="941">
        <v>3</v>
      </c>
      <c r="G13" s="941">
        <v>2</v>
      </c>
      <c r="H13" s="941">
        <v>0</v>
      </c>
      <c r="I13" s="941">
        <v>0</v>
      </c>
      <c r="J13" s="941">
        <v>0</v>
      </c>
      <c r="K13" s="941">
        <v>0</v>
      </c>
      <c r="L13" s="941">
        <v>0</v>
      </c>
      <c r="M13" s="941">
        <v>1</v>
      </c>
      <c r="N13" s="941">
        <v>5</v>
      </c>
      <c r="O13" s="941">
        <v>1</v>
      </c>
      <c r="P13" s="943">
        <v>0</v>
      </c>
    </row>
    <row r="14" spans="2:16" ht="13.5" customHeight="1">
      <c r="B14" s="930" t="s">
        <v>1021</v>
      </c>
      <c r="C14" s="941">
        <v>1</v>
      </c>
      <c r="D14" s="941">
        <v>0</v>
      </c>
      <c r="E14" s="941">
        <v>0</v>
      </c>
      <c r="F14" s="941">
        <v>5</v>
      </c>
      <c r="G14" s="941">
        <v>2</v>
      </c>
      <c r="H14" s="941">
        <v>0</v>
      </c>
      <c r="I14" s="941">
        <v>0</v>
      </c>
      <c r="J14" s="941">
        <v>0</v>
      </c>
      <c r="K14" s="941">
        <v>0</v>
      </c>
      <c r="L14" s="941">
        <v>1</v>
      </c>
      <c r="M14" s="941">
        <v>1</v>
      </c>
      <c r="N14" s="941">
        <v>3</v>
      </c>
      <c r="O14" s="941">
        <v>0</v>
      </c>
      <c r="P14" s="943">
        <v>1</v>
      </c>
    </row>
    <row r="15" spans="2:16" ht="13.5" customHeight="1">
      <c r="B15" s="930" t="s">
        <v>1022</v>
      </c>
      <c r="C15" s="941">
        <v>0</v>
      </c>
      <c r="D15" s="941">
        <v>0</v>
      </c>
      <c r="E15" s="941">
        <v>0</v>
      </c>
      <c r="F15" s="941">
        <v>4</v>
      </c>
      <c r="G15" s="941">
        <v>0</v>
      </c>
      <c r="H15" s="941">
        <v>0</v>
      </c>
      <c r="I15" s="941">
        <v>0</v>
      </c>
      <c r="J15" s="941">
        <v>0</v>
      </c>
      <c r="K15" s="941">
        <v>0</v>
      </c>
      <c r="L15" s="941">
        <v>0</v>
      </c>
      <c r="M15" s="941">
        <v>0</v>
      </c>
      <c r="N15" s="941">
        <v>1</v>
      </c>
      <c r="O15" s="941">
        <v>0</v>
      </c>
      <c r="P15" s="943">
        <v>1</v>
      </c>
    </row>
    <row r="16" spans="2:16" ht="13.5" customHeight="1">
      <c r="B16" s="930" t="s">
        <v>1023</v>
      </c>
      <c r="C16" s="941">
        <v>0</v>
      </c>
      <c r="D16" s="941">
        <v>0</v>
      </c>
      <c r="E16" s="941">
        <v>1</v>
      </c>
      <c r="F16" s="941">
        <v>1</v>
      </c>
      <c r="G16" s="941">
        <v>1</v>
      </c>
      <c r="H16" s="941">
        <v>0</v>
      </c>
      <c r="I16" s="941">
        <v>0</v>
      </c>
      <c r="J16" s="941">
        <v>0</v>
      </c>
      <c r="K16" s="941">
        <v>0</v>
      </c>
      <c r="L16" s="941">
        <v>0</v>
      </c>
      <c r="M16" s="941">
        <v>0</v>
      </c>
      <c r="N16" s="941">
        <v>2</v>
      </c>
      <c r="O16" s="941">
        <v>0</v>
      </c>
      <c r="P16" s="943">
        <v>0</v>
      </c>
    </row>
    <row r="17" spans="2:16" ht="13.5" customHeight="1">
      <c r="B17" s="930" t="s">
        <v>1024</v>
      </c>
      <c r="C17" s="941">
        <v>0</v>
      </c>
      <c r="D17" s="941">
        <v>1</v>
      </c>
      <c r="E17" s="941">
        <v>0</v>
      </c>
      <c r="F17" s="941">
        <v>0</v>
      </c>
      <c r="G17" s="941">
        <v>1</v>
      </c>
      <c r="H17" s="941">
        <v>0</v>
      </c>
      <c r="I17" s="941">
        <v>0</v>
      </c>
      <c r="J17" s="941">
        <v>0</v>
      </c>
      <c r="K17" s="941">
        <v>0</v>
      </c>
      <c r="L17" s="941">
        <v>0</v>
      </c>
      <c r="M17" s="941">
        <v>0</v>
      </c>
      <c r="N17" s="941">
        <v>2</v>
      </c>
      <c r="O17" s="941">
        <v>0</v>
      </c>
      <c r="P17" s="943">
        <v>0</v>
      </c>
    </row>
    <row r="18" spans="2:16" ht="13.5" customHeight="1">
      <c r="B18" s="930" t="s">
        <v>1025</v>
      </c>
      <c r="C18" s="941">
        <v>0</v>
      </c>
      <c r="D18" s="941">
        <v>0</v>
      </c>
      <c r="E18" s="941">
        <v>0</v>
      </c>
      <c r="F18" s="941">
        <v>0</v>
      </c>
      <c r="G18" s="941">
        <v>1</v>
      </c>
      <c r="H18" s="941">
        <v>0</v>
      </c>
      <c r="I18" s="941">
        <v>0</v>
      </c>
      <c r="J18" s="941">
        <v>0</v>
      </c>
      <c r="K18" s="941">
        <v>0</v>
      </c>
      <c r="L18" s="941">
        <v>0</v>
      </c>
      <c r="M18" s="941">
        <v>1</v>
      </c>
      <c r="N18" s="941">
        <v>1</v>
      </c>
      <c r="O18" s="941">
        <v>0</v>
      </c>
      <c r="P18" s="943">
        <v>0</v>
      </c>
    </row>
    <row r="19" spans="2:16" ht="13.5" customHeight="1">
      <c r="B19" s="930" t="s">
        <v>1026</v>
      </c>
      <c r="C19" s="941">
        <v>0</v>
      </c>
      <c r="D19" s="941">
        <v>0</v>
      </c>
      <c r="E19" s="941">
        <v>1</v>
      </c>
      <c r="F19" s="941">
        <v>1</v>
      </c>
      <c r="G19" s="941">
        <v>1</v>
      </c>
      <c r="H19" s="941">
        <v>0</v>
      </c>
      <c r="I19" s="941">
        <v>0</v>
      </c>
      <c r="J19" s="941">
        <v>0</v>
      </c>
      <c r="K19" s="941">
        <v>0</v>
      </c>
      <c r="L19" s="941">
        <v>0</v>
      </c>
      <c r="M19" s="941">
        <v>1</v>
      </c>
      <c r="N19" s="941">
        <v>2</v>
      </c>
      <c r="O19" s="941">
        <v>0</v>
      </c>
      <c r="P19" s="943">
        <v>0</v>
      </c>
    </row>
    <row r="20" spans="2:16" ht="13.5" customHeight="1">
      <c r="B20" s="930" t="s">
        <v>1027</v>
      </c>
      <c r="C20" s="941">
        <v>0</v>
      </c>
      <c r="D20" s="941">
        <v>1</v>
      </c>
      <c r="E20" s="941">
        <v>0</v>
      </c>
      <c r="F20" s="941">
        <v>0</v>
      </c>
      <c r="G20" s="941">
        <v>2</v>
      </c>
      <c r="H20" s="941">
        <v>0</v>
      </c>
      <c r="I20" s="941">
        <v>1</v>
      </c>
      <c r="J20" s="941">
        <v>0</v>
      </c>
      <c r="K20" s="941">
        <v>0</v>
      </c>
      <c r="L20" s="941">
        <v>0</v>
      </c>
      <c r="M20" s="941">
        <v>1</v>
      </c>
      <c r="N20" s="941">
        <v>1</v>
      </c>
      <c r="O20" s="941">
        <v>0</v>
      </c>
      <c r="P20" s="943">
        <v>0</v>
      </c>
    </row>
    <row r="21" spans="2:16" ht="13.5" customHeight="1">
      <c r="B21" s="930" t="s">
        <v>1028</v>
      </c>
      <c r="C21" s="941">
        <v>0</v>
      </c>
      <c r="D21" s="941">
        <v>1</v>
      </c>
      <c r="E21" s="941">
        <v>3</v>
      </c>
      <c r="F21" s="941">
        <v>1</v>
      </c>
      <c r="G21" s="941">
        <v>4</v>
      </c>
      <c r="H21" s="941">
        <v>0</v>
      </c>
      <c r="I21" s="941">
        <v>0</v>
      </c>
      <c r="J21" s="941">
        <v>0</v>
      </c>
      <c r="K21" s="941">
        <v>0</v>
      </c>
      <c r="L21" s="941">
        <v>0</v>
      </c>
      <c r="M21" s="941">
        <v>1</v>
      </c>
      <c r="N21" s="941">
        <v>2</v>
      </c>
      <c r="O21" s="941">
        <v>0</v>
      </c>
      <c r="P21" s="943">
        <v>0</v>
      </c>
    </row>
    <row r="22" spans="2:16" ht="13.5" customHeight="1">
      <c r="B22" s="930" t="s">
        <v>1200</v>
      </c>
      <c r="C22" s="941">
        <v>0</v>
      </c>
      <c r="D22" s="941">
        <v>0</v>
      </c>
      <c r="E22" s="941">
        <v>0</v>
      </c>
      <c r="F22" s="941">
        <v>0</v>
      </c>
      <c r="G22" s="941">
        <v>0</v>
      </c>
      <c r="H22" s="941">
        <v>0</v>
      </c>
      <c r="I22" s="941">
        <v>0</v>
      </c>
      <c r="J22" s="941">
        <v>0</v>
      </c>
      <c r="K22" s="941">
        <v>0</v>
      </c>
      <c r="L22" s="941">
        <v>0</v>
      </c>
      <c r="M22" s="941">
        <v>0</v>
      </c>
      <c r="N22" s="941">
        <v>1</v>
      </c>
      <c r="O22" s="941">
        <v>0</v>
      </c>
      <c r="P22" s="943">
        <v>0</v>
      </c>
    </row>
    <row r="23" spans="2:16" ht="13.5" customHeight="1">
      <c r="B23" s="930" t="s">
        <v>1029</v>
      </c>
      <c r="C23" s="941">
        <v>0</v>
      </c>
      <c r="D23" s="941">
        <v>0</v>
      </c>
      <c r="E23" s="941">
        <v>3</v>
      </c>
      <c r="F23" s="941">
        <v>0</v>
      </c>
      <c r="G23" s="941">
        <v>4</v>
      </c>
      <c r="H23" s="941">
        <v>0</v>
      </c>
      <c r="I23" s="941">
        <v>0</v>
      </c>
      <c r="J23" s="941">
        <v>0</v>
      </c>
      <c r="K23" s="941">
        <v>0</v>
      </c>
      <c r="L23" s="941">
        <v>0</v>
      </c>
      <c r="M23" s="941">
        <v>2</v>
      </c>
      <c r="N23" s="941">
        <v>4</v>
      </c>
      <c r="O23" s="941">
        <v>0</v>
      </c>
      <c r="P23" s="943">
        <v>0</v>
      </c>
    </row>
    <row r="24" spans="2:16" ht="13.5" customHeight="1">
      <c r="B24" s="930" t="s">
        <v>1202</v>
      </c>
      <c r="C24" s="941">
        <v>0</v>
      </c>
      <c r="D24" s="941">
        <v>0</v>
      </c>
      <c r="E24" s="941">
        <v>0</v>
      </c>
      <c r="F24" s="941">
        <v>0</v>
      </c>
      <c r="G24" s="941">
        <v>0</v>
      </c>
      <c r="H24" s="941">
        <v>0</v>
      </c>
      <c r="I24" s="941">
        <v>0</v>
      </c>
      <c r="J24" s="941">
        <v>0</v>
      </c>
      <c r="K24" s="941">
        <v>0</v>
      </c>
      <c r="L24" s="941">
        <v>0</v>
      </c>
      <c r="M24" s="941">
        <v>0</v>
      </c>
      <c r="N24" s="941">
        <v>0</v>
      </c>
      <c r="O24" s="941">
        <v>0</v>
      </c>
      <c r="P24" s="943">
        <v>0</v>
      </c>
    </row>
    <row r="25" spans="2:16" ht="13.5" customHeight="1">
      <c r="B25" s="930" t="s">
        <v>1030</v>
      </c>
      <c r="C25" s="941">
        <v>1</v>
      </c>
      <c r="D25" s="941">
        <v>0</v>
      </c>
      <c r="E25" s="941">
        <v>0</v>
      </c>
      <c r="F25" s="941">
        <v>1</v>
      </c>
      <c r="G25" s="941">
        <v>3</v>
      </c>
      <c r="H25" s="941">
        <v>0</v>
      </c>
      <c r="I25" s="941">
        <v>0</v>
      </c>
      <c r="J25" s="941">
        <v>0</v>
      </c>
      <c r="K25" s="941">
        <v>0</v>
      </c>
      <c r="L25" s="941">
        <v>0</v>
      </c>
      <c r="M25" s="941">
        <v>0</v>
      </c>
      <c r="N25" s="941">
        <v>3</v>
      </c>
      <c r="O25" s="941">
        <v>0</v>
      </c>
      <c r="P25" s="943">
        <v>0</v>
      </c>
    </row>
    <row r="26" spans="2:16" ht="13.5" customHeight="1">
      <c r="B26" s="930" t="s">
        <v>1203</v>
      </c>
      <c r="C26" s="941">
        <v>0</v>
      </c>
      <c r="D26" s="941">
        <v>0</v>
      </c>
      <c r="E26" s="941">
        <v>4</v>
      </c>
      <c r="F26" s="941">
        <v>1</v>
      </c>
      <c r="G26" s="941">
        <v>0</v>
      </c>
      <c r="H26" s="941">
        <v>0</v>
      </c>
      <c r="I26" s="941">
        <v>0</v>
      </c>
      <c r="J26" s="941">
        <v>0</v>
      </c>
      <c r="K26" s="941">
        <v>0</v>
      </c>
      <c r="L26" s="941">
        <v>0</v>
      </c>
      <c r="M26" s="941">
        <v>0</v>
      </c>
      <c r="N26" s="941">
        <v>2</v>
      </c>
      <c r="O26" s="941">
        <v>0</v>
      </c>
      <c r="P26" s="943">
        <v>0</v>
      </c>
    </row>
    <row r="27" spans="2:16" ht="13.5" customHeight="1" thickBot="1">
      <c r="B27" s="944"/>
      <c r="C27" s="945"/>
      <c r="D27" s="945"/>
      <c r="E27" s="945"/>
      <c r="F27" s="945"/>
      <c r="G27" s="945"/>
      <c r="H27" s="946"/>
      <c r="I27" s="946"/>
      <c r="J27" s="946"/>
      <c r="K27" s="946"/>
      <c r="L27" s="946"/>
      <c r="M27" s="946"/>
      <c r="N27" s="946"/>
      <c r="O27" s="946"/>
      <c r="P27" s="947"/>
    </row>
    <row r="28" ht="13.5" customHeight="1">
      <c r="B28" s="926" t="s">
        <v>1031</v>
      </c>
    </row>
  </sheetData>
  <mergeCells count="17">
    <mergeCell ref="M5:M6"/>
    <mergeCell ref="N5:N6"/>
    <mergeCell ref="O5:O6"/>
    <mergeCell ref="I5:I6"/>
    <mergeCell ref="J5:J6"/>
    <mergeCell ref="K5:K6"/>
    <mergeCell ref="L5:L6"/>
    <mergeCell ref="P5:P6"/>
    <mergeCell ref="C5:C6"/>
    <mergeCell ref="D5:D6"/>
    <mergeCell ref="B4:B6"/>
    <mergeCell ref="E5:E6"/>
    <mergeCell ref="F5:F6"/>
    <mergeCell ref="G5:G6"/>
    <mergeCell ref="C4:G4"/>
    <mergeCell ref="H4:P4"/>
    <mergeCell ref="H5:H6"/>
  </mergeCells>
  <printOptions/>
  <pageMargins left="0.75" right="0.75" top="1" bottom="1" header="0.512" footer="0.512"/>
  <pageSetup orientation="portrait" paperSize="9"/>
</worksheet>
</file>

<file path=xl/worksheets/sheet31.xml><?xml version="1.0" encoding="utf-8"?>
<worksheet xmlns="http://schemas.openxmlformats.org/spreadsheetml/2006/main" xmlns:r="http://schemas.openxmlformats.org/officeDocument/2006/relationships">
  <dimension ref="A1:L40"/>
  <sheetViews>
    <sheetView workbookViewId="0" topLeftCell="A1">
      <selection activeCell="A1" sqref="A1"/>
    </sheetView>
  </sheetViews>
  <sheetFormatPr defaultColWidth="9.00390625" defaultRowHeight="13.5"/>
  <cols>
    <col min="1" max="1" width="2.625" style="150" customWidth="1"/>
    <col min="2" max="2" width="9.625" style="150" customWidth="1"/>
    <col min="3" max="10" width="9.00390625" style="150" customWidth="1"/>
    <col min="11" max="11" width="9.875" style="150" customWidth="1"/>
    <col min="12" max="16384" width="9.00390625" style="150" customWidth="1"/>
  </cols>
  <sheetData>
    <row r="1" ht="14.25">
      <c r="B1" s="581" t="s">
        <v>1058</v>
      </c>
    </row>
    <row r="2" spans="3:9" ht="12">
      <c r="C2" s="948"/>
      <c r="E2" s="948"/>
      <c r="G2" s="948"/>
      <c r="I2" s="948"/>
    </row>
    <row r="3" spans="1:11" ht="12.75" thickBot="1">
      <c r="A3" s="70"/>
      <c r="B3" s="70"/>
      <c r="K3" s="948"/>
    </row>
    <row r="4" spans="2:12" ht="15" customHeight="1">
      <c r="B4" s="1366" t="s">
        <v>1041</v>
      </c>
      <c r="C4" s="1364" t="s">
        <v>1042</v>
      </c>
      <c r="D4" s="1364" t="s">
        <v>1043</v>
      </c>
      <c r="E4" s="1364" t="s">
        <v>1044</v>
      </c>
      <c r="F4" s="1364" t="s">
        <v>1045</v>
      </c>
      <c r="G4" s="1364" t="s">
        <v>1046</v>
      </c>
      <c r="H4" s="1364" t="s">
        <v>1047</v>
      </c>
      <c r="I4" s="1364" t="s">
        <v>1048</v>
      </c>
      <c r="J4" s="1364" t="s">
        <v>1049</v>
      </c>
      <c r="K4" s="1364" t="s">
        <v>1050</v>
      </c>
      <c r="L4" s="1364" t="s">
        <v>1051</v>
      </c>
    </row>
    <row r="5" spans="2:12" ht="27.75" customHeight="1">
      <c r="B5" s="1367"/>
      <c r="C5" s="1365"/>
      <c r="D5" s="1365"/>
      <c r="E5" s="1365"/>
      <c r="F5" s="1365"/>
      <c r="G5" s="1365"/>
      <c r="H5" s="1365"/>
      <c r="I5" s="1365"/>
      <c r="J5" s="1365"/>
      <c r="K5" s="1365"/>
      <c r="L5" s="1365"/>
    </row>
    <row r="6" spans="2:12" ht="12">
      <c r="B6" s="920"/>
      <c r="C6" s="949"/>
      <c r="D6" s="949"/>
      <c r="E6" s="949"/>
      <c r="F6" s="949"/>
      <c r="G6" s="949"/>
      <c r="H6" s="949"/>
      <c r="I6" s="949"/>
      <c r="J6" s="949"/>
      <c r="K6" s="949"/>
      <c r="L6" s="950"/>
    </row>
    <row r="7" spans="2:12" ht="15" customHeight="1">
      <c r="B7" s="570" t="s">
        <v>1052</v>
      </c>
      <c r="C7" s="31">
        <v>990</v>
      </c>
      <c r="D7" s="31">
        <v>312</v>
      </c>
      <c r="E7" s="31">
        <v>298</v>
      </c>
      <c r="F7" s="31">
        <v>1201</v>
      </c>
      <c r="G7" s="31">
        <v>1293</v>
      </c>
      <c r="H7" s="31">
        <v>335</v>
      </c>
      <c r="I7" s="31">
        <v>16</v>
      </c>
      <c r="J7" s="31">
        <v>739</v>
      </c>
      <c r="K7" s="31">
        <v>61</v>
      </c>
      <c r="L7" s="32">
        <v>0</v>
      </c>
    </row>
    <row r="8" spans="2:12" ht="15" customHeight="1">
      <c r="B8" s="570" t="s">
        <v>1053</v>
      </c>
      <c r="C8" s="31">
        <v>1047</v>
      </c>
      <c r="D8" s="31">
        <v>310</v>
      </c>
      <c r="E8" s="31">
        <v>304</v>
      </c>
      <c r="F8" s="31">
        <v>1076</v>
      </c>
      <c r="G8" s="31">
        <v>1438</v>
      </c>
      <c r="H8" s="31">
        <v>398</v>
      </c>
      <c r="I8" s="31">
        <v>16</v>
      </c>
      <c r="J8" s="31">
        <v>563</v>
      </c>
      <c r="K8" s="31">
        <v>63</v>
      </c>
      <c r="L8" s="32">
        <v>0</v>
      </c>
    </row>
    <row r="9" spans="2:12" s="153" customFormat="1" ht="15" customHeight="1">
      <c r="B9" s="565" t="s">
        <v>1033</v>
      </c>
      <c r="C9" s="39">
        <f aca="true" t="shared" si="0" ref="C9:L9">SUM(C11:C20)</f>
        <v>1051</v>
      </c>
      <c r="D9" s="40">
        <f t="shared" si="0"/>
        <v>316</v>
      </c>
      <c r="E9" s="40">
        <f t="shared" si="0"/>
        <v>324</v>
      </c>
      <c r="F9" s="40">
        <f t="shared" si="0"/>
        <v>1078</v>
      </c>
      <c r="G9" s="40">
        <f t="shared" si="0"/>
        <v>1506</v>
      </c>
      <c r="H9" s="40">
        <f t="shared" si="0"/>
        <v>415</v>
      </c>
      <c r="I9" s="40">
        <f t="shared" si="0"/>
        <v>16</v>
      </c>
      <c r="J9" s="40">
        <f t="shared" si="0"/>
        <v>560</v>
      </c>
      <c r="K9" s="40">
        <f t="shared" si="0"/>
        <v>60</v>
      </c>
      <c r="L9" s="41">
        <f t="shared" si="0"/>
        <v>105</v>
      </c>
    </row>
    <row r="10" spans="2:12" ht="6" customHeight="1">
      <c r="B10" s="570"/>
      <c r="C10" s="70"/>
      <c r="D10" s="70"/>
      <c r="E10" s="70"/>
      <c r="F10" s="70"/>
      <c r="G10" s="70"/>
      <c r="H10" s="70"/>
      <c r="I10" s="70"/>
      <c r="J10" s="70"/>
      <c r="K10" s="70"/>
      <c r="L10" s="27"/>
    </row>
    <row r="11" spans="2:12" ht="15" customHeight="1">
      <c r="B11" s="570" t="s">
        <v>1034</v>
      </c>
      <c r="C11" s="951">
        <v>297</v>
      </c>
      <c r="D11" s="951">
        <v>84</v>
      </c>
      <c r="E11" s="951">
        <v>102</v>
      </c>
      <c r="F11" s="31">
        <v>222</v>
      </c>
      <c r="G11" s="31">
        <v>604</v>
      </c>
      <c r="H11" s="31">
        <v>83</v>
      </c>
      <c r="I11" s="31">
        <v>14</v>
      </c>
      <c r="J11" s="31">
        <v>186</v>
      </c>
      <c r="K11" s="31">
        <v>15</v>
      </c>
      <c r="L11" s="32">
        <v>68</v>
      </c>
    </row>
    <row r="12" spans="2:12" ht="15" customHeight="1">
      <c r="B12" s="570" t="s">
        <v>1035</v>
      </c>
      <c r="C12" s="951">
        <v>99</v>
      </c>
      <c r="D12" s="951">
        <v>32</v>
      </c>
      <c r="E12" s="951">
        <v>31</v>
      </c>
      <c r="F12" s="31">
        <v>84</v>
      </c>
      <c r="G12" s="31">
        <v>140</v>
      </c>
      <c r="H12" s="31">
        <v>33</v>
      </c>
      <c r="I12" s="31">
        <v>0</v>
      </c>
      <c r="J12" s="31">
        <v>70</v>
      </c>
      <c r="K12" s="31">
        <v>3</v>
      </c>
      <c r="L12" s="32">
        <v>0</v>
      </c>
    </row>
    <row r="13" spans="2:12" ht="15" customHeight="1">
      <c r="B13" s="570" t="s">
        <v>1036</v>
      </c>
      <c r="C13" s="951">
        <v>135</v>
      </c>
      <c r="D13" s="951">
        <v>41</v>
      </c>
      <c r="E13" s="951">
        <v>45</v>
      </c>
      <c r="F13" s="31">
        <v>126</v>
      </c>
      <c r="G13" s="31">
        <v>205</v>
      </c>
      <c r="H13" s="31">
        <v>52</v>
      </c>
      <c r="I13" s="31">
        <v>2</v>
      </c>
      <c r="J13" s="31">
        <v>62</v>
      </c>
      <c r="K13" s="31">
        <v>4</v>
      </c>
      <c r="L13" s="32">
        <v>22</v>
      </c>
    </row>
    <row r="14" spans="2:12" ht="15" customHeight="1">
      <c r="B14" s="570" t="s">
        <v>1037</v>
      </c>
      <c r="C14" s="951">
        <v>141</v>
      </c>
      <c r="D14" s="951">
        <v>31</v>
      </c>
      <c r="E14" s="951">
        <v>49</v>
      </c>
      <c r="F14" s="31">
        <v>98</v>
      </c>
      <c r="G14" s="31">
        <v>208</v>
      </c>
      <c r="H14" s="31">
        <v>40</v>
      </c>
      <c r="I14" s="31">
        <v>0</v>
      </c>
      <c r="J14" s="31">
        <v>46</v>
      </c>
      <c r="K14" s="31">
        <v>7</v>
      </c>
      <c r="L14" s="32">
        <v>7</v>
      </c>
    </row>
    <row r="15" spans="2:12" ht="15" customHeight="1">
      <c r="B15" s="570" t="s">
        <v>1038</v>
      </c>
      <c r="C15" s="951">
        <v>80</v>
      </c>
      <c r="D15" s="951">
        <v>15</v>
      </c>
      <c r="E15" s="951">
        <v>18</v>
      </c>
      <c r="F15" s="31">
        <v>109</v>
      </c>
      <c r="G15" s="31">
        <v>67</v>
      </c>
      <c r="H15" s="31">
        <v>24</v>
      </c>
      <c r="I15" s="31">
        <v>0</v>
      </c>
      <c r="J15" s="31">
        <v>44</v>
      </c>
      <c r="K15" s="31">
        <v>7</v>
      </c>
      <c r="L15" s="32">
        <v>0</v>
      </c>
    </row>
    <row r="16" spans="2:12" ht="15" customHeight="1">
      <c r="B16" s="570" t="s">
        <v>1039</v>
      </c>
      <c r="C16" s="951">
        <v>64</v>
      </c>
      <c r="D16" s="951">
        <v>26</v>
      </c>
      <c r="E16" s="951">
        <v>22</v>
      </c>
      <c r="F16" s="31">
        <v>89</v>
      </c>
      <c r="G16" s="31">
        <v>66</v>
      </c>
      <c r="H16" s="31">
        <v>43</v>
      </c>
      <c r="I16" s="31">
        <v>0</v>
      </c>
      <c r="J16" s="31">
        <v>19</v>
      </c>
      <c r="K16" s="31">
        <v>3</v>
      </c>
      <c r="L16" s="32">
        <v>5</v>
      </c>
    </row>
    <row r="17" spans="2:12" ht="15" customHeight="1">
      <c r="B17" s="570" t="s">
        <v>1054</v>
      </c>
      <c r="C17" s="951">
        <v>66</v>
      </c>
      <c r="D17" s="951">
        <v>21</v>
      </c>
      <c r="E17" s="951">
        <v>13</v>
      </c>
      <c r="F17" s="31">
        <v>66</v>
      </c>
      <c r="G17" s="31">
        <v>81</v>
      </c>
      <c r="H17" s="31">
        <v>23</v>
      </c>
      <c r="I17" s="31">
        <v>0</v>
      </c>
      <c r="J17" s="31">
        <v>35</v>
      </c>
      <c r="K17" s="31">
        <v>2</v>
      </c>
      <c r="L17" s="32">
        <v>3</v>
      </c>
    </row>
    <row r="18" spans="2:12" ht="15" customHeight="1">
      <c r="B18" s="570" t="s">
        <v>1040</v>
      </c>
      <c r="C18" s="951">
        <v>70</v>
      </c>
      <c r="D18" s="951">
        <v>27</v>
      </c>
      <c r="E18" s="951">
        <v>20</v>
      </c>
      <c r="F18" s="31">
        <v>93</v>
      </c>
      <c r="G18" s="31">
        <v>65</v>
      </c>
      <c r="H18" s="31">
        <v>59</v>
      </c>
      <c r="I18" s="31">
        <v>0</v>
      </c>
      <c r="J18" s="31">
        <v>43</v>
      </c>
      <c r="K18" s="31">
        <v>10</v>
      </c>
      <c r="L18" s="32">
        <v>0</v>
      </c>
    </row>
    <row r="19" spans="2:12" ht="15" customHeight="1">
      <c r="B19" s="570" t="s">
        <v>1055</v>
      </c>
      <c r="C19" s="951">
        <v>67</v>
      </c>
      <c r="D19" s="951">
        <v>21</v>
      </c>
      <c r="E19" s="951">
        <v>19</v>
      </c>
      <c r="F19" s="31">
        <v>144</v>
      </c>
      <c r="G19" s="31">
        <v>66</v>
      </c>
      <c r="H19" s="31">
        <v>29</v>
      </c>
      <c r="I19" s="31">
        <v>0</v>
      </c>
      <c r="J19" s="31">
        <v>38</v>
      </c>
      <c r="K19" s="31">
        <v>7</v>
      </c>
      <c r="L19" s="32">
        <v>0</v>
      </c>
    </row>
    <row r="20" spans="2:12" ht="15" customHeight="1" thickBot="1">
      <c r="B20" s="82" t="s">
        <v>362</v>
      </c>
      <c r="C20" s="49">
        <v>32</v>
      </c>
      <c r="D20" s="49">
        <v>18</v>
      </c>
      <c r="E20" s="49">
        <v>5</v>
      </c>
      <c r="F20" s="49">
        <v>47</v>
      </c>
      <c r="G20" s="49">
        <v>4</v>
      </c>
      <c r="H20" s="49">
        <v>29</v>
      </c>
      <c r="I20" s="49">
        <v>0</v>
      </c>
      <c r="J20" s="49">
        <v>17</v>
      </c>
      <c r="K20" s="49">
        <v>2</v>
      </c>
      <c r="L20" s="50">
        <v>0</v>
      </c>
    </row>
    <row r="21" spans="2:12" ht="15" customHeight="1">
      <c r="B21" s="952" t="s">
        <v>1056</v>
      </c>
      <c r="C21" s="31"/>
      <c r="D21" s="31" t="s">
        <v>1057</v>
      </c>
      <c r="E21" s="31"/>
      <c r="F21" s="31"/>
      <c r="G21" s="31"/>
      <c r="H21" s="31"/>
      <c r="I21" s="31"/>
      <c r="J21" s="31"/>
      <c r="K21" s="31"/>
      <c r="L21" s="31"/>
    </row>
    <row r="22" spans="2:12" ht="15" customHeight="1">
      <c r="B22" s="43"/>
      <c r="C22" s="31"/>
      <c r="D22" s="31"/>
      <c r="E22" s="31"/>
      <c r="F22" s="31"/>
      <c r="G22" s="31"/>
      <c r="H22" s="31"/>
      <c r="I22" s="31"/>
      <c r="J22" s="31"/>
      <c r="K22" s="31"/>
      <c r="L22" s="31"/>
    </row>
    <row r="23" spans="2:12" ht="15" customHeight="1">
      <c r="B23" s="43"/>
      <c r="C23" s="951"/>
      <c r="D23" s="951"/>
      <c r="E23" s="951"/>
      <c r="F23" s="31"/>
      <c r="G23" s="31"/>
      <c r="H23" s="31"/>
      <c r="I23" s="31"/>
      <c r="J23" s="31"/>
      <c r="K23" s="31"/>
      <c r="L23" s="31"/>
    </row>
    <row r="24" spans="2:12" ht="15" customHeight="1">
      <c r="B24" s="43"/>
      <c r="C24" s="951"/>
      <c r="D24" s="951"/>
      <c r="E24" s="951"/>
      <c r="F24" s="31"/>
      <c r="G24" s="31"/>
      <c r="H24" s="31"/>
      <c r="I24" s="31"/>
      <c r="J24" s="31"/>
      <c r="K24" s="31"/>
      <c r="L24" s="31"/>
    </row>
    <row r="25" spans="2:12" ht="15" customHeight="1">
      <c r="B25" s="43"/>
      <c r="C25" s="951"/>
      <c r="D25" s="951"/>
      <c r="E25" s="951"/>
      <c r="F25" s="31"/>
      <c r="G25" s="31"/>
      <c r="H25" s="31"/>
      <c r="I25" s="31"/>
      <c r="J25" s="31"/>
      <c r="K25" s="31"/>
      <c r="L25" s="31"/>
    </row>
    <row r="26" spans="2:12" ht="15" customHeight="1">
      <c r="B26" s="43"/>
      <c r="C26" s="951"/>
      <c r="D26" s="951"/>
      <c r="E26" s="951"/>
      <c r="F26" s="31"/>
      <c r="G26" s="31"/>
      <c r="H26" s="31"/>
      <c r="I26" s="31"/>
      <c r="J26" s="31"/>
      <c r="K26" s="31"/>
      <c r="L26" s="31"/>
    </row>
    <row r="27" spans="2:12" ht="15" customHeight="1">
      <c r="B27" s="43"/>
      <c r="C27" s="951"/>
      <c r="D27" s="951"/>
      <c r="E27" s="951"/>
      <c r="F27" s="31"/>
      <c r="G27" s="31"/>
      <c r="H27" s="31"/>
      <c r="I27" s="31"/>
      <c r="J27" s="31"/>
      <c r="K27" s="31"/>
      <c r="L27" s="31"/>
    </row>
    <row r="28" spans="2:12" ht="15" customHeight="1">
      <c r="B28" s="43"/>
      <c r="C28" s="951"/>
      <c r="D28" s="951"/>
      <c r="E28" s="951"/>
      <c r="F28" s="31"/>
      <c r="G28" s="31"/>
      <c r="H28" s="31"/>
      <c r="I28" s="31"/>
      <c r="J28" s="31"/>
      <c r="K28" s="31"/>
      <c r="L28" s="31"/>
    </row>
    <row r="29" spans="2:12" ht="15" customHeight="1">
      <c r="B29" s="43"/>
      <c r="C29" s="951"/>
      <c r="D29" s="951"/>
      <c r="E29" s="951"/>
      <c r="F29" s="31"/>
      <c r="G29" s="31"/>
      <c r="H29" s="31"/>
      <c r="I29" s="31"/>
      <c r="J29" s="31"/>
      <c r="K29" s="31"/>
      <c r="L29" s="31"/>
    </row>
    <row r="30" spans="2:12" ht="15" customHeight="1">
      <c r="B30" s="43"/>
      <c r="C30" s="951"/>
      <c r="D30" s="951"/>
      <c r="E30" s="951"/>
      <c r="F30" s="31"/>
      <c r="G30" s="31"/>
      <c r="H30" s="31"/>
      <c r="I30" s="31"/>
      <c r="J30" s="31"/>
      <c r="K30" s="31"/>
      <c r="L30" s="31"/>
    </row>
    <row r="31" spans="2:12" ht="15" customHeight="1">
      <c r="B31" s="43"/>
      <c r="C31" s="951"/>
      <c r="D31" s="951"/>
      <c r="E31" s="951"/>
      <c r="F31" s="31"/>
      <c r="G31" s="31"/>
      <c r="H31" s="31"/>
      <c r="I31" s="31"/>
      <c r="J31" s="31"/>
      <c r="K31" s="31"/>
      <c r="L31" s="31"/>
    </row>
    <row r="32" spans="2:12" ht="15" customHeight="1">
      <c r="B32" s="43"/>
      <c r="C32" s="31"/>
      <c r="D32" s="31"/>
      <c r="E32" s="31"/>
      <c r="F32" s="31"/>
      <c r="G32" s="31"/>
      <c r="H32" s="31"/>
      <c r="I32" s="31"/>
      <c r="J32" s="31"/>
      <c r="K32" s="31"/>
      <c r="L32" s="31"/>
    </row>
    <row r="33" spans="2:12" ht="15" customHeight="1">
      <c r="B33" s="43"/>
      <c r="C33" s="951"/>
      <c r="D33" s="951"/>
      <c r="E33" s="951"/>
      <c r="F33" s="31"/>
      <c r="G33" s="31"/>
      <c r="H33" s="31"/>
      <c r="I33" s="31"/>
      <c r="J33" s="31"/>
      <c r="K33" s="31"/>
      <c r="L33" s="31"/>
    </row>
    <row r="34" spans="2:12" ht="15" customHeight="1">
      <c r="B34" s="43"/>
      <c r="C34" s="951"/>
      <c r="D34" s="951"/>
      <c r="E34" s="951"/>
      <c r="F34" s="31"/>
      <c r="G34" s="31"/>
      <c r="H34" s="31"/>
      <c r="I34" s="31"/>
      <c r="J34" s="31"/>
      <c r="K34" s="31"/>
      <c r="L34" s="31"/>
    </row>
    <row r="35" spans="2:12" ht="15" customHeight="1">
      <c r="B35" s="43"/>
      <c r="C35" s="951"/>
      <c r="D35" s="951"/>
      <c r="E35" s="951"/>
      <c r="F35" s="31"/>
      <c r="G35" s="31"/>
      <c r="H35" s="31"/>
      <c r="I35" s="31"/>
      <c r="J35" s="31"/>
      <c r="K35" s="31"/>
      <c r="L35" s="31"/>
    </row>
    <row r="36" spans="2:12" ht="15" customHeight="1">
      <c r="B36" s="43"/>
      <c r="C36" s="951"/>
      <c r="D36" s="951"/>
      <c r="E36" s="951"/>
      <c r="F36" s="31"/>
      <c r="G36" s="31"/>
      <c r="H36" s="31"/>
      <c r="I36" s="31"/>
      <c r="J36" s="31"/>
      <c r="K36" s="31"/>
      <c r="L36" s="31"/>
    </row>
    <row r="37" spans="2:12" ht="15" customHeight="1">
      <c r="B37" s="43"/>
      <c r="C37" s="31"/>
      <c r="D37" s="31"/>
      <c r="E37" s="31"/>
      <c r="F37" s="31"/>
      <c r="G37" s="31"/>
      <c r="H37" s="31"/>
      <c r="I37" s="31"/>
      <c r="J37" s="31"/>
      <c r="K37" s="31"/>
      <c r="L37" s="31"/>
    </row>
    <row r="38" spans="2:12" ht="15" customHeight="1">
      <c r="B38" s="43"/>
      <c r="C38" s="951"/>
      <c r="D38" s="951"/>
      <c r="E38" s="951"/>
      <c r="F38" s="31"/>
      <c r="G38" s="31"/>
      <c r="H38" s="31"/>
      <c r="I38" s="31"/>
      <c r="J38" s="31"/>
      <c r="K38" s="31"/>
      <c r="L38" s="31"/>
    </row>
    <row r="39" spans="2:12" ht="15" customHeight="1">
      <c r="B39" s="43"/>
      <c r="C39" s="951"/>
      <c r="D39" s="951"/>
      <c r="E39" s="951"/>
      <c r="F39" s="31"/>
      <c r="G39" s="31"/>
      <c r="H39" s="31"/>
      <c r="I39" s="31"/>
      <c r="J39" s="31"/>
      <c r="K39" s="31"/>
      <c r="L39" s="31"/>
    </row>
    <row r="40" spans="2:12" ht="15" customHeight="1">
      <c r="B40" s="43"/>
      <c r="C40" s="31"/>
      <c r="D40" s="31"/>
      <c r="E40" s="31"/>
      <c r="F40" s="31"/>
      <c r="G40" s="31"/>
      <c r="H40" s="31"/>
      <c r="I40" s="31"/>
      <c r="J40" s="31"/>
      <c r="K40" s="31"/>
      <c r="L40" s="31"/>
    </row>
  </sheetData>
  <mergeCells count="11">
    <mergeCell ref="E4:E5"/>
    <mergeCell ref="C4:C5"/>
    <mergeCell ref="D4:D5"/>
    <mergeCell ref="B4:B5"/>
    <mergeCell ref="L4:L5"/>
    <mergeCell ref="J4:J5"/>
    <mergeCell ref="K4:K5"/>
    <mergeCell ref="F4:F5"/>
    <mergeCell ref="G4:G5"/>
    <mergeCell ref="H4:H5"/>
    <mergeCell ref="I4:I5"/>
  </mergeCells>
  <printOptions/>
  <pageMargins left="0.75" right="0.75" top="1" bottom="1" header="0.512" footer="0.512"/>
  <pageSetup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dimension ref="A2:O51"/>
  <sheetViews>
    <sheetView workbookViewId="0" topLeftCell="A1">
      <selection activeCell="A1" sqref="A1"/>
    </sheetView>
  </sheetViews>
  <sheetFormatPr defaultColWidth="9.00390625" defaultRowHeight="13.5"/>
  <cols>
    <col min="1" max="1" width="2.625" style="150" customWidth="1"/>
    <col min="2" max="2" width="9.625" style="150" customWidth="1"/>
    <col min="3" max="3" width="9.875" style="150" customWidth="1"/>
    <col min="4" max="16384" width="9.00390625" style="150" customWidth="1"/>
  </cols>
  <sheetData>
    <row r="2" spans="2:11" ht="14.25">
      <c r="B2" s="581" t="s">
        <v>1091</v>
      </c>
      <c r="C2" s="953"/>
      <c r="E2" s="953"/>
      <c r="G2" s="953"/>
      <c r="I2" s="953"/>
      <c r="K2" s="953"/>
    </row>
    <row r="3" spans="1:14" ht="12.75" thickBot="1">
      <c r="A3" s="70"/>
      <c r="B3" s="70"/>
      <c r="N3" s="953" t="s">
        <v>1059</v>
      </c>
    </row>
    <row r="4" spans="2:15" ht="15" customHeight="1">
      <c r="B4" s="1372" t="s">
        <v>1060</v>
      </c>
      <c r="C4" s="1368" t="s">
        <v>1460</v>
      </c>
      <c r="D4" s="1368"/>
      <c r="E4" s="1368" t="s">
        <v>1061</v>
      </c>
      <c r="F4" s="1368"/>
      <c r="G4" s="1368" t="s">
        <v>1062</v>
      </c>
      <c r="H4" s="1368"/>
      <c r="I4" s="1368" t="s">
        <v>1063</v>
      </c>
      <c r="J4" s="1368"/>
      <c r="K4" s="1368" t="s">
        <v>1064</v>
      </c>
      <c r="L4" s="1368"/>
      <c r="M4" s="1368" t="s">
        <v>1065</v>
      </c>
      <c r="N4" s="1368"/>
      <c r="O4" s="70"/>
    </row>
    <row r="5" spans="2:15" ht="15" customHeight="1">
      <c r="B5" s="1373"/>
      <c r="C5" s="1369"/>
      <c r="D5" s="1369"/>
      <c r="E5" s="1369"/>
      <c r="F5" s="1369"/>
      <c r="G5" s="1369"/>
      <c r="H5" s="1369"/>
      <c r="I5" s="1369"/>
      <c r="J5" s="1369"/>
      <c r="K5" s="1369"/>
      <c r="L5" s="1369"/>
      <c r="M5" s="1369"/>
      <c r="N5" s="1369"/>
      <c r="O5" s="70"/>
    </row>
    <row r="6" spans="2:15" ht="15" customHeight="1">
      <c r="B6" s="1374"/>
      <c r="C6" s="954" t="s">
        <v>1066</v>
      </c>
      <c r="D6" s="954" t="s">
        <v>1067</v>
      </c>
      <c r="E6" s="954" t="s">
        <v>1066</v>
      </c>
      <c r="F6" s="954" t="s">
        <v>1067</v>
      </c>
      <c r="G6" s="954" t="s">
        <v>1066</v>
      </c>
      <c r="H6" s="954" t="s">
        <v>1067</v>
      </c>
      <c r="I6" s="954" t="s">
        <v>1066</v>
      </c>
      <c r="J6" s="954" t="s">
        <v>1067</v>
      </c>
      <c r="K6" s="954" t="s">
        <v>1066</v>
      </c>
      <c r="L6" s="954" t="s">
        <v>1067</v>
      </c>
      <c r="M6" s="954" t="s">
        <v>1066</v>
      </c>
      <c r="N6" s="954" t="s">
        <v>1067</v>
      </c>
      <c r="O6" s="70"/>
    </row>
    <row r="7" spans="2:15" ht="12">
      <c r="B7" s="570"/>
      <c r="C7" s="955"/>
      <c r="D7" s="949"/>
      <c r="E7" s="949"/>
      <c r="F7" s="949"/>
      <c r="G7" s="949"/>
      <c r="H7" s="949"/>
      <c r="I7" s="949"/>
      <c r="J7" s="949"/>
      <c r="K7" s="949"/>
      <c r="L7" s="949"/>
      <c r="M7" s="949"/>
      <c r="N7" s="950"/>
      <c r="O7" s="70"/>
    </row>
    <row r="8" spans="2:15" s="153" customFormat="1" ht="11.25">
      <c r="B8" s="565"/>
      <c r="C8" s="1378" t="s">
        <v>1068</v>
      </c>
      <c r="D8" s="1379"/>
      <c r="E8" s="1379"/>
      <c r="F8" s="1379"/>
      <c r="G8" s="1379"/>
      <c r="H8" s="1379"/>
      <c r="I8" s="1379"/>
      <c r="J8" s="1379"/>
      <c r="K8" s="1379"/>
      <c r="L8" s="1379"/>
      <c r="M8" s="1379"/>
      <c r="N8" s="1380"/>
      <c r="O8" s="959"/>
    </row>
    <row r="9" spans="2:15" ht="17.25" customHeight="1">
      <c r="B9" s="34" t="s">
        <v>1069</v>
      </c>
      <c r="C9" s="30">
        <f>SUM(E9,G9,I9,K9,M9)</f>
        <v>44</v>
      </c>
      <c r="D9" s="31">
        <v>2498</v>
      </c>
      <c r="E9" s="31">
        <v>5</v>
      </c>
      <c r="F9" s="31">
        <v>767</v>
      </c>
      <c r="G9" s="31">
        <v>4</v>
      </c>
      <c r="H9" s="31">
        <v>576</v>
      </c>
      <c r="I9" s="31">
        <v>12</v>
      </c>
      <c r="J9" s="31">
        <v>1838</v>
      </c>
      <c r="K9" s="31">
        <v>13</v>
      </c>
      <c r="L9" s="31">
        <v>2267</v>
      </c>
      <c r="M9" s="31">
        <v>10</v>
      </c>
      <c r="N9" s="32">
        <v>713</v>
      </c>
      <c r="O9" s="70"/>
    </row>
    <row r="10" spans="2:15" s="153" customFormat="1" ht="15" customHeight="1">
      <c r="B10" s="38" t="s">
        <v>1070</v>
      </c>
      <c r="C10" s="39">
        <f>SUM(C12:C21)</f>
        <v>42</v>
      </c>
      <c r="D10" s="40">
        <v>2826</v>
      </c>
      <c r="E10" s="40">
        <f aca="true" t="shared" si="0" ref="E10:N10">SUM(E12:E21)</f>
        <v>1</v>
      </c>
      <c r="F10" s="40">
        <f t="shared" si="0"/>
        <v>32</v>
      </c>
      <c r="G10" s="40">
        <f t="shared" si="0"/>
        <v>3</v>
      </c>
      <c r="H10" s="40">
        <f t="shared" si="0"/>
        <v>308</v>
      </c>
      <c r="I10" s="40">
        <f t="shared" si="0"/>
        <v>16</v>
      </c>
      <c r="J10" s="40">
        <f t="shared" si="0"/>
        <v>970</v>
      </c>
      <c r="K10" s="40">
        <f t="shared" si="0"/>
        <v>11</v>
      </c>
      <c r="L10" s="40">
        <f t="shared" si="0"/>
        <v>1060</v>
      </c>
      <c r="M10" s="40">
        <f t="shared" si="0"/>
        <v>11</v>
      </c>
      <c r="N10" s="41">
        <f t="shared" si="0"/>
        <v>426</v>
      </c>
      <c r="O10" s="959"/>
    </row>
    <row r="11" spans="2:15" ht="15" customHeight="1">
      <c r="B11" s="570"/>
      <c r="C11" s="960"/>
      <c r="D11" s="70"/>
      <c r="E11" s="70"/>
      <c r="F11" s="70"/>
      <c r="G11" s="70"/>
      <c r="H11" s="70"/>
      <c r="I11" s="70"/>
      <c r="J11" s="70"/>
      <c r="K11" s="70"/>
      <c r="L11" s="70"/>
      <c r="M11" s="70"/>
      <c r="N11" s="27"/>
      <c r="O11" s="70"/>
    </row>
    <row r="12" spans="2:15" ht="15" customHeight="1">
      <c r="B12" s="570" t="s">
        <v>1071</v>
      </c>
      <c r="C12" s="30">
        <f aca="true" t="shared" si="1" ref="C12:C21">SUM(E12,G12,I12,K12,M12)</f>
        <v>16</v>
      </c>
      <c r="D12" s="31">
        <f aca="true" t="shared" si="2" ref="D12:D21">SUM(F12,H12,J12,L12,N12)</f>
        <v>1284</v>
      </c>
      <c r="E12" s="31">
        <v>1</v>
      </c>
      <c r="F12" s="31">
        <v>32</v>
      </c>
      <c r="G12" s="31">
        <v>1</v>
      </c>
      <c r="H12" s="31">
        <v>164</v>
      </c>
      <c r="I12" s="31">
        <v>2</v>
      </c>
      <c r="J12" s="31">
        <v>156</v>
      </c>
      <c r="K12" s="31">
        <v>5</v>
      </c>
      <c r="L12" s="31">
        <v>680</v>
      </c>
      <c r="M12" s="31">
        <v>7</v>
      </c>
      <c r="N12" s="32">
        <v>252</v>
      </c>
      <c r="O12" s="70"/>
    </row>
    <row r="13" spans="2:15" ht="15" customHeight="1">
      <c r="B13" s="570" t="s">
        <v>1072</v>
      </c>
      <c r="C13" s="30">
        <f t="shared" si="1"/>
        <v>5</v>
      </c>
      <c r="D13" s="31">
        <f t="shared" si="2"/>
        <v>252</v>
      </c>
      <c r="E13" s="31">
        <v>0</v>
      </c>
      <c r="F13" s="31">
        <v>0</v>
      </c>
      <c r="G13" s="31">
        <v>0</v>
      </c>
      <c r="H13" s="31">
        <v>0</v>
      </c>
      <c r="I13" s="31">
        <v>1</v>
      </c>
      <c r="J13" s="31">
        <v>20</v>
      </c>
      <c r="K13" s="31">
        <v>4</v>
      </c>
      <c r="L13" s="31">
        <v>232</v>
      </c>
      <c r="M13" s="31">
        <v>0</v>
      </c>
      <c r="N13" s="32">
        <v>0</v>
      </c>
      <c r="O13" s="70"/>
    </row>
    <row r="14" spans="2:15" ht="15" customHeight="1">
      <c r="B14" s="570" t="s">
        <v>1489</v>
      </c>
      <c r="C14" s="30">
        <f t="shared" si="1"/>
        <v>1</v>
      </c>
      <c r="D14" s="31">
        <f t="shared" si="2"/>
        <v>225</v>
      </c>
      <c r="E14" s="31">
        <v>0</v>
      </c>
      <c r="F14" s="31">
        <v>0</v>
      </c>
      <c r="G14" s="31">
        <v>0</v>
      </c>
      <c r="H14" s="31">
        <v>0</v>
      </c>
      <c r="I14" s="31">
        <v>1</v>
      </c>
      <c r="J14" s="31">
        <v>225</v>
      </c>
      <c r="K14" s="31">
        <v>0</v>
      </c>
      <c r="L14" s="31">
        <v>0</v>
      </c>
      <c r="M14" s="31">
        <v>0</v>
      </c>
      <c r="N14" s="32">
        <v>0</v>
      </c>
      <c r="O14" s="70"/>
    </row>
    <row r="15" spans="2:15" ht="15" customHeight="1">
      <c r="B15" s="570" t="s">
        <v>1073</v>
      </c>
      <c r="C15" s="30">
        <f t="shared" si="1"/>
        <v>4</v>
      </c>
      <c r="D15" s="31">
        <f t="shared" si="2"/>
        <v>237</v>
      </c>
      <c r="E15" s="31">
        <v>0</v>
      </c>
      <c r="F15" s="31">
        <v>0</v>
      </c>
      <c r="G15" s="31">
        <v>0</v>
      </c>
      <c r="H15" s="31">
        <v>0</v>
      </c>
      <c r="I15" s="31">
        <v>4</v>
      </c>
      <c r="J15" s="31">
        <v>237</v>
      </c>
      <c r="K15" s="31">
        <v>0</v>
      </c>
      <c r="L15" s="31">
        <v>0</v>
      </c>
      <c r="M15" s="31">
        <v>0</v>
      </c>
      <c r="N15" s="32">
        <v>0</v>
      </c>
      <c r="O15" s="70"/>
    </row>
    <row r="16" spans="2:15" ht="15" customHeight="1">
      <c r="B16" s="570" t="s">
        <v>1515</v>
      </c>
      <c r="C16" s="30">
        <f t="shared" si="1"/>
        <v>5</v>
      </c>
      <c r="D16" s="31">
        <f t="shared" si="2"/>
        <v>235</v>
      </c>
      <c r="E16" s="31">
        <v>0</v>
      </c>
      <c r="F16" s="31">
        <v>0</v>
      </c>
      <c r="G16" s="31">
        <v>1</v>
      </c>
      <c r="H16" s="31">
        <v>109</v>
      </c>
      <c r="I16" s="31">
        <v>3</v>
      </c>
      <c r="J16" s="31">
        <v>97</v>
      </c>
      <c r="K16" s="31">
        <v>0</v>
      </c>
      <c r="L16" s="31">
        <v>0</v>
      </c>
      <c r="M16" s="31">
        <v>1</v>
      </c>
      <c r="N16" s="32">
        <v>29</v>
      </c>
      <c r="O16" s="70"/>
    </row>
    <row r="17" spans="2:15" ht="15" customHeight="1">
      <c r="B17" s="570" t="s">
        <v>1074</v>
      </c>
      <c r="C17" s="30">
        <f t="shared" si="1"/>
        <v>3</v>
      </c>
      <c r="D17" s="31">
        <f t="shared" si="2"/>
        <v>156</v>
      </c>
      <c r="E17" s="31">
        <v>0</v>
      </c>
      <c r="F17" s="31">
        <v>0</v>
      </c>
      <c r="G17" s="31">
        <v>0</v>
      </c>
      <c r="H17" s="31">
        <v>0</v>
      </c>
      <c r="I17" s="31">
        <v>3</v>
      </c>
      <c r="J17" s="31">
        <v>156</v>
      </c>
      <c r="K17" s="31">
        <v>0</v>
      </c>
      <c r="L17" s="31">
        <v>0</v>
      </c>
      <c r="M17" s="31">
        <v>0</v>
      </c>
      <c r="N17" s="32">
        <v>0</v>
      </c>
      <c r="O17" s="70"/>
    </row>
    <row r="18" spans="2:15" ht="15" customHeight="1">
      <c r="B18" s="570" t="s">
        <v>1644</v>
      </c>
      <c r="C18" s="30">
        <f t="shared" si="1"/>
        <v>3</v>
      </c>
      <c r="D18" s="31">
        <f t="shared" si="2"/>
        <v>186</v>
      </c>
      <c r="E18" s="31">
        <v>0</v>
      </c>
      <c r="F18" s="31">
        <v>0</v>
      </c>
      <c r="G18" s="31">
        <v>0</v>
      </c>
      <c r="H18" s="31">
        <v>0</v>
      </c>
      <c r="I18" s="31">
        <v>1</v>
      </c>
      <c r="J18" s="31">
        <v>39</v>
      </c>
      <c r="K18" s="31">
        <v>1</v>
      </c>
      <c r="L18" s="31">
        <v>103</v>
      </c>
      <c r="M18" s="31">
        <v>1</v>
      </c>
      <c r="N18" s="32">
        <v>44</v>
      </c>
      <c r="O18" s="70"/>
    </row>
    <row r="19" spans="2:15" ht="15" customHeight="1">
      <c r="B19" s="570" t="s">
        <v>1075</v>
      </c>
      <c r="C19" s="30">
        <f t="shared" si="1"/>
        <v>2</v>
      </c>
      <c r="D19" s="31">
        <f t="shared" si="2"/>
        <v>75</v>
      </c>
      <c r="E19" s="31">
        <v>0</v>
      </c>
      <c r="F19" s="31">
        <v>0</v>
      </c>
      <c r="G19" s="31">
        <v>1</v>
      </c>
      <c r="H19" s="31">
        <v>35</v>
      </c>
      <c r="I19" s="31">
        <v>1</v>
      </c>
      <c r="J19" s="31">
        <v>40</v>
      </c>
      <c r="K19" s="31">
        <v>0</v>
      </c>
      <c r="L19" s="31">
        <v>0</v>
      </c>
      <c r="M19" s="31">
        <v>0</v>
      </c>
      <c r="N19" s="32">
        <v>0</v>
      </c>
      <c r="O19" s="70"/>
    </row>
    <row r="20" spans="2:15" ht="15" customHeight="1">
      <c r="B20" s="570" t="s">
        <v>1534</v>
      </c>
      <c r="C20" s="30">
        <f t="shared" si="1"/>
        <v>3</v>
      </c>
      <c r="D20" s="31">
        <f t="shared" si="2"/>
        <v>146</v>
      </c>
      <c r="E20" s="31">
        <v>0</v>
      </c>
      <c r="F20" s="31">
        <v>0</v>
      </c>
      <c r="G20" s="31">
        <v>0</v>
      </c>
      <c r="H20" s="31">
        <v>0</v>
      </c>
      <c r="I20" s="31">
        <v>0</v>
      </c>
      <c r="J20" s="31">
        <v>0</v>
      </c>
      <c r="K20" s="31">
        <v>1</v>
      </c>
      <c r="L20" s="31">
        <v>45</v>
      </c>
      <c r="M20" s="31">
        <v>2</v>
      </c>
      <c r="N20" s="32">
        <v>101</v>
      </c>
      <c r="O20" s="70"/>
    </row>
    <row r="21" spans="2:15" ht="15" customHeight="1">
      <c r="B21" s="570" t="s">
        <v>362</v>
      </c>
      <c r="C21" s="30">
        <f t="shared" si="1"/>
        <v>0</v>
      </c>
      <c r="D21" s="31">
        <f t="shared" si="2"/>
        <v>0</v>
      </c>
      <c r="E21" s="31">
        <v>0</v>
      </c>
      <c r="F21" s="31">
        <v>0</v>
      </c>
      <c r="G21" s="31">
        <v>0</v>
      </c>
      <c r="H21" s="31">
        <v>0</v>
      </c>
      <c r="I21" s="31">
        <v>0</v>
      </c>
      <c r="J21" s="31">
        <v>0</v>
      </c>
      <c r="K21" s="31">
        <v>0</v>
      </c>
      <c r="L21" s="31">
        <v>0</v>
      </c>
      <c r="M21" s="31">
        <v>0</v>
      </c>
      <c r="N21" s="32">
        <v>0</v>
      </c>
      <c r="O21" s="70"/>
    </row>
    <row r="22" spans="2:15" ht="15" customHeight="1">
      <c r="B22" s="570"/>
      <c r="C22" s="30"/>
      <c r="D22" s="31"/>
      <c r="E22" s="31"/>
      <c r="F22" s="31"/>
      <c r="G22" s="31"/>
      <c r="H22" s="31"/>
      <c r="I22" s="31"/>
      <c r="J22" s="31"/>
      <c r="K22" s="31"/>
      <c r="L22" s="31"/>
      <c r="M22" s="31"/>
      <c r="N22" s="32"/>
      <c r="O22" s="70"/>
    </row>
    <row r="23" spans="2:15" s="153" customFormat="1" ht="11.25">
      <c r="B23" s="565"/>
      <c r="C23" s="1378" t="s">
        <v>1076</v>
      </c>
      <c r="D23" s="1379"/>
      <c r="E23" s="1379"/>
      <c r="F23" s="1379"/>
      <c r="G23" s="1379"/>
      <c r="H23" s="1379"/>
      <c r="I23" s="1379"/>
      <c r="J23" s="1379"/>
      <c r="K23" s="1379"/>
      <c r="L23" s="1379"/>
      <c r="M23" s="1379"/>
      <c r="N23" s="1380"/>
      <c r="O23" s="959"/>
    </row>
    <row r="24" spans="2:15" s="153" customFormat="1" ht="11.25">
      <c r="B24" s="38"/>
      <c r="C24" s="956"/>
      <c r="D24" s="957"/>
      <c r="E24" s="957"/>
      <c r="F24" s="957"/>
      <c r="G24" s="957"/>
      <c r="H24" s="957"/>
      <c r="I24" s="957"/>
      <c r="J24" s="957"/>
      <c r="K24" s="957"/>
      <c r="L24" s="957"/>
      <c r="M24" s="957"/>
      <c r="N24" s="958"/>
      <c r="O24" s="959"/>
    </row>
    <row r="25" spans="2:15" ht="17.25" customHeight="1">
      <c r="B25" s="34" t="s">
        <v>1069</v>
      </c>
      <c r="C25" s="30">
        <v>647</v>
      </c>
      <c r="D25" s="31">
        <f>SUM(F25,H25,J25,L25,N25)</f>
        <v>2227</v>
      </c>
      <c r="E25" s="31">
        <v>14</v>
      </c>
      <c r="F25" s="31">
        <v>26</v>
      </c>
      <c r="G25" s="31">
        <v>1</v>
      </c>
      <c r="H25" s="31">
        <v>19</v>
      </c>
      <c r="I25" s="31">
        <v>71</v>
      </c>
      <c r="J25" s="31">
        <v>196</v>
      </c>
      <c r="K25" s="31">
        <v>24</v>
      </c>
      <c r="L25" s="31">
        <v>135</v>
      </c>
      <c r="M25" s="31">
        <v>536</v>
      </c>
      <c r="N25" s="32">
        <v>1851</v>
      </c>
      <c r="O25" s="70"/>
    </row>
    <row r="26" spans="2:15" s="153" customFormat="1" ht="15" customHeight="1">
      <c r="B26" s="38" t="s">
        <v>1070</v>
      </c>
      <c r="C26" s="39">
        <f aca="true" t="shared" si="3" ref="C26:N26">SUM(C28:C37)</f>
        <v>655</v>
      </c>
      <c r="D26" s="40">
        <f t="shared" si="3"/>
        <v>2313</v>
      </c>
      <c r="E26" s="40">
        <f t="shared" si="3"/>
        <v>15</v>
      </c>
      <c r="F26" s="40">
        <f t="shared" si="3"/>
        <v>8</v>
      </c>
      <c r="G26" s="40">
        <f t="shared" si="3"/>
        <v>2</v>
      </c>
      <c r="H26" s="40">
        <f t="shared" si="3"/>
        <v>22</v>
      </c>
      <c r="I26" s="40">
        <f t="shared" si="3"/>
        <v>76</v>
      </c>
      <c r="J26" s="40">
        <f t="shared" si="3"/>
        <v>179</v>
      </c>
      <c r="K26" s="40">
        <f t="shared" si="3"/>
        <v>32</v>
      </c>
      <c r="L26" s="40">
        <f t="shared" si="3"/>
        <v>150</v>
      </c>
      <c r="M26" s="40">
        <f t="shared" si="3"/>
        <v>530</v>
      </c>
      <c r="N26" s="41">
        <f t="shared" si="3"/>
        <v>1954</v>
      </c>
      <c r="O26" s="959"/>
    </row>
    <row r="27" spans="2:15" ht="15" customHeight="1">
      <c r="B27" s="570"/>
      <c r="C27" s="960"/>
      <c r="D27" s="70"/>
      <c r="E27" s="70"/>
      <c r="F27" s="70"/>
      <c r="G27" s="70"/>
      <c r="H27" s="70"/>
      <c r="I27" s="70"/>
      <c r="J27" s="70"/>
      <c r="K27" s="70"/>
      <c r="L27" s="70"/>
      <c r="M27" s="70"/>
      <c r="N27" s="27"/>
      <c r="O27" s="70"/>
    </row>
    <row r="28" spans="2:15" ht="15" customHeight="1">
      <c r="B28" s="570" t="s">
        <v>1071</v>
      </c>
      <c r="C28" s="30">
        <f aca="true" t="shared" si="4" ref="C28:C37">SUM(E28,G28,I28,K28,M28)</f>
        <v>144</v>
      </c>
      <c r="D28" s="31">
        <f aca="true" t="shared" si="5" ref="D28:D37">SUM(F28,H28,J28,L28,N28)</f>
        <v>516</v>
      </c>
      <c r="E28" s="31">
        <v>5</v>
      </c>
      <c r="F28" s="31">
        <v>0</v>
      </c>
      <c r="G28" s="31">
        <v>1</v>
      </c>
      <c r="H28" s="31">
        <v>19</v>
      </c>
      <c r="I28" s="31">
        <v>11</v>
      </c>
      <c r="J28" s="31">
        <v>12</v>
      </c>
      <c r="K28" s="31">
        <v>6</v>
      </c>
      <c r="L28" s="31">
        <v>19</v>
      </c>
      <c r="M28" s="31">
        <v>121</v>
      </c>
      <c r="N28" s="32">
        <v>466</v>
      </c>
      <c r="O28" s="70"/>
    </row>
    <row r="29" spans="2:15" ht="15" customHeight="1">
      <c r="B29" s="570" t="s">
        <v>1072</v>
      </c>
      <c r="C29" s="30">
        <f t="shared" si="4"/>
        <v>58</v>
      </c>
      <c r="D29" s="31">
        <f t="shared" si="5"/>
        <v>205</v>
      </c>
      <c r="E29" s="31">
        <v>3</v>
      </c>
      <c r="F29" s="31">
        <v>0</v>
      </c>
      <c r="G29" s="31">
        <v>0</v>
      </c>
      <c r="H29" s="31">
        <v>0</v>
      </c>
      <c r="I29" s="31">
        <v>10</v>
      </c>
      <c r="J29" s="31">
        <v>21</v>
      </c>
      <c r="K29" s="31">
        <v>9</v>
      </c>
      <c r="L29" s="31">
        <v>66</v>
      </c>
      <c r="M29" s="31">
        <v>36</v>
      </c>
      <c r="N29" s="32">
        <v>118</v>
      </c>
      <c r="O29" s="70"/>
    </row>
    <row r="30" spans="2:15" ht="15" customHeight="1">
      <c r="B30" s="570" t="s">
        <v>1489</v>
      </c>
      <c r="C30" s="30">
        <f t="shared" si="4"/>
        <v>92</v>
      </c>
      <c r="D30" s="31">
        <f t="shared" si="5"/>
        <v>381</v>
      </c>
      <c r="E30" s="31">
        <v>1</v>
      </c>
      <c r="F30" s="31">
        <v>0</v>
      </c>
      <c r="G30" s="31">
        <v>0</v>
      </c>
      <c r="H30" s="31">
        <v>0</v>
      </c>
      <c r="I30" s="31">
        <v>4</v>
      </c>
      <c r="J30" s="31">
        <v>6</v>
      </c>
      <c r="K30" s="31">
        <v>6</v>
      </c>
      <c r="L30" s="31">
        <v>27</v>
      </c>
      <c r="M30" s="31">
        <v>81</v>
      </c>
      <c r="N30" s="32">
        <v>348</v>
      </c>
      <c r="O30" s="70"/>
    </row>
    <row r="31" spans="2:15" ht="15" customHeight="1">
      <c r="B31" s="570" t="s">
        <v>1073</v>
      </c>
      <c r="C31" s="30">
        <f t="shared" si="4"/>
        <v>88</v>
      </c>
      <c r="D31" s="31">
        <f t="shared" si="5"/>
        <v>300</v>
      </c>
      <c r="E31" s="31">
        <v>2</v>
      </c>
      <c r="F31" s="31">
        <v>0</v>
      </c>
      <c r="G31" s="31">
        <v>0</v>
      </c>
      <c r="H31" s="31">
        <v>0</v>
      </c>
      <c r="I31" s="31">
        <v>13</v>
      </c>
      <c r="J31" s="31">
        <v>10</v>
      </c>
      <c r="K31" s="31">
        <v>1</v>
      </c>
      <c r="L31" s="31">
        <v>0</v>
      </c>
      <c r="M31" s="31">
        <v>72</v>
      </c>
      <c r="N31" s="32">
        <v>290</v>
      </c>
      <c r="O31" s="70"/>
    </row>
    <row r="32" spans="2:15" ht="15" customHeight="1">
      <c r="B32" s="570" t="s">
        <v>1515</v>
      </c>
      <c r="C32" s="30">
        <f t="shared" si="4"/>
        <v>52</v>
      </c>
      <c r="D32" s="31">
        <f t="shared" si="5"/>
        <v>139</v>
      </c>
      <c r="E32" s="31">
        <v>4</v>
      </c>
      <c r="F32" s="31">
        <v>8</v>
      </c>
      <c r="G32" s="31">
        <v>0</v>
      </c>
      <c r="H32" s="31">
        <v>0</v>
      </c>
      <c r="I32" s="31">
        <v>9</v>
      </c>
      <c r="J32" s="31">
        <v>16</v>
      </c>
      <c r="K32" s="31">
        <v>2</v>
      </c>
      <c r="L32" s="31">
        <v>0</v>
      </c>
      <c r="M32" s="31">
        <v>37</v>
      </c>
      <c r="N32" s="32">
        <v>115</v>
      </c>
      <c r="O32" s="70"/>
    </row>
    <row r="33" spans="2:15" ht="15" customHeight="1">
      <c r="B33" s="570" t="s">
        <v>1074</v>
      </c>
      <c r="C33" s="30">
        <f t="shared" si="4"/>
        <v>51</v>
      </c>
      <c r="D33" s="31">
        <f t="shared" si="5"/>
        <v>173</v>
      </c>
      <c r="E33" s="31">
        <v>0</v>
      </c>
      <c r="F33" s="31">
        <v>0</v>
      </c>
      <c r="G33" s="31">
        <v>0</v>
      </c>
      <c r="H33" s="31">
        <v>0</v>
      </c>
      <c r="I33" s="31">
        <v>7</v>
      </c>
      <c r="J33" s="31">
        <v>19</v>
      </c>
      <c r="K33" s="31">
        <v>2</v>
      </c>
      <c r="L33" s="31">
        <v>10</v>
      </c>
      <c r="M33" s="31">
        <v>42</v>
      </c>
      <c r="N33" s="32">
        <v>144</v>
      </c>
      <c r="O33" s="70"/>
    </row>
    <row r="34" spans="2:15" ht="15" customHeight="1">
      <c r="B34" s="570" t="s">
        <v>1644</v>
      </c>
      <c r="C34" s="30">
        <f t="shared" si="4"/>
        <v>40</v>
      </c>
      <c r="D34" s="31">
        <f t="shared" si="5"/>
        <v>97</v>
      </c>
      <c r="E34" s="31">
        <v>0</v>
      </c>
      <c r="F34" s="31">
        <v>0</v>
      </c>
      <c r="G34" s="31">
        <v>0</v>
      </c>
      <c r="H34" s="31">
        <v>0</v>
      </c>
      <c r="I34" s="31">
        <v>6</v>
      </c>
      <c r="J34" s="31">
        <v>21</v>
      </c>
      <c r="K34" s="31">
        <v>1</v>
      </c>
      <c r="L34" s="31">
        <v>9</v>
      </c>
      <c r="M34" s="31">
        <v>33</v>
      </c>
      <c r="N34" s="32">
        <v>67</v>
      </c>
      <c r="O34" s="70"/>
    </row>
    <row r="35" spans="2:15" ht="15" customHeight="1">
      <c r="B35" s="570" t="s">
        <v>1075</v>
      </c>
      <c r="C35" s="30">
        <f t="shared" si="4"/>
        <v>51</v>
      </c>
      <c r="D35" s="31">
        <f t="shared" si="5"/>
        <v>227</v>
      </c>
      <c r="E35" s="31">
        <v>0</v>
      </c>
      <c r="F35" s="31">
        <v>0</v>
      </c>
      <c r="G35" s="31">
        <v>0</v>
      </c>
      <c r="H35" s="31">
        <v>0</v>
      </c>
      <c r="I35" s="31">
        <v>9</v>
      </c>
      <c r="J35" s="31">
        <v>54</v>
      </c>
      <c r="K35" s="31">
        <v>3</v>
      </c>
      <c r="L35" s="31">
        <v>0</v>
      </c>
      <c r="M35" s="31">
        <v>39</v>
      </c>
      <c r="N35" s="32">
        <v>173</v>
      </c>
      <c r="O35" s="70"/>
    </row>
    <row r="36" spans="2:15" ht="15" customHeight="1">
      <c r="B36" s="570" t="s">
        <v>1534</v>
      </c>
      <c r="C36" s="30">
        <f t="shared" si="4"/>
        <v>50</v>
      </c>
      <c r="D36" s="31">
        <f t="shared" si="5"/>
        <v>198</v>
      </c>
      <c r="E36" s="31">
        <v>0</v>
      </c>
      <c r="F36" s="31">
        <v>0</v>
      </c>
      <c r="G36" s="31">
        <v>1</v>
      </c>
      <c r="H36" s="31">
        <v>3</v>
      </c>
      <c r="I36" s="31">
        <v>5</v>
      </c>
      <c r="J36" s="31">
        <v>12</v>
      </c>
      <c r="K36" s="31">
        <v>1</v>
      </c>
      <c r="L36" s="31">
        <v>0</v>
      </c>
      <c r="M36" s="31">
        <v>43</v>
      </c>
      <c r="N36" s="32">
        <v>183</v>
      </c>
      <c r="O36" s="70"/>
    </row>
    <row r="37" spans="2:15" ht="15" customHeight="1">
      <c r="B37" s="570" t="s">
        <v>362</v>
      </c>
      <c r="C37" s="30">
        <f t="shared" si="4"/>
        <v>29</v>
      </c>
      <c r="D37" s="31">
        <f t="shared" si="5"/>
        <v>77</v>
      </c>
      <c r="E37" s="31">
        <v>0</v>
      </c>
      <c r="F37" s="31">
        <v>0</v>
      </c>
      <c r="G37" s="31">
        <v>0</v>
      </c>
      <c r="H37" s="31">
        <v>0</v>
      </c>
      <c r="I37" s="31">
        <v>2</v>
      </c>
      <c r="J37" s="31">
        <v>8</v>
      </c>
      <c r="K37" s="31">
        <v>1</v>
      </c>
      <c r="L37" s="31">
        <v>19</v>
      </c>
      <c r="M37" s="31">
        <v>26</v>
      </c>
      <c r="N37" s="32">
        <v>50</v>
      </c>
      <c r="O37" s="70"/>
    </row>
    <row r="38" spans="2:15" s="153" customFormat="1" ht="12" thickBot="1">
      <c r="B38" s="565"/>
      <c r="C38" s="956"/>
      <c r="D38" s="957"/>
      <c r="E38" s="957"/>
      <c r="F38" s="957"/>
      <c r="G38" s="957"/>
      <c r="H38" s="957"/>
      <c r="I38" s="957"/>
      <c r="J38" s="957"/>
      <c r="K38" s="957"/>
      <c r="L38" s="957"/>
      <c r="M38" s="957"/>
      <c r="N38" s="958"/>
      <c r="O38" s="959"/>
    </row>
    <row r="39" spans="2:15" ht="25.5" customHeight="1">
      <c r="B39" s="1375" t="s">
        <v>1077</v>
      </c>
      <c r="C39" s="1376"/>
      <c r="D39" s="768" t="s">
        <v>1069</v>
      </c>
      <c r="E39" s="768" t="s">
        <v>1078</v>
      </c>
      <c r="F39" s="768" t="s">
        <v>1462</v>
      </c>
      <c r="G39" s="768" t="s">
        <v>1477</v>
      </c>
      <c r="H39" s="768" t="s">
        <v>1489</v>
      </c>
      <c r="I39" s="768" t="s">
        <v>1223</v>
      </c>
      <c r="J39" s="768" t="s">
        <v>1515</v>
      </c>
      <c r="K39" s="768" t="s">
        <v>1079</v>
      </c>
      <c r="L39" s="768" t="s">
        <v>1644</v>
      </c>
      <c r="M39" s="768" t="s">
        <v>1519</v>
      </c>
      <c r="N39" s="768" t="s">
        <v>1534</v>
      </c>
      <c r="O39" s="768" t="s">
        <v>362</v>
      </c>
    </row>
    <row r="40" spans="2:15" ht="12">
      <c r="B40" s="960"/>
      <c r="C40" s="27"/>
      <c r="D40" s="955"/>
      <c r="E40" s="949"/>
      <c r="F40" s="949"/>
      <c r="G40" s="949"/>
      <c r="H40" s="949"/>
      <c r="I40" s="949"/>
      <c r="J40" s="949"/>
      <c r="K40" s="949"/>
      <c r="L40" s="949"/>
      <c r="M40" s="949"/>
      <c r="N40" s="949"/>
      <c r="O40" s="950"/>
    </row>
    <row r="41" spans="2:15" ht="13.5">
      <c r="B41" s="1088" t="s">
        <v>1080</v>
      </c>
      <c r="C41" s="1377"/>
      <c r="D41" s="30">
        <v>647</v>
      </c>
      <c r="E41" s="31">
        <f>SUM(F41:O41)</f>
        <v>655</v>
      </c>
      <c r="F41" s="31">
        <v>144</v>
      </c>
      <c r="G41" s="31">
        <v>58</v>
      </c>
      <c r="H41" s="31">
        <v>92</v>
      </c>
      <c r="I41" s="31">
        <v>88</v>
      </c>
      <c r="J41" s="31">
        <v>52</v>
      </c>
      <c r="K41" s="31">
        <v>51</v>
      </c>
      <c r="L41" s="31">
        <v>40</v>
      </c>
      <c r="M41" s="31">
        <v>51</v>
      </c>
      <c r="N41" s="31">
        <v>50</v>
      </c>
      <c r="O41" s="32">
        <v>29</v>
      </c>
    </row>
    <row r="42" spans="2:15" ht="13.5">
      <c r="B42" s="1088" t="s">
        <v>1081</v>
      </c>
      <c r="C42" s="1377"/>
      <c r="D42" s="30">
        <v>262</v>
      </c>
      <c r="E42" s="31">
        <f>SUM(F42:O42)</f>
        <v>269</v>
      </c>
      <c r="F42" s="31">
        <v>59</v>
      </c>
      <c r="G42" s="31">
        <v>29</v>
      </c>
      <c r="H42" s="31">
        <v>34</v>
      </c>
      <c r="I42" s="31">
        <v>30</v>
      </c>
      <c r="J42" s="31">
        <v>14</v>
      </c>
      <c r="K42" s="31">
        <v>24</v>
      </c>
      <c r="L42" s="31">
        <v>17</v>
      </c>
      <c r="M42" s="31">
        <v>29</v>
      </c>
      <c r="N42" s="31">
        <v>21</v>
      </c>
      <c r="O42" s="32">
        <v>12</v>
      </c>
    </row>
    <row r="43" spans="2:15" ht="12">
      <c r="B43" s="1088" t="s">
        <v>1082</v>
      </c>
      <c r="C43" s="961" t="s">
        <v>1083</v>
      </c>
      <c r="D43" s="30">
        <v>2</v>
      </c>
      <c r="E43" s="31">
        <f>SUM(F43:O43)</f>
        <v>3</v>
      </c>
      <c r="F43" s="31">
        <v>1</v>
      </c>
      <c r="G43" s="31">
        <v>0</v>
      </c>
      <c r="H43" s="31">
        <v>1</v>
      </c>
      <c r="I43" s="31">
        <v>1</v>
      </c>
      <c r="J43" s="31">
        <v>0</v>
      </c>
      <c r="K43" s="31">
        <v>0</v>
      </c>
      <c r="L43" s="31">
        <v>0</v>
      </c>
      <c r="M43" s="31">
        <v>0</v>
      </c>
      <c r="N43" s="31">
        <v>0</v>
      </c>
      <c r="O43" s="32">
        <v>0</v>
      </c>
    </row>
    <row r="44" spans="2:15" ht="12">
      <c r="B44" s="1088"/>
      <c r="C44" s="961" t="s">
        <v>1084</v>
      </c>
      <c r="D44" s="30">
        <v>277</v>
      </c>
      <c r="E44" s="31">
        <f>SUM(F44:O44)</f>
        <v>350</v>
      </c>
      <c r="F44" s="31">
        <v>177</v>
      </c>
      <c r="G44" s="31">
        <v>0</v>
      </c>
      <c r="H44" s="31">
        <v>144</v>
      </c>
      <c r="I44" s="31">
        <v>29</v>
      </c>
      <c r="J44" s="31">
        <v>0</v>
      </c>
      <c r="K44" s="31">
        <v>0</v>
      </c>
      <c r="L44" s="31">
        <v>0</v>
      </c>
      <c r="M44" s="31">
        <v>0</v>
      </c>
      <c r="N44" s="31">
        <v>0</v>
      </c>
      <c r="O44" s="32">
        <v>0</v>
      </c>
    </row>
    <row r="45" spans="2:15" ht="12">
      <c r="B45" s="1088" t="s">
        <v>1085</v>
      </c>
      <c r="C45" s="961" t="s">
        <v>1083</v>
      </c>
      <c r="D45" s="30">
        <v>5</v>
      </c>
      <c r="E45" s="31">
        <f>SUM(F45:O45)</f>
        <v>5</v>
      </c>
      <c r="F45" s="31">
        <v>1</v>
      </c>
      <c r="G45" s="31">
        <v>2</v>
      </c>
      <c r="H45" s="31">
        <v>1</v>
      </c>
      <c r="I45" s="31">
        <v>0</v>
      </c>
      <c r="J45" s="31">
        <v>0</v>
      </c>
      <c r="K45" s="31">
        <v>0</v>
      </c>
      <c r="L45" s="31">
        <v>0</v>
      </c>
      <c r="M45" s="31">
        <v>1</v>
      </c>
      <c r="N45" s="31">
        <v>0</v>
      </c>
      <c r="O45" s="32">
        <v>0</v>
      </c>
    </row>
    <row r="46" spans="2:15" ht="12">
      <c r="B46" s="1088"/>
      <c r="C46" s="961" t="s">
        <v>1084</v>
      </c>
      <c r="D46" s="30">
        <v>805</v>
      </c>
      <c r="E46" s="31">
        <v>755</v>
      </c>
      <c r="F46" s="31">
        <v>140</v>
      </c>
      <c r="G46" s="31">
        <v>150</v>
      </c>
      <c r="H46" s="31">
        <v>205</v>
      </c>
      <c r="I46" s="31">
        <v>0</v>
      </c>
      <c r="J46" s="31">
        <v>0</v>
      </c>
      <c r="K46" s="31">
        <v>0</v>
      </c>
      <c r="L46" s="31">
        <v>0</v>
      </c>
      <c r="M46" s="31">
        <v>290</v>
      </c>
      <c r="N46" s="31">
        <v>0</v>
      </c>
      <c r="O46" s="32">
        <v>0</v>
      </c>
    </row>
    <row r="47" spans="2:15" ht="12">
      <c r="B47" s="1088" t="s">
        <v>1086</v>
      </c>
      <c r="C47" s="961" t="s">
        <v>1083</v>
      </c>
      <c r="D47" s="30">
        <v>37</v>
      </c>
      <c r="E47" s="31">
        <v>42</v>
      </c>
      <c r="F47" s="31">
        <v>16</v>
      </c>
      <c r="G47" s="31">
        <v>5</v>
      </c>
      <c r="H47" s="31">
        <v>1</v>
      </c>
      <c r="I47" s="31">
        <v>4</v>
      </c>
      <c r="J47" s="31">
        <v>5</v>
      </c>
      <c r="K47" s="31">
        <v>3</v>
      </c>
      <c r="L47" s="31">
        <v>3</v>
      </c>
      <c r="M47" s="31">
        <v>0</v>
      </c>
      <c r="N47" s="31">
        <v>3</v>
      </c>
      <c r="O47" s="32">
        <v>0</v>
      </c>
    </row>
    <row r="48" spans="2:15" ht="12">
      <c r="B48" s="1370"/>
      <c r="C48" s="961" t="s">
        <v>1087</v>
      </c>
      <c r="D48" s="30">
        <v>2208</v>
      </c>
      <c r="E48" s="31">
        <f>SUM(F48:O48)</f>
        <v>2386</v>
      </c>
      <c r="F48" s="31">
        <v>967</v>
      </c>
      <c r="G48" s="31">
        <v>362</v>
      </c>
      <c r="H48" s="31">
        <v>198</v>
      </c>
      <c r="I48" s="31">
        <v>372</v>
      </c>
      <c r="J48" s="31">
        <v>37</v>
      </c>
      <c r="K48" s="31">
        <v>174</v>
      </c>
      <c r="L48" s="31">
        <v>144</v>
      </c>
      <c r="M48" s="31">
        <v>50</v>
      </c>
      <c r="N48" s="31">
        <v>82</v>
      </c>
      <c r="O48" s="32">
        <v>0</v>
      </c>
    </row>
    <row r="49" spans="2:15" ht="12">
      <c r="B49" s="1370"/>
      <c r="C49" s="961" t="s">
        <v>1088</v>
      </c>
      <c r="D49" s="30">
        <v>373</v>
      </c>
      <c r="E49" s="31">
        <f>SUM(F49:O49)</f>
        <v>399</v>
      </c>
      <c r="F49" s="31">
        <v>82</v>
      </c>
      <c r="G49" s="31">
        <v>73</v>
      </c>
      <c r="H49" s="31">
        <v>36</v>
      </c>
      <c r="I49" s="31">
        <v>66</v>
      </c>
      <c r="J49" s="31">
        <v>32</v>
      </c>
      <c r="K49" s="31">
        <v>35</v>
      </c>
      <c r="L49" s="31">
        <v>45</v>
      </c>
      <c r="M49" s="31">
        <v>30</v>
      </c>
      <c r="N49" s="31">
        <v>0</v>
      </c>
      <c r="O49" s="32">
        <v>0</v>
      </c>
    </row>
    <row r="50" spans="2:15" ht="12.75" thickBot="1">
      <c r="B50" s="1371"/>
      <c r="C50" s="962" t="s">
        <v>1089</v>
      </c>
      <c r="D50" s="884">
        <v>2498</v>
      </c>
      <c r="E50" s="49">
        <f>SUM(F50:O50)</f>
        <v>2826</v>
      </c>
      <c r="F50" s="49">
        <v>1284</v>
      </c>
      <c r="G50" s="49">
        <v>252</v>
      </c>
      <c r="H50" s="49">
        <v>255</v>
      </c>
      <c r="I50" s="49">
        <v>237</v>
      </c>
      <c r="J50" s="49">
        <v>235</v>
      </c>
      <c r="K50" s="49">
        <v>156</v>
      </c>
      <c r="L50" s="49">
        <v>186</v>
      </c>
      <c r="M50" s="49">
        <v>75</v>
      </c>
      <c r="N50" s="49">
        <v>146</v>
      </c>
      <c r="O50" s="50">
        <v>0</v>
      </c>
    </row>
    <row r="51" ht="12">
      <c r="B51" s="150" t="s">
        <v>1090</v>
      </c>
    </row>
  </sheetData>
  <mergeCells count="15">
    <mergeCell ref="B43:B44"/>
    <mergeCell ref="B45:B46"/>
    <mergeCell ref="B47:B50"/>
    <mergeCell ref="B4:B6"/>
    <mergeCell ref="B39:C39"/>
    <mergeCell ref="B41:C41"/>
    <mergeCell ref="B42:C42"/>
    <mergeCell ref="C8:N8"/>
    <mergeCell ref="C23:N23"/>
    <mergeCell ref="I4:J5"/>
    <mergeCell ref="K4:L5"/>
    <mergeCell ref="M4:N5"/>
    <mergeCell ref="C4:D5"/>
    <mergeCell ref="E4:F5"/>
    <mergeCell ref="G4:H5"/>
  </mergeCells>
  <printOptions/>
  <pageMargins left="0.75" right="0.75" top="1" bottom="1" header="0.512" footer="0.512"/>
  <pageSetup orientation="portrait" paperSize="9"/>
  <drawing r:id="rId1"/>
</worksheet>
</file>

<file path=xl/worksheets/sheet33.xml><?xml version="1.0" encoding="utf-8"?>
<worksheet xmlns="http://schemas.openxmlformats.org/spreadsheetml/2006/main" xmlns:r="http://schemas.openxmlformats.org/officeDocument/2006/relationships">
  <dimension ref="B1:AE28"/>
  <sheetViews>
    <sheetView workbookViewId="0" topLeftCell="A1">
      <selection activeCell="A1" sqref="A1"/>
    </sheetView>
  </sheetViews>
  <sheetFormatPr defaultColWidth="9.00390625" defaultRowHeight="13.5"/>
  <cols>
    <col min="1" max="1" width="2.75390625" style="963" customWidth="1"/>
    <col min="2" max="2" width="10.375" style="966" customWidth="1"/>
    <col min="3" max="3" width="5.875" style="966" bestFit="1" customWidth="1"/>
    <col min="4" max="4" width="5.375" style="966" customWidth="1"/>
    <col min="5" max="5" width="5.125" style="966" customWidth="1"/>
    <col min="6" max="6" width="4.375" style="966" customWidth="1"/>
    <col min="7" max="7" width="4.75390625" style="966" customWidth="1"/>
    <col min="8" max="8" width="6.625" style="966" customWidth="1"/>
    <col min="9" max="9" width="11.50390625" style="966" bestFit="1" customWidth="1"/>
    <col min="10" max="10" width="10.50390625" style="966" bestFit="1" customWidth="1"/>
    <col min="11" max="11" width="6.25390625" style="966" customWidth="1"/>
    <col min="12" max="13" width="5.875" style="966" customWidth="1"/>
    <col min="14" max="14" width="5.875" style="966" bestFit="1" customWidth="1"/>
    <col min="15" max="15" width="5.375" style="966" customWidth="1"/>
    <col min="16" max="16" width="5.125" style="966" customWidth="1"/>
    <col min="17" max="17" width="4.375" style="966" customWidth="1"/>
    <col min="18" max="18" width="4.75390625" style="966" customWidth="1"/>
    <col min="19" max="19" width="5.125" style="966" customWidth="1"/>
    <col min="20" max="20" width="5.875" style="966" bestFit="1" customWidth="1"/>
    <col min="21" max="21" width="5.375" style="966" customWidth="1"/>
    <col min="22" max="22" width="5.125" style="966" customWidth="1"/>
    <col min="23" max="23" width="4.375" style="966" customWidth="1"/>
    <col min="24" max="24" width="4.75390625" style="966" customWidth="1"/>
    <col min="25" max="25" width="6.625" style="966" customWidth="1"/>
    <col min="26" max="27" width="16.125" style="963" bestFit="1" customWidth="1"/>
    <col min="28" max="28" width="11.50390625" style="963" customWidth="1"/>
    <col min="29" max="29" width="11.50390625" style="963" bestFit="1" customWidth="1"/>
    <col min="30" max="30" width="11.25390625" style="963" bestFit="1" customWidth="1"/>
    <col min="31" max="31" width="9.625" style="963" bestFit="1" customWidth="1"/>
    <col min="32" max="16384" width="9.00390625" style="963" customWidth="1"/>
  </cols>
  <sheetData>
    <row r="1" spans="2:20" ht="14.25">
      <c r="B1" s="964" t="s">
        <v>1128</v>
      </c>
      <c r="C1" s="965"/>
      <c r="N1" s="965"/>
      <c r="T1" s="965"/>
    </row>
    <row r="3" spans="2:25" ht="12.75" thickBot="1">
      <c r="B3" s="967" t="s">
        <v>1095</v>
      </c>
      <c r="C3" s="963"/>
      <c r="D3" s="963"/>
      <c r="E3" s="963"/>
      <c r="F3" s="963"/>
      <c r="G3" s="963"/>
      <c r="H3" s="963"/>
      <c r="I3" s="963"/>
      <c r="J3" s="963"/>
      <c r="K3" s="963"/>
      <c r="L3" s="963"/>
      <c r="M3" s="963"/>
      <c r="N3" s="963"/>
      <c r="O3" s="963"/>
      <c r="P3" s="963"/>
      <c r="Q3" s="963"/>
      <c r="R3" s="963"/>
      <c r="S3" s="963"/>
      <c r="T3" s="963"/>
      <c r="U3" s="963"/>
      <c r="V3" s="963"/>
      <c r="W3" s="963"/>
      <c r="X3" s="963"/>
      <c r="Y3" s="963"/>
    </row>
    <row r="4" spans="2:31" ht="13.5" customHeight="1">
      <c r="B4" s="1384" t="s">
        <v>1096</v>
      </c>
      <c r="C4" s="1386" t="s">
        <v>1097</v>
      </c>
      <c r="D4" s="1387"/>
      <c r="E4" s="1387"/>
      <c r="F4" s="1387"/>
      <c r="G4" s="1387"/>
      <c r="H4" s="1388"/>
      <c r="I4" s="1386" t="s">
        <v>1098</v>
      </c>
      <c r="J4" s="1388"/>
      <c r="K4" s="1381" t="s">
        <v>1099</v>
      </c>
      <c r="L4" s="1389"/>
      <c r="M4" s="1390"/>
      <c r="N4" s="1386" t="s">
        <v>1100</v>
      </c>
      <c r="O4" s="1387"/>
      <c r="P4" s="1387"/>
      <c r="Q4" s="1387"/>
      <c r="R4" s="1387"/>
      <c r="S4" s="1388"/>
      <c r="T4" s="1386" t="s">
        <v>1101</v>
      </c>
      <c r="U4" s="1387"/>
      <c r="V4" s="1387"/>
      <c r="W4" s="1387"/>
      <c r="X4" s="1387"/>
      <c r="Y4" s="1388"/>
      <c r="Z4" s="1381" t="s">
        <v>1102</v>
      </c>
      <c r="AA4" s="1382"/>
      <c r="AB4" s="1382"/>
      <c r="AC4" s="1382"/>
      <c r="AD4" s="1382"/>
      <c r="AE4" s="1383"/>
    </row>
    <row r="5" spans="2:31" ht="24">
      <c r="B5" s="1385"/>
      <c r="C5" s="968" t="s">
        <v>1103</v>
      </c>
      <c r="D5" s="968" t="s">
        <v>1104</v>
      </c>
      <c r="E5" s="968" t="s">
        <v>1105</v>
      </c>
      <c r="F5" s="968" t="s">
        <v>1106</v>
      </c>
      <c r="G5" s="968" t="s">
        <v>1107</v>
      </c>
      <c r="H5" s="969" t="s">
        <v>1187</v>
      </c>
      <c r="I5" s="969" t="s">
        <v>1108</v>
      </c>
      <c r="J5" s="970" t="s">
        <v>1105</v>
      </c>
      <c r="K5" s="969" t="s">
        <v>1103</v>
      </c>
      <c r="L5" s="969" t="s">
        <v>1109</v>
      </c>
      <c r="M5" s="969" t="s">
        <v>1110</v>
      </c>
      <c r="N5" s="968" t="s">
        <v>1103</v>
      </c>
      <c r="O5" s="968" t="s">
        <v>1104</v>
      </c>
      <c r="P5" s="968" t="s">
        <v>1105</v>
      </c>
      <c r="Q5" s="968" t="s">
        <v>1106</v>
      </c>
      <c r="R5" s="968" t="s">
        <v>1107</v>
      </c>
      <c r="S5" s="971" t="s">
        <v>1111</v>
      </c>
      <c r="T5" s="968" t="s">
        <v>1103</v>
      </c>
      <c r="U5" s="968" t="s">
        <v>1104</v>
      </c>
      <c r="V5" s="968" t="s">
        <v>1105</v>
      </c>
      <c r="W5" s="968" t="s">
        <v>1106</v>
      </c>
      <c r="X5" s="968" t="s">
        <v>1107</v>
      </c>
      <c r="Y5" s="969" t="s">
        <v>1187</v>
      </c>
      <c r="Z5" s="972" t="s">
        <v>1103</v>
      </c>
      <c r="AA5" s="973" t="s">
        <v>1104</v>
      </c>
      <c r="AB5" s="974" t="s">
        <v>1105</v>
      </c>
      <c r="AC5" s="975" t="s">
        <v>1106</v>
      </c>
      <c r="AD5" s="976" t="s">
        <v>1112</v>
      </c>
      <c r="AE5" s="977" t="s">
        <v>628</v>
      </c>
    </row>
    <row r="6" spans="2:31" ht="12" customHeight="1">
      <c r="B6" s="978"/>
      <c r="C6" s="979"/>
      <c r="D6" s="980"/>
      <c r="E6" s="980"/>
      <c r="F6" s="980"/>
      <c r="G6" s="980"/>
      <c r="H6" s="981"/>
      <c r="I6" s="982"/>
      <c r="J6" s="983"/>
      <c r="K6" s="981"/>
      <c r="L6" s="981"/>
      <c r="M6" s="981"/>
      <c r="N6" s="984"/>
      <c r="O6" s="984"/>
      <c r="P6" s="984"/>
      <c r="Q6" s="984"/>
      <c r="R6" s="984"/>
      <c r="S6" s="985"/>
      <c r="T6" s="984"/>
      <c r="U6" s="980"/>
      <c r="V6" s="980"/>
      <c r="W6" s="980"/>
      <c r="X6" s="980"/>
      <c r="Y6" s="981"/>
      <c r="Z6" s="981"/>
      <c r="AA6" s="981"/>
      <c r="AB6" s="981"/>
      <c r="AC6" s="981"/>
      <c r="AD6" s="981"/>
      <c r="AE6" s="986"/>
    </row>
    <row r="7" spans="2:31" ht="12" customHeight="1">
      <c r="B7" s="987" t="s">
        <v>1113</v>
      </c>
      <c r="C7" s="988">
        <f>SUM(D7:H7)</f>
        <v>287</v>
      </c>
      <c r="D7" s="989">
        <v>263</v>
      </c>
      <c r="E7" s="989">
        <v>22</v>
      </c>
      <c r="F7" s="989">
        <v>1</v>
      </c>
      <c r="G7" s="989">
        <v>1</v>
      </c>
      <c r="H7" s="989">
        <v>0</v>
      </c>
      <c r="I7" s="990">
        <v>28555</v>
      </c>
      <c r="J7" s="989">
        <v>159900</v>
      </c>
      <c r="K7" s="989">
        <v>636</v>
      </c>
      <c r="L7" s="989">
        <v>0</v>
      </c>
      <c r="M7" s="989">
        <v>0</v>
      </c>
      <c r="N7" s="989">
        <f>SUM(O7:S7)</f>
        <v>5</v>
      </c>
      <c r="O7" s="989">
        <v>5</v>
      </c>
      <c r="P7" s="989">
        <v>0</v>
      </c>
      <c r="Q7" s="989">
        <v>0</v>
      </c>
      <c r="R7" s="989">
        <v>0</v>
      </c>
      <c r="S7" s="989">
        <v>0</v>
      </c>
      <c r="T7" s="989">
        <f>SUM(U7:Y7)</f>
        <v>333</v>
      </c>
      <c r="U7" s="989">
        <v>333</v>
      </c>
      <c r="V7" s="989">
        <v>0</v>
      </c>
      <c r="W7" s="989">
        <v>0</v>
      </c>
      <c r="X7" s="989">
        <v>0</v>
      </c>
      <c r="Y7" s="989">
        <v>0</v>
      </c>
      <c r="Z7" s="989">
        <v>1953006093</v>
      </c>
      <c r="AA7" s="989">
        <v>21950184336</v>
      </c>
      <c r="AB7" s="989">
        <v>232112</v>
      </c>
      <c r="AC7" s="989">
        <v>1000</v>
      </c>
      <c r="AD7" s="989">
        <v>2588645</v>
      </c>
      <c r="AE7" s="991">
        <v>0</v>
      </c>
    </row>
    <row r="8" spans="2:31" ht="12" customHeight="1">
      <c r="B8" s="987" t="s">
        <v>1114</v>
      </c>
      <c r="C8" s="988">
        <f>SUM(D8:H8)</f>
        <v>286</v>
      </c>
      <c r="D8" s="989">
        <v>254</v>
      </c>
      <c r="E8" s="989">
        <v>31</v>
      </c>
      <c r="F8" s="989">
        <v>0</v>
      </c>
      <c r="G8" s="989">
        <v>1</v>
      </c>
      <c r="H8" s="989">
        <v>0</v>
      </c>
      <c r="I8" s="990">
        <v>10478</v>
      </c>
      <c r="J8" s="989">
        <v>573710</v>
      </c>
      <c r="K8" s="989">
        <f>SUM(L8:M8)</f>
        <v>182</v>
      </c>
      <c r="L8" s="989">
        <v>155</v>
      </c>
      <c r="M8" s="989">
        <v>27</v>
      </c>
      <c r="N8" s="989">
        <f>SUM(O8:S8)</f>
        <v>13</v>
      </c>
      <c r="O8" s="989">
        <v>13</v>
      </c>
      <c r="P8" s="989">
        <v>0</v>
      </c>
      <c r="Q8" s="989">
        <v>0</v>
      </c>
      <c r="R8" s="989">
        <v>0</v>
      </c>
      <c r="S8" s="989">
        <v>0</v>
      </c>
      <c r="T8" s="989">
        <f>SUM(U8:Y8)</f>
        <v>51</v>
      </c>
      <c r="U8" s="989">
        <v>50</v>
      </c>
      <c r="V8" s="989">
        <v>1</v>
      </c>
      <c r="W8" s="989">
        <v>0</v>
      </c>
      <c r="X8" s="989">
        <v>0</v>
      </c>
      <c r="Y8" s="989">
        <v>0</v>
      </c>
      <c r="Z8" s="989">
        <v>233381822</v>
      </c>
      <c r="AA8" s="989">
        <v>22497172</v>
      </c>
      <c r="AB8" s="989">
        <v>2910100</v>
      </c>
      <c r="AC8" s="989">
        <v>0</v>
      </c>
      <c r="AD8" s="989">
        <v>550000</v>
      </c>
      <c r="AE8" s="991">
        <v>0</v>
      </c>
    </row>
    <row r="9" spans="2:31" ht="12" customHeight="1">
      <c r="B9" s="987" t="s">
        <v>1115</v>
      </c>
      <c r="C9" s="988">
        <f>SUM(D9:H9)</f>
        <v>280</v>
      </c>
      <c r="D9" s="989">
        <v>266</v>
      </c>
      <c r="E9" s="989">
        <v>8</v>
      </c>
      <c r="F9" s="989">
        <v>0</v>
      </c>
      <c r="G9" s="989">
        <v>4</v>
      </c>
      <c r="H9" s="989">
        <v>2</v>
      </c>
      <c r="I9" s="990">
        <v>7434.39</v>
      </c>
      <c r="J9" s="989">
        <v>11410</v>
      </c>
      <c r="K9" s="989">
        <f>SUM(L9:M9)</f>
        <v>173</v>
      </c>
      <c r="L9" s="989">
        <v>135</v>
      </c>
      <c r="M9" s="989">
        <v>38</v>
      </c>
      <c r="N9" s="989">
        <f>SUM(O9:S9)</f>
        <v>4</v>
      </c>
      <c r="O9" s="989">
        <v>3</v>
      </c>
      <c r="P9" s="989">
        <v>1</v>
      </c>
      <c r="Q9" s="989">
        <v>0</v>
      </c>
      <c r="R9" s="989">
        <v>0</v>
      </c>
      <c r="S9" s="989">
        <v>0</v>
      </c>
      <c r="T9" s="989">
        <f>SUM(U9:Y9)</f>
        <v>29</v>
      </c>
      <c r="U9" s="989">
        <v>24</v>
      </c>
      <c r="V9" s="989">
        <v>0</v>
      </c>
      <c r="W9" s="989">
        <v>2</v>
      </c>
      <c r="X9" s="989">
        <v>0</v>
      </c>
      <c r="Y9" s="989">
        <v>3</v>
      </c>
      <c r="Z9" s="989">
        <v>150065685</v>
      </c>
      <c r="AA9" s="989">
        <v>148848761</v>
      </c>
      <c r="AB9" s="989">
        <v>747600</v>
      </c>
      <c r="AC9" s="989">
        <v>0</v>
      </c>
      <c r="AD9" s="989">
        <v>356020</v>
      </c>
      <c r="AE9" s="991">
        <v>113300</v>
      </c>
    </row>
    <row r="10" spans="2:31" ht="12" customHeight="1">
      <c r="B10" s="987" t="s">
        <v>1116</v>
      </c>
      <c r="C10" s="988">
        <f>SUM(D10:H10)</f>
        <v>405</v>
      </c>
      <c r="D10" s="989">
        <v>350</v>
      </c>
      <c r="E10" s="989">
        <v>21</v>
      </c>
      <c r="F10" s="989">
        <v>1</v>
      </c>
      <c r="G10" s="989">
        <v>8</v>
      </c>
      <c r="H10" s="989">
        <v>25</v>
      </c>
      <c r="I10" s="990">
        <v>9899.36</v>
      </c>
      <c r="J10" s="989">
        <v>100752</v>
      </c>
      <c r="K10" s="989">
        <f>SUM(L10:M10)</f>
        <v>315</v>
      </c>
      <c r="L10" s="989">
        <v>174</v>
      </c>
      <c r="M10" s="989">
        <v>141</v>
      </c>
      <c r="N10" s="989">
        <f>SUM(O10:S10)</f>
        <v>9</v>
      </c>
      <c r="O10" s="989">
        <v>8</v>
      </c>
      <c r="P10" s="989">
        <v>0</v>
      </c>
      <c r="Q10" s="989">
        <v>0</v>
      </c>
      <c r="R10" s="989">
        <v>0</v>
      </c>
      <c r="S10" s="989">
        <v>1</v>
      </c>
      <c r="T10" s="989">
        <f>SUM(U10:Y10)</f>
        <v>97</v>
      </c>
      <c r="U10" s="989">
        <v>96</v>
      </c>
      <c r="V10" s="989">
        <v>1</v>
      </c>
      <c r="W10" s="989">
        <v>0</v>
      </c>
      <c r="X10" s="989">
        <v>0</v>
      </c>
      <c r="Y10" s="989">
        <v>0</v>
      </c>
      <c r="Z10" s="989">
        <v>222118931</v>
      </c>
      <c r="AA10" s="989">
        <v>221376163</v>
      </c>
      <c r="AB10" s="989">
        <v>235800</v>
      </c>
      <c r="AC10" s="989">
        <v>1000</v>
      </c>
      <c r="AD10" s="989">
        <v>263600</v>
      </c>
      <c r="AE10" s="991">
        <v>242370</v>
      </c>
    </row>
    <row r="11" spans="2:31" s="992" customFormat="1" ht="12" customHeight="1">
      <c r="B11" s="993" t="s">
        <v>1117</v>
      </c>
      <c r="C11" s="994">
        <f>SUM(D11:H11)</f>
        <v>395</v>
      </c>
      <c r="D11" s="995">
        <f>SUM(D13:D26)</f>
        <v>352</v>
      </c>
      <c r="E11" s="995">
        <f>SUM(E13:E26)</f>
        <v>21</v>
      </c>
      <c r="F11" s="995">
        <v>1</v>
      </c>
      <c r="G11" s="995">
        <f>SUM(G13:G26)</f>
        <v>4</v>
      </c>
      <c r="H11" s="995">
        <f>SUM(H13:H26)</f>
        <v>17</v>
      </c>
      <c r="I11" s="996">
        <f>SUM(I13:I26)</f>
        <v>7456.339999999998</v>
      </c>
      <c r="J11" s="995">
        <f>SUM(J13:J26)</f>
        <v>38080</v>
      </c>
      <c r="K11" s="995">
        <f>SUM(L11:M11)</f>
        <v>254</v>
      </c>
      <c r="L11" s="995">
        <f>SUM(L13:L26)</f>
        <v>144</v>
      </c>
      <c r="M11" s="995">
        <v>110</v>
      </c>
      <c r="N11" s="995">
        <f>SUM(O11:S11)</f>
        <v>6</v>
      </c>
      <c r="O11" s="995">
        <f>SUM(O13:O26)</f>
        <v>6</v>
      </c>
      <c r="P11" s="995">
        <f>SUM(P13:P26)</f>
        <v>0</v>
      </c>
      <c r="Q11" s="995">
        <f>SUM(Q13:Q26)</f>
        <v>0</v>
      </c>
      <c r="R11" s="995">
        <f>SUM(R13:R26)</f>
        <v>0</v>
      </c>
      <c r="S11" s="995">
        <f>SUM(S13:S26)</f>
        <v>0</v>
      </c>
      <c r="T11" s="995">
        <v>86</v>
      </c>
      <c r="U11" s="995">
        <v>85</v>
      </c>
      <c r="V11" s="995">
        <v>0</v>
      </c>
      <c r="W11" s="995">
        <f>SUM(W13:W26)</f>
        <v>0</v>
      </c>
      <c r="X11" s="995">
        <f>SUM(X13:X26)</f>
        <v>0</v>
      </c>
      <c r="Y11" s="995">
        <f>SUM(Y13:Y26)</f>
        <v>1</v>
      </c>
      <c r="Z11" s="995">
        <v>149699773</v>
      </c>
      <c r="AA11" s="995">
        <v>149077377</v>
      </c>
      <c r="AB11" s="995">
        <f>SUM(AB13:AB26)</f>
        <v>281700</v>
      </c>
      <c r="AC11" s="995">
        <f>SUM(AC13:AC26)</f>
        <v>60000</v>
      </c>
      <c r="AD11" s="995">
        <f>SUM(AD13:AD26)</f>
        <v>258000</v>
      </c>
      <c r="AE11" s="997">
        <f>SUM(AE13:AE26)</f>
        <v>22140</v>
      </c>
    </row>
    <row r="12" spans="2:31" s="998" customFormat="1" ht="12" customHeight="1">
      <c r="B12" s="999"/>
      <c r="C12" s="1000"/>
      <c r="D12" s="1001"/>
      <c r="E12" s="1001"/>
      <c r="F12" s="1001"/>
      <c r="G12" s="1002"/>
      <c r="H12" s="1001"/>
      <c r="I12" s="1001"/>
      <c r="J12" s="1003"/>
      <c r="K12" s="1001"/>
      <c r="L12" s="1001"/>
      <c r="M12" s="1001"/>
      <c r="N12" s="1001"/>
      <c r="O12" s="1001"/>
      <c r="P12" s="1001"/>
      <c r="Q12" s="1001"/>
      <c r="R12" s="1002"/>
      <c r="S12" s="1001"/>
      <c r="T12" s="1001"/>
      <c r="U12" s="1001"/>
      <c r="V12" s="1001"/>
      <c r="W12" s="1001"/>
      <c r="X12" s="1002"/>
      <c r="Y12" s="1001"/>
      <c r="Z12" s="989"/>
      <c r="AA12" s="1001"/>
      <c r="AB12" s="1001"/>
      <c r="AC12" s="1001"/>
      <c r="AD12" s="1001"/>
      <c r="AE12" s="1004"/>
    </row>
    <row r="13" spans="2:31" s="1005" customFormat="1" ht="12" customHeight="1">
      <c r="B13" s="1006" t="s">
        <v>1118</v>
      </c>
      <c r="C13" s="988">
        <f>SUM(D13:H13)</f>
        <v>34</v>
      </c>
      <c r="D13" s="1007">
        <v>33</v>
      </c>
      <c r="E13" s="1007">
        <v>0</v>
      </c>
      <c r="F13" s="1002">
        <v>0</v>
      </c>
      <c r="G13" s="1002">
        <v>0</v>
      </c>
      <c r="H13" s="1007">
        <v>1</v>
      </c>
      <c r="I13" s="990">
        <v>592.75</v>
      </c>
      <c r="J13" s="1008">
        <v>0</v>
      </c>
      <c r="K13" s="989">
        <f>SUM(L13:M13)</f>
        <v>23</v>
      </c>
      <c r="L13" s="1007">
        <v>8</v>
      </c>
      <c r="M13" s="1007">
        <v>15</v>
      </c>
      <c r="N13" s="989">
        <f>SUM(O13:S13)</f>
        <v>2</v>
      </c>
      <c r="O13" s="1007">
        <v>2</v>
      </c>
      <c r="P13" s="1007">
        <v>0</v>
      </c>
      <c r="Q13" s="1002">
        <v>0</v>
      </c>
      <c r="R13" s="1002">
        <v>0</v>
      </c>
      <c r="S13" s="1007">
        <v>0</v>
      </c>
      <c r="T13" s="989">
        <f>SUM(U13:Y13)</f>
        <v>5</v>
      </c>
      <c r="U13" s="1007">
        <v>5</v>
      </c>
      <c r="V13" s="1007">
        <v>0</v>
      </c>
      <c r="W13" s="1002">
        <v>0</v>
      </c>
      <c r="X13" s="1002">
        <v>0</v>
      </c>
      <c r="Y13" s="1007">
        <v>0</v>
      </c>
      <c r="Z13" s="989">
        <f>SUM(AA13:AA13)</f>
        <v>12762550</v>
      </c>
      <c r="AA13" s="1007">
        <v>12762550</v>
      </c>
      <c r="AB13" s="1007">
        <v>0</v>
      </c>
      <c r="AC13" s="1007">
        <v>0</v>
      </c>
      <c r="AD13" s="1007">
        <v>0</v>
      </c>
      <c r="AE13" s="1009">
        <v>1000</v>
      </c>
    </row>
    <row r="14" spans="2:31" s="1005" customFormat="1" ht="12" customHeight="1">
      <c r="B14" s="1006" t="s">
        <v>1119</v>
      </c>
      <c r="C14" s="988">
        <f>SUM(D14:H14)</f>
        <v>27</v>
      </c>
      <c r="D14" s="1007">
        <v>26</v>
      </c>
      <c r="E14" s="1007">
        <v>0</v>
      </c>
      <c r="F14" s="1002">
        <v>0</v>
      </c>
      <c r="G14" s="1002">
        <v>0</v>
      </c>
      <c r="H14" s="1007">
        <v>1</v>
      </c>
      <c r="I14" s="990">
        <v>622.05</v>
      </c>
      <c r="J14" s="1008">
        <v>0</v>
      </c>
      <c r="K14" s="989">
        <f>SUM(L14:M14)</f>
        <v>13</v>
      </c>
      <c r="L14" s="1007">
        <v>6</v>
      </c>
      <c r="M14" s="1007">
        <v>7</v>
      </c>
      <c r="N14" s="989">
        <f>SUM(O14:S14)</f>
        <v>0</v>
      </c>
      <c r="O14" s="1007">
        <v>0</v>
      </c>
      <c r="P14" s="1007">
        <v>0</v>
      </c>
      <c r="Q14" s="1002">
        <v>0</v>
      </c>
      <c r="R14" s="1002">
        <v>0</v>
      </c>
      <c r="S14" s="1007">
        <v>0</v>
      </c>
      <c r="T14" s="989">
        <f>SUM(U14:Y14)</f>
        <v>5</v>
      </c>
      <c r="U14" s="1007">
        <v>5</v>
      </c>
      <c r="V14" s="1007">
        <v>0</v>
      </c>
      <c r="W14" s="1002">
        <v>0</v>
      </c>
      <c r="X14" s="1002">
        <v>0</v>
      </c>
      <c r="Y14" s="1007">
        <v>0</v>
      </c>
      <c r="Z14" s="989">
        <v>12432850</v>
      </c>
      <c r="AA14" s="1007">
        <v>12431850</v>
      </c>
      <c r="AB14" s="1007">
        <v>0</v>
      </c>
      <c r="AC14" s="1007">
        <v>0</v>
      </c>
      <c r="AD14" s="1007">
        <v>0</v>
      </c>
      <c r="AE14" s="1009">
        <v>1000</v>
      </c>
    </row>
    <row r="15" spans="2:31" ht="12" customHeight="1">
      <c r="B15" s="1006" t="s">
        <v>1120</v>
      </c>
      <c r="C15" s="988">
        <f>SUM(D15:H15)</f>
        <v>31</v>
      </c>
      <c r="D15" s="989">
        <v>28</v>
      </c>
      <c r="E15" s="989">
        <v>1</v>
      </c>
      <c r="F15" s="989">
        <v>0</v>
      </c>
      <c r="G15" s="1002">
        <v>0</v>
      </c>
      <c r="H15" s="989">
        <v>2</v>
      </c>
      <c r="I15" s="990">
        <v>374.24</v>
      </c>
      <c r="J15" s="1010">
        <v>500</v>
      </c>
      <c r="K15" s="989">
        <f>SUM(L15:M15)</f>
        <v>10</v>
      </c>
      <c r="L15" s="989">
        <v>7</v>
      </c>
      <c r="M15" s="989">
        <v>3</v>
      </c>
      <c r="N15" s="989">
        <f>SUM(O15:S15)</f>
        <v>0</v>
      </c>
      <c r="O15" s="989">
        <v>0</v>
      </c>
      <c r="P15" s="989">
        <v>0</v>
      </c>
      <c r="Q15" s="989">
        <v>0</v>
      </c>
      <c r="R15" s="1002">
        <v>0</v>
      </c>
      <c r="S15" s="989">
        <v>0</v>
      </c>
      <c r="T15" s="989">
        <f>SUM(U15:Y15)</f>
        <v>0</v>
      </c>
      <c r="U15" s="989">
        <v>0</v>
      </c>
      <c r="V15" s="989">
        <v>0</v>
      </c>
      <c r="W15" s="989">
        <v>0</v>
      </c>
      <c r="X15" s="1002">
        <v>0</v>
      </c>
      <c r="Y15" s="989">
        <v>0</v>
      </c>
      <c r="Z15" s="989">
        <v>11564400</v>
      </c>
      <c r="AA15" s="989">
        <v>11560400</v>
      </c>
      <c r="AB15" s="989">
        <v>1500</v>
      </c>
      <c r="AC15" s="989">
        <v>0</v>
      </c>
      <c r="AD15" s="989">
        <v>0</v>
      </c>
      <c r="AE15" s="991">
        <v>2500</v>
      </c>
    </row>
    <row r="16" spans="2:31" ht="12" customHeight="1">
      <c r="B16" s="1006" t="s">
        <v>1121</v>
      </c>
      <c r="C16" s="988">
        <f>SUM(D16:H16)</f>
        <v>61</v>
      </c>
      <c r="D16" s="989">
        <v>51</v>
      </c>
      <c r="E16" s="989">
        <v>6</v>
      </c>
      <c r="F16" s="989">
        <v>0</v>
      </c>
      <c r="G16" s="1002">
        <v>0</v>
      </c>
      <c r="H16" s="989">
        <v>4</v>
      </c>
      <c r="I16" s="990">
        <v>1112.28</v>
      </c>
      <c r="J16" s="989">
        <v>8760</v>
      </c>
      <c r="K16" s="989">
        <f>SUM(L16:M16)</f>
        <v>35</v>
      </c>
      <c r="L16" s="989">
        <v>22</v>
      </c>
      <c r="M16" s="989">
        <v>13</v>
      </c>
      <c r="N16" s="989">
        <f>SUM(O16:S16)</f>
        <v>0</v>
      </c>
      <c r="O16" s="989">
        <v>0</v>
      </c>
      <c r="P16" s="989">
        <v>0</v>
      </c>
      <c r="Q16" s="989">
        <v>0</v>
      </c>
      <c r="R16" s="1002">
        <v>0</v>
      </c>
      <c r="S16" s="989">
        <v>0</v>
      </c>
      <c r="T16" s="989">
        <f>SUM(U16:Y16)</f>
        <v>16</v>
      </c>
      <c r="U16" s="989">
        <v>15</v>
      </c>
      <c r="V16" s="989">
        <v>0</v>
      </c>
      <c r="W16" s="989">
        <v>0</v>
      </c>
      <c r="X16" s="1002">
        <v>0</v>
      </c>
      <c r="Y16" s="989">
        <v>1</v>
      </c>
      <c r="Z16" s="989">
        <v>20991497</v>
      </c>
      <c r="AA16" s="989">
        <v>20844782</v>
      </c>
      <c r="AB16" s="1011">
        <v>143200</v>
      </c>
      <c r="AC16" s="989">
        <v>0</v>
      </c>
      <c r="AD16" s="989">
        <v>0</v>
      </c>
      <c r="AE16" s="991">
        <v>3515</v>
      </c>
    </row>
    <row r="17" spans="2:31" ht="12" customHeight="1">
      <c r="B17" s="1006" t="s">
        <v>1122</v>
      </c>
      <c r="C17" s="988">
        <f>SUM(D17:H17)</f>
        <v>26</v>
      </c>
      <c r="D17" s="989">
        <v>24</v>
      </c>
      <c r="E17" s="989">
        <v>2</v>
      </c>
      <c r="F17" s="989">
        <v>0</v>
      </c>
      <c r="G17" s="1002">
        <v>0</v>
      </c>
      <c r="H17" s="989">
        <v>0</v>
      </c>
      <c r="I17" s="990">
        <v>826.91</v>
      </c>
      <c r="J17" s="989">
        <v>2100</v>
      </c>
      <c r="K17" s="989">
        <f>SUM(L17:M17)</f>
        <v>19</v>
      </c>
      <c r="L17" s="989">
        <v>9</v>
      </c>
      <c r="M17" s="989">
        <v>10</v>
      </c>
      <c r="N17" s="989">
        <f>SUM(O17:S17)</f>
        <v>0</v>
      </c>
      <c r="O17" s="989">
        <v>0</v>
      </c>
      <c r="P17" s="989">
        <v>0</v>
      </c>
      <c r="Q17" s="989">
        <v>0</v>
      </c>
      <c r="R17" s="1002">
        <v>0</v>
      </c>
      <c r="S17" s="989">
        <v>0</v>
      </c>
      <c r="T17" s="989">
        <f>SUM(U17:Y17)</f>
        <v>12</v>
      </c>
      <c r="U17" s="989">
        <v>12</v>
      </c>
      <c r="V17" s="989">
        <v>0</v>
      </c>
      <c r="W17" s="989">
        <v>0</v>
      </c>
      <c r="X17" s="1002">
        <v>0</v>
      </c>
      <c r="Y17" s="989">
        <v>0</v>
      </c>
      <c r="Z17" s="989">
        <v>13736446</v>
      </c>
      <c r="AA17" s="989">
        <v>13732446</v>
      </c>
      <c r="AB17" s="989">
        <v>4000</v>
      </c>
      <c r="AC17" s="989">
        <v>0</v>
      </c>
      <c r="AD17" s="989">
        <v>0</v>
      </c>
      <c r="AE17" s="991">
        <v>0</v>
      </c>
    </row>
    <row r="18" spans="2:31" ht="12" customHeight="1">
      <c r="B18" s="1006"/>
      <c r="C18" s="988"/>
      <c r="D18" s="989"/>
      <c r="E18" s="989"/>
      <c r="F18" s="989"/>
      <c r="G18" s="1002"/>
      <c r="H18" s="989"/>
      <c r="I18" s="990"/>
      <c r="J18" s="989"/>
      <c r="K18" s="989"/>
      <c r="L18" s="989"/>
      <c r="M18" s="989"/>
      <c r="N18" s="989"/>
      <c r="O18" s="989"/>
      <c r="P18" s="989"/>
      <c r="Q18" s="989"/>
      <c r="R18" s="1002"/>
      <c r="S18" s="989"/>
      <c r="T18" s="989"/>
      <c r="U18" s="989"/>
      <c r="V18" s="989"/>
      <c r="W18" s="989"/>
      <c r="X18" s="1002"/>
      <c r="Y18" s="989"/>
      <c r="Z18" s="989"/>
      <c r="AA18" s="989"/>
      <c r="AB18" s="989"/>
      <c r="AC18" s="989"/>
      <c r="AD18" s="989"/>
      <c r="AE18" s="991"/>
    </row>
    <row r="19" spans="2:31" ht="12" customHeight="1">
      <c r="B19" s="1006" t="s">
        <v>1123</v>
      </c>
      <c r="C19" s="988">
        <f>SUM(D19:H19)</f>
        <v>34</v>
      </c>
      <c r="D19" s="989">
        <v>31</v>
      </c>
      <c r="E19" s="989">
        <v>2</v>
      </c>
      <c r="F19" s="989">
        <v>0</v>
      </c>
      <c r="G19" s="1002">
        <v>1</v>
      </c>
      <c r="H19" s="989">
        <v>0</v>
      </c>
      <c r="I19" s="990">
        <v>685.5</v>
      </c>
      <c r="J19" s="989">
        <v>630</v>
      </c>
      <c r="K19" s="989">
        <f>SUM(L19:M19)</f>
        <v>32</v>
      </c>
      <c r="L19" s="989">
        <v>22</v>
      </c>
      <c r="M19" s="989">
        <v>10</v>
      </c>
      <c r="N19" s="989">
        <f>SUM(O19:S19)</f>
        <v>2</v>
      </c>
      <c r="O19" s="989">
        <v>2</v>
      </c>
      <c r="P19" s="989">
        <v>0</v>
      </c>
      <c r="Q19" s="989">
        <v>0</v>
      </c>
      <c r="R19" s="1002">
        <v>0</v>
      </c>
      <c r="S19" s="989">
        <v>0</v>
      </c>
      <c r="T19" s="989">
        <f>SUM(U19:Y19)</f>
        <v>6</v>
      </c>
      <c r="U19" s="989">
        <v>6</v>
      </c>
      <c r="V19" s="989">
        <v>0</v>
      </c>
      <c r="W19" s="989">
        <v>0</v>
      </c>
      <c r="X19" s="1002">
        <v>0</v>
      </c>
      <c r="Y19" s="989">
        <v>0</v>
      </c>
      <c r="Z19" s="989">
        <v>7610780</v>
      </c>
      <c r="AA19" s="989">
        <v>7544870</v>
      </c>
      <c r="AB19" s="989">
        <v>51000</v>
      </c>
      <c r="AC19" s="989">
        <v>0</v>
      </c>
      <c r="AD19" s="989">
        <v>15000</v>
      </c>
      <c r="AE19" s="991">
        <v>0</v>
      </c>
    </row>
    <row r="20" spans="2:31" ht="12" customHeight="1">
      <c r="B20" s="1006" t="s">
        <v>1124</v>
      </c>
      <c r="C20" s="988">
        <f>SUM(D20:H20)</f>
        <v>22</v>
      </c>
      <c r="D20" s="989">
        <v>18</v>
      </c>
      <c r="E20" s="989">
        <v>2</v>
      </c>
      <c r="F20" s="989">
        <v>0</v>
      </c>
      <c r="G20" s="1002">
        <v>0</v>
      </c>
      <c r="H20" s="989">
        <v>2</v>
      </c>
      <c r="I20" s="990">
        <v>789.25</v>
      </c>
      <c r="J20" s="989">
        <v>4470</v>
      </c>
      <c r="K20" s="989">
        <f>SUM(L20:M20)</f>
        <v>8</v>
      </c>
      <c r="L20" s="989">
        <v>1</v>
      </c>
      <c r="M20" s="989">
        <v>7</v>
      </c>
      <c r="N20" s="989">
        <f>SUM(O20:S20)</f>
        <v>2</v>
      </c>
      <c r="O20" s="989">
        <v>2</v>
      </c>
      <c r="P20" s="989">
        <v>0</v>
      </c>
      <c r="Q20" s="989">
        <v>0</v>
      </c>
      <c r="R20" s="1002">
        <v>0</v>
      </c>
      <c r="S20" s="989">
        <v>0</v>
      </c>
      <c r="T20" s="989">
        <f>SUM(U20:Y20)</f>
        <v>11</v>
      </c>
      <c r="U20" s="989">
        <v>11</v>
      </c>
      <c r="V20" s="989">
        <v>0</v>
      </c>
      <c r="W20" s="989">
        <v>0</v>
      </c>
      <c r="X20" s="1002">
        <v>0</v>
      </c>
      <c r="Y20" s="989">
        <v>0</v>
      </c>
      <c r="Z20" s="989">
        <v>14523623</v>
      </c>
      <c r="AA20" s="989">
        <v>14483623</v>
      </c>
      <c r="AB20" s="989">
        <v>34000</v>
      </c>
      <c r="AC20" s="989">
        <v>0</v>
      </c>
      <c r="AD20" s="989">
        <v>0</v>
      </c>
      <c r="AE20" s="1012">
        <v>6000</v>
      </c>
    </row>
    <row r="21" spans="2:31" ht="12" customHeight="1">
      <c r="B21" s="1006" t="s">
        <v>1125</v>
      </c>
      <c r="C21" s="988">
        <f>SUM(D21:H21)</f>
        <v>34</v>
      </c>
      <c r="D21" s="989">
        <v>29</v>
      </c>
      <c r="E21" s="989">
        <v>3</v>
      </c>
      <c r="F21" s="989">
        <v>0</v>
      </c>
      <c r="G21" s="1002">
        <v>1</v>
      </c>
      <c r="H21" s="989">
        <v>1</v>
      </c>
      <c r="I21" s="990">
        <v>582.15</v>
      </c>
      <c r="J21" s="1010">
        <v>12000</v>
      </c>
      <c r="K21" s="989">
        <f>SUM(L21:M21)</f>
        <v>18</v>
      </c>
      <c r="L21" s="989">
        <v>8</v>
      </c>
      <c r="M21" s="989">
        <v>10</v>
      </c>
      <c r="N21" s="989">
        <f>SUM(O21:S21)</f>
        <v>0</v>
      </c>
      <c r="O21" s="989">
        <v>0</v>
      </c>
      <c r="P21" s="989">
        <v>0</v>
      </c>
      <c r="Q21" s="989">
        <v>0</v>
      </c>
      <c r="R21" s="1002">
        <v>0</v>
      </c>
      <c r="S21" s="989">
        <v>0</v>
      </c>
      <c r="T21" s="989">
        <f>SUM(U21:Y21)</f>
        <v>9</v>
      </c>
      <c r="U21" s="989">
        <v>6</v>
      </c>
      <c r="V21" s="989">
        <v>3</v>
      </c>
      <c r="W21" s="989">
        <v>0</v>
      </c>
      <c r="X21" s="1002">
        <v>0</v>
      </c>
      <c r="Y21" s="989">
        <v>0</v>
      </c>
      <c r="Z21" s="989">
        <v>12214550</v>
      </c>
      <c r="AA21" s="989">
        <v>11941250</v>
      </c>
      <c r="AB21" s="989">
        <v>33000</v>
      </c>
      <c r="AC21" s="989">
        <v>0</v>
      </c>
      <c r="AD21" s="989">
        <v>240000</v>
      </c>
      <c r="AE21" s="991">
        <v>300</v>
      </c>
    </row>
    <row r="22" spans="2:31" ht="12" customHeight="1">
      <c r="B22" s="1006" t="s">
        <v>1126</v>
      </c>
      <c r="C22" s="988">
        <f>SUM(D22:H22)</f>
        <v>31</v>
      </c>
      <c r="D22" s="989">
        <v>27</v>
      </c>
      <c r="E22" s="989">
        <v>1</v>
      </c>
      <c r="F22" s="989">
        <v>0</v>
      </c>
      <c r="G22" s="1002">
        <v>0</v>
      </c>
      <c r="H22" s="989">
        <v>3</v>
      </c>
      <c r="I22" s="990">
        <v>488.19</v>
      </c>
      <c r="J22" s="989">
        <v>1500</v>
      </c>
      <c r="K22" s="989">
        <f>SUM(L22:M22)</f>
        <v>22</v>
      </c>
      <c r="L22" s="989">
        <v>16</v>
      </c>
      <c r="M22" s="989">
        <v>6</v>
      </c>
      <c r="N22" s="989">
        <f>SUM(O22:S22)</f>
        <v>0</v>
      </c>
      <c r="O22" s="989">
        <v>0</v>
      </c>
      <c r="P22" s="989">
        <v>0</v>
      </c>
      <c r="Q22" s="989">
        <v>0</v>
      </c>
      <c r="R22" s="1002">
        <v>0</v>
      </c>
      <c r="S22" s="989">
        <v>0</v>
      </c>
      <c r="T22" s="989">
        <f>SUM(U22:Y22)</f>
        <v>9</v>
      </c>
      <c r="U22" s="989">
        <v>9</v>
      </c>
      <c r="V22" s="989">
        <v>0</v>
      </c>
      <c r="W22" s="989">
        <v>0</v>
      </c>
      <c r="X22" s="1002">
        <v>0</v>
      </c>
      <c r="Y22" s="989">
        <v>0</v>
      </c>
      <c r="Z22" s="989">
        <v>7761066</v>
      </c>
      <c r="AA22" s="989">
        <v>7744366</v>
      </c>
      <c r="AB22" s="989">
        <v>15000</v>
      </c>
      <c r="AC22" s="989">
        <v>0</v>
      </c>
      <c r="AD22" s="989">
        <v>0</v>
      </c>
      <c r="AE22" s="991">
        <v>1700</v>
      </c>
    </row>
    <row r="23" spans="2:31" ht="12" customHeight="1">
      <c r="B23" s="987" t="s">
        <v>1092</v>
      </c>
      <c r="C23" s="988">
        <v>31</v>
      </c>
      <c r="D23" s="989">
        <v>28</v>
      </c>
      <c r="E23" s="989">
        <v>1</v>
      </c>
      <c r="F23" s="989">
        <v>0</v>
      </c>
      <c r="G23" s="1002">
        <v>0</v>
      </c>
      <c r="H23" s="989">
        <v>1</v>
      </c>
      <c r="I23" s="990">
        <v>652.15</v>
      </c>
      <c r="J23" s="989">
        <v>3000</v>
      </c>
      <c r="K23" s="989">
        <f>SUM(L23:M23)</f>
        <v>36</v>
      </c>
      <c r="L23" s="989">
        <v>25</v>
      </c>
      <c r="M23" s="989">
        <v>11</v>
      </c>
      <c r="N23" s="989">
        <f>SUM(O23:S23)</f>
        <v>0</v>
      </c>
      <c r="O23" s="989">
        <v>0</v>
      </c>
      <c r="P23" s="989">
        <v>0</v>
      </c>
      <c r="Q23" s="989">
        <v>0</v>
      </c>
      <c r="R23" s="1002">
        <v>0</v>
      </c>
      <c r="S23" s="989">
        <v>0</v>
      </c>
      <c r="T23" s="989">
        <f>SUM(U23:Y23)</f>
        <v>2</v>
      </c>
      <c r="U23" s="989">
        <v>2</v>
      </c>
      <c r="V23" s="989">
        <v>0</v>
      </c>
      <c r="W23" s="989">
        <v>0</v>
      </c>
      <c r="X23" s="1002">
        <v>0</v>
      </c>
      <c r="Y23" s="989">
        <v>0</v>
      </c>
      <c r="Z23" s="989">
        <v>12942000</v>
      </c>
      <c r="AA23" s="989">
        <v>12877000</v>
      </c>
      <c r="AB23" s="989">
        <v>0</v>
      </c>
      <c r="AC23" s="989">
        <v>60000</v>
      </c>
      <c r="AD23" s="989">
        <v>0</v>
      </c>
      <c r="AE23" s="991">
        <v>5000</v>
      </c>
    </row>
    <row r="24" spans="2:31" ht="12" customHeight="1">
      <c r="B24" s="987"/>
      <c r="C24" s="988"/>
      <c r="D24" s="989"/>
      <c r="E24" s="989"/>
      <c r="F24" s="989"/>
      <c r="G24" s="1002"/>
      <c r="H24" s="989"/>
      <c r="I24" s="990"/>
      <c r="J24" s="989"/>
      <c r="K24" s="989"/>
      <c r="L24" s="989"/>
      <c r="M24" s="989"/>
      <c r="N24" s="989"/>
      <c r="O24" s="989"/>
      <c r="P24" s="989"/>
      <c r="Q24" s="989"/>
      <c r="R24" s="1002"/>
      <c r="S24" s="989"/>
      <c r="T24" s="989"/>
      <c r="U24" s="989"/>
      <c r="V24" s="989"/>
      <c r="W24" s="989"/>
      <c r="X24" s="1002"/>
      <c r="Y24" s="989"/>
      <c r="Z24" s="989"/>
      <c r="AA24" s="989"/>
      <c r="AB24" s="989"/>
      <c r="AC24" s="989"/>
      <c r="AD24" s="1011"/>
      <c r="AE24" s="991"/>
    </row>
    <row r="25" spans="2:31" s="989" customFormat="1" ht="12" customHeight="1">
      <c r="B25" s="1013" t="s">
        <v>1093</v>
      </c>
      <c r="C25" s="988">
        <f>SUM(D25:H25)</f>
        <v>21</v>
      </c>
      <c r="D25" s="989">
        <v>18</v>
      </c>
      <c r="E25" s="989">
        <v>1</v>
      </c>
      <c r="F25" s="989">
        <v>0</v>
      </c>
      <c r="G25" s="989">
        <v>2</v>
      </c>
      <c r="H25" s="989">
        <v>0</v>
      </c>
      <c r="I25" s="990">
        <v>32.12</v>
      </c>
      <c r="J25" s="989">
        <v>20</v>
      </c>
      <c r="K25" s="989">
        <v>13</v>
      </c>
      <c r="L25" s="989">
        <v>2</v>
      </c>
      <c r="M25" s="989">
        <v>1</v>
      </c>
      <c r="N25" s="989">
        <f>SUM(O25:S25)</f>
        <v>0</v>
      </c>
      <c r="O25" s="989">
        <v>0</v>
      </c>
      <c r="P25" s="989">
        <v>0</v>
      </c>
      <c r="Q25" s="989">
        <v>0</v>
      </c>
      <c r="R25" s="989">
        <v>0</v>
      </c>
      <c r="S25" s="989">
        <v>0</v>
      </c>
      <c r="T25" s="989">
        <f>SUM(U25:Y25)</f>
        <v>3</v>
      </c>
      <c r="U25" s="989">
        <v>3</v>
      </c>
      <c r="V25" s="989">
        <v>0</v>
      </c>
      <c r="W25" s="989">
        <v>0</v>
      </c>
      <c r="X25" s="989">
        <v>0</v>
      </c>
      <c r="Y25" s="989">
        <v>0</v>
      </c>
      <c r="Z25" s="989">
        <v>644030</v>
      </c>
      <c r="AA25" s="989">
        <v>64030</v>
      </c>
      <c r="AB25" s="989">
        <v>0</v>
      </c>
      <c r="AC25" s="989">
        <v>0</v>
      </c>
      <c r="AD25" s="989">
        <v>3000</v>
      </c>
      <c r="AE25" s="991">
        <v>0</v>
      </c>
    </row>
    <row r="26" spans="2:31" s="989" customFormat="1" ht="12" customHeight="1">
      <c r="B26" s="1013" t="s">
        <v>1094</v>
      </c>
      <c r="C26" s="988">
        <f>SUM(D26:H26)</f>
        <v>43</v>
      </c>
      <c r="D26" s="989">
        <v>39</v>
      </c>
      <c r="E26" s="989">
        <v>2</v>
      </c>
      <c r="F26" s="989">
        <v>0</v>
      </c>
      <c r="G26" s="989">
        <v>0</v>
      </c>
      <c r="H26" s="989">
        <v>2</v>
      </c>
      <c r="I26" s="990">
        <v>698.75</v>
      </c>
      <c r="J26" s="989">
        <v>5100</v>
      </c>
      <c r="K26" s="989">
        <f>SUM(L26:M26)</f>
        <v>25</v>
      </c>
      <c r="L26" s="989">
        <v>18</v>
      </c>
      <c r="M26" s="989">
        <v>7</v>
      </c>
      <c r="N26" s="989">
        <f>SUM(O26:S26)</f>
        <v>0</v>
      </c>
      <c r="O26" s="989">
        <v>0</v>
      </c>
      <c r="P26" s="989">
        <v>0</v>
      </c>
      <c r="Q26" s="989">
        <v>0</v>
      </c>
      <c r="R26" s="989">
        <v>0</v>
      </c>
      <c r="S26" s="989">
        <v>0</v>
      </c>
      <c r="T26" s="989">
        <f>SUM(U26:Y26)</f>
        <v>8</v>
      </c>
      <c r="U26" s="989">
        <v>8</v>
      </c>
      <c r="V26" s="989">
        <v>0</v>
      </c>
      <c r="W26" s="989">
        <v>0</v>
      </c>
      <c r="X26" s="989">
        <v>0</v>
      </c>
      <c r="Y26" s="989">
        <v>0</v>
      </c>
      <c r="Z26" s="989">
        <v>22514925</v>
      </c>
      <c r="AA26" s="989">
        <v>22513800</v>
      </c>
      <c r="AB26" s="989">
        <v>0</v>
      </c>
      <c r="AC26" s="989">
        <v>0</v>
      </c>
      <c r="AD26" s="989">
        <v>0</v>
      </c>
      <c r="AE26" s="991">
        <v>1125</v>
      </c>
    </row>
    <row r="27" spans="2:31" ht="9" customHeight="1" thickBot="1">
      <c r="B27" s="1014"/>
      <c r="C27" s="1015"/>
      <c r="D27" s="1016"/>
      <c r="E27" s="1016"/>
      <c r="F27" s="1016"/>
      <c r="G27" s="1016"/>
      <c r="H27" s="1016"/>
      <c r="I27" s="1016"/>
      <c r="J27" s="1016"/>
      <c r="K27" s="1016"/>
      <c r="L27" s="1016"/>
      <c r="M27" s="1016"/>
      <c r="N27" s="1016"/>
      <c r="O27" s="1016"/>
      <c r="P27" s="1016"/>
      <c r="Q27" s="1016"/>
      <c r="R27" s="1016"/>
      <c r="S27" s="1016"/>
      <c r="T27" s="1016"/>
      <c r="U27" s="1016"/>
      <c r="V27" s="1016"/>
      <c r="W27" s="1016"/>
      <c r="X27" s="1016"/>
      <c r="Y27" s="1016"/>
      <c r="Z27" s="1016"/>
      <c r="AA27" s="1016"/>
      <c r="AB27" s="1016"/>
      <c r="AC27" s="1016"/>
      <c r="AD27" s="1016"/>
      <c r="AE27" s="1017"/>
    </row>
    <row r="28" ht="12">
      <c r="B28" s="966" t="s">
        <v>1127</v>
      </c>
    </row>
  </sheetData>
  <mergeCells count="7">
    <mergeCell ref="Z4:AE4"/>
    <mergeCell ref="B4:B5"/>
    <mergeCell ref="N4:S4"/>
    <mergeCell ref="T4:Y4"/>
    <mergeCell ref="C4:H4"/>
    <mergeCell ref="I4:J4"/>
    <mergeCell ref="K4:M4"/>
  </mergeCells>
  <printOptions/>
  <pageMargins left="0.75" right="0.75" top="1" bottom="1" header="0.512" footer="0.512"/>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B1:V32"/>
  <sheetViews>
    <sheetView workbookViewId="0" topLeftCell="A1">
      <selection activeCell="A1" sqref="A1"/>
    </sheetView>
  </sheetViews>
  <sheetFormatPr defaultColWidth="9.00390625" defaultRowHeight="13.5"/>
  <cols>
    <col min="1" max="1" width="3.375" style="1018" customWidth="1"/>
    <col min="2" max="2" width="8.625" style="1018" customWidth="1"/>
    <col min="3" max="4" width="6.75390625" style="1022" customWidth="1"/>
    <col min="5" max="5" width="6.625" style="1022" customWidth="1"/>
    <col min="6" max="6" width="6.625" style="1021" customWidth="1"/>
    <col min="7" max="7" width="7.625" style="1021" customWidth="1"/>
    <col min="8" max="8" width="7.625" style="1018" customWidth="1"/>
    <col min="9" max="9" width="6.625" style="1018" customWidth="1"/>
    <col min="10" max="12" width="7.625" style="1018" customWidth="1"/>
    <col min="13" max="13" width="6.625" style="1018" customWidth="1"/>
    <col min="14" max="14" width="6.25390625" style="1018" customWidth="1"/>
    <col min="15" max="17" width="8.125" style="1018" customWidth="1"/>
    <col min="18" max="18" width="6.625" style="1018" customWidth="1"/>
    <col min="19" max="19" width="7.75390625" style="1018" customWidth="1"/>
    <col min="20" max="20" width="6.625" style="1018" customWidth="1"/>
    <col min="21" max="21" width="7.625" style="1018" customWidth="1"/>
    <col min="22" max="22" width="7.875" style="1018" customWidth="1"/>
    <col min="23" max="16384" width="9.00390625" style="1018" customWidth="1"/>
  </cols>
  <sheetData>
    <row r="1" spans="2:5" ht="14.25">
      <c r="B1" s="1019" t="s">
        <v>586</v>
      </c>
      <c r="C1" s="1020"/>
      <c r="D1" s="1020"/>
      <c r="E1" s="1019"/>
    </row>
    <row r="3" spans="6:21" s="1022" customFormat="1" ht="12.75" thickBot="1">
      <c r="F3" s="1021"/>
      <c r="G3" s="1021"/>
      <c r="U3" s="1023"/>
    </row>
    <row r="4" spans="2:22" s="1022" customFormat="1" ht="15" customHeight="1">
      <c r="B4" s="1412" t="s">
        <v>563</v>
      </c>
      <c r="C4" s="1397" t="s">
        <v>564</v>
      </c>
      <c r="D4" s="1397" t="s">
        <v>565</v>
      </c>
      <c r="E4" s="1402" t="s">
        <v>566</v>
      </c>
      <c r="F4" s="1399" t="s">
        <v>567</v>
      </c>
      <c r="G4" s="1400"/>
      <c r="H4" s="1401"/>
      <c r="I4" s="1399" t="s">
        <v>568</v>
      </c>
      <c r="J4" s="1400"/>
      <c r="K4" s="1401"/>
      <c r="L4" s="1397" t="s">
        <v>569</v>
      </c>
      <c r="M4" s="1404" t="s">
        <v>570</v>
      </c>
      <c r="N4" s="1406" t="s">
        <v>571</v>
      </c>
      <c r="O4" s="1408" t="s">
        <v>572</v>
      </c>
      <c r="P4" s="1408" t="s">
        <v>573</v>
      </c>
      <c r="Q4" s="1408" t="s">
        <v>574</v>
      </c>
      <c r="R4" s="1412" t="s">
        <v>575</v>
      </c>
      <c r="S4" s="1408" t="s">
        <v>576</v>
      </c>
      <c r="T4" s="1412" t="s">
        <v>577</v>
      </c>
      <c r="U4" s="1408" t="s">
        <v>578</v>
      </c>
      <c r="V4" s="1410" t="s">
        <v>579</v>
      </c>
    </row>
    <row r="5" spans="2:22" s="1022" customFormat="1" ht="24.75" customHeight="1">
      <c r="B5" s="1413"/>
      <c r="C5" s="1398"/>
      <c r="D5" s="1398"/>
      <c r="E5" s="1403"/>
      <c r="F5" s="1024" t="s">
        <v>580</v>
      </c>
      <c r="G5" s="1024" t="s">
        <v>261</v>
      </c>
      <c r="H5" s="1025" t="s">
        <v>262</v>
      </c>
      <c r="I5" s="1024" t="s">
        <v>580</v>
      </c>
      <c r="J5" s="1024" t="s">
        <v>261</v>
      </c>
      <c r="K5" s="1025" t="s">
        <v>262</v>
      </c>
      <c r="L5" s="1398"/>
      <c r="M5" s="1405"/>
      <c r="N5" s="1407"/>
      <c r="O5" s="1409"/>
      <c r="P5" s="1409"/>
      <c r="Q5" s="1409"/>
      <c r="R5" s="1413"/>
      <c r="S5" s="1409"/>
      <c r="T5" s="1413"/>
      <c r="U5" s="1409"/>
      <c r="V5" s="1411"/>
    </row>
    <row r="6" spans="2:22" s="1022" customFormat="1" ht="12" customHeight="1">
      <c r="B6" s="1391" t="s">
        <v>581</v>
      </c>
      <c r="C6" s="1392"/>
      <c r="D6" s="1392"/>
      <c r="E6" s="1392"/>
      <c r="F6" s="1392"/>
      <c r="G6" s="1392"/>
      <c r="H6" s="1392"/>
      <c r="I6" s="1392"/>
      <c r="J6" s="1392"/>
      <c r="K6" s="1392"/>
      <c r="L6" s="1392"/>
      <c r="M6" s="1392"/>
      <c r="N6" s="1392"/>
      <c r="O6" s="1392"/>
      <c r="P6" s="1392"/>
      <c r="Q6" s="1392"/>
      <c r="R6" s="1392"/>
      <c r="S6" s="1392"/>
      <c r="T6" s="1392"/>
      <c r="U6" s="1392"/>
      <c r="V6" s="1393"/>
    </row>
    <row r="7" spans="2:22" s="1026" customFormat="1" ht="12" customHeight="1">
      <c r="B7" s="1027" t="s">
        <v>582</v>
      </c>
      <c r="C7" s="1028">
        <v>520</v>
      </c>
      <c r="D7" s="1028">
        <f>SUM(E7:V7)</f>
        <v>617</v>
      </c>
      <c r="E7" s="1029">
        <v>19</v>
      </c>
      <c r="F7" s="1029">
        <v>0</v>
      </c>
      <c r="G7" s="1029">
        <v>28</v>
      </c>
      <c r="H7" s="1029">
        <v>43</v>
      </c>
      <c r="I7" s="1029">
        <v>0</v>
      </c>
      <c r="J7" s="1029">
        <v>128</v>
      </c>
      <c r="K7" s="1029">
        <v>228</v>
      </c>
      <c r="L7" s="1029">
        <v>51</v>
      </c>
      <c r="M7" s="1029">
        <v>13</v>
      </c>
      <c r="N7" s="1029">
        <v>55</v>
      </c>
      <c r="O7" s="1029">
        <v>16</v>
      </c>
      <c r="P7" s="1029">
        <v>3</v>
      </c>
      <c r="Q7" s="1029">
        <v>0</v>
      </c>
      <c r="R7" s="1029">
        <v>0</v>
      </c>
      <c r="S7" s="1029">
        <v>14</v>
      </c>
      <c r="T7" s="1029">
        <v>2</v>
      </c>
      <c r="U7" s="1029">
        <v>16</v>
      </c>
      <c r="V7" s="1030">
        <v>1</v>
      </c>
    </row>
    <row r="8" spans="2:22" s="1022" customFormat="1" ht="12" customHeight="1">
      <c r="B8" s="1027" t="s">
        <v>1100</v>
      </c>
      <c r="C8" s="1028">
        <v>54</v>
      </c>
      <c r="D8" s="1028">
        <f>SUM(E8:V8)</f>
        <v>52</v>
      </c>
      <c r="E8" s="1029">
        <v>4</v>
      </c>
      <c r="F8" s="1031">
        <v>0</v>
      </c>
      <c r="G8" s="1029">
        <v>1</v>
      </c>
      <c r="H8" s="1029">
        <v>2</v>
      </c>
      <c r="I8" s="1029">
        <v>0</v>
      </c>
      <c r="J8" s="1029">
        <v>16</v>
      </c>
      <c r="K8" s="1029">
        <v>16</v>
      </c>
      <c r="L8" s="1029">
        <v>3</v>
      </c>
      <c r="M8" s="1029">
        <v>3</v>
      </c>
      <c r="N8" s="1029">
        <v>1</v>
      </c>
      <c r="O8" s="1029">
        <v>3</v>
      </c>
      <c r="P8" s="1029">
        <v>0</v>
      </c>
      <c r="Q8" s="1029">
        <v>0</v>
      </c>
      <c r="R8" s="1029">
        <v>0</v>
      </c>
      <c r="S8" s="1029">
        <v>2</v>
      </c>
      <c r="T8" s="1029">
        <v>1</v>
      </c>
      <c r="U8" s="1029">
        <v>0</v>
      </c>
      <c r="V8" s="1030">
        <v>0</v>
      </c>
    </row>
    <row r="9" spans="2:22" s="1022" customFormat="1" ht="12" customHeight="1">
      <c r="B9" s="1027" t="s">
        <v>583</v>
      </c>
      <c r="C9" s="1028">
        <v>513</v>
      </c>
      <c r="D9" s="1028">
        <f>SUM(E9:V9)</f>
        <v>562</v>
      </c>
      <c r="E9" s="1029">
        <v>40</v>
      </c>
      <c r="F9" s="1029">
        <v>0</v>
      </c>
      <c r="G9" s="1029">
        <v>24</v>
      </c>
      <c r="H9" s="1029">
        <v>37</v>
      </c>
      <c r="I9" s="1029">
        <v>0</v>
      </c>
      <c r="J9" s="1029">
        <v>100</v>
      </c>
      <c r="K9" s="1029">
        <v>197</v>
      </c>
      <c r="L9" s="1029">
        <v>53</v>
      </c>
      <c r="M9" s="1029">
        <v>7</v>
      </c>
      <c r="N9" s="1029">
        <v>55</v>
      </c>
      <c r="O9" s="1029">
        <v>13</v>
      </c>
      <c r="P9" s="1029">
        <v>3</v>
      </c>
      <c r="Q9" s="1029">
        <v>0</v>
      </c>
      <c r="R9" s="1029">
        <v>0</v>
      </c>
      <c r="S9" s="1029">
        <v>16</v>
      </c>
      <c r="T9" s="1029">
        <v>1</v>
      </c>
      <c r="U9" s="1029">
        <v>16</v>
      </c>
      <c r="V9" s="1030">
        <v>0</v>
      </c>
    </row>
    <row r="10" spans="2:22" s="1022" customFormat="1" ht="12" customHeight="1">
      <c r="B10" s="1032"/>
      <c r="C10" s="1028"/>
      <c r="D10" s="1028"/>
      <c r="E10" s="1029"/>
      <c r="F10" s="1029"/>
      <c r="G10" s="1029"/>
      <c r="H10" s="1029"/>
      <c r="I10" s="1029"/>
      <c r="J10" s="1029"/>
      <c r="K10" s="1029"/>
      <c r="L10" s="1029"/>
      <c r="M10" s="1029"/>
      <c r="N10" s="1029"/>
      <c r="O10" s="1029"/>
      <c r="P10" s="1029"/>
      <c r="Q10" s="1029"/>
      <c r="R10" s="1029"/>
      <c r="S10" s="1029"/>
      <c r="T10" s="1029"/>
      <c r="U10" s="1029"/>
      <c r="V10" s="1030"/>
    </row>
    <row r="11" spans="2:22" s="1022" customFormat="1" ht="12" customHeight="1">
      <c r="B11" s="1394" t="s">
        <v>584</v>
      </c>
      <c r="C11" s="1395"/>
      <c r="D11" s="1395"/>
      <c r="E11" s="1395"/>
      <c r="F11" s="1395"/>
      <c r="G11" s="1395"/>
      <c r="H11" s="1395"/>
      <c r="I11" s="1395"/>
      <c r="J11" s="1395"/>
      <c r="K11" s="1395"/>
      <c r="L11" s="1395"/>
      <c r="M11" s="1395"/>
      <c r="N11" s="1395"/>
      <c r="O11" s="1395"/>
      <c r="P11" s="1395"/>
      <c r="Q11" s="1395"/>
      <c r="R11" s="1395"/>
      <c r="S11" s="1395"/>
      <c r="T11" s="1395"/>
      <c r="U11" s="1395"/>
      <c r="V11" s="1396"/>
    </row>
    <row r="12" spans="2:22" s="1022" customFormat="1" ht="12" customHeight="1">
      <c r="B12" s="1027" t="s">
        <v>582</v>
      </c>
      <c r="C12" s="1028">
        <v>520</v>
      </c>
      <c r="D12" s="1028">
        <f>SUM(E12:V12)</f>
        <v>617</v>
      </c>
      <c r="E12" s="1029">
        <v>7</v>
      </c>
      <c r="F12" s="1029">
        <v>0</v>
      </c>
      <c r="G12" s="1029">
        <v>7</v>
      </c>
      <c r="H12" s="1029">
        <v>15</v>
      </c>
      <c r="I12" s="1029">
        <v>0</v>
      </c>
      <c r="J12" s="1029">
        <v>41</v>
      </c>
      <c r="K12" s="1029">
        <v>42</v>
      </c>
      <c r="L12" s="1029">
        <v>11</v>
      </c>
      <c r="M12" s="1029">
        <v>2</v>
      </c>
      <c r="N12" s="1029">
        <v>16</v>
      </c>
      <c r="O12" s="1029">
        <v>111</v>
      </c>
      <c r="P12" s="1029">
        <v>24</v>
      </c>
      <c r="Q12" s="1029">
        <v>0</v>
      </c>
      <c r="R12" s="1029">
        <v>21</v>
      </c>
      <c r="S12" s="1029">
        <v>102</v>
      </c>
      <c r="T12" s="1029">
        <v>8</v>
      </c>
      <c r="U12" s="1029">
        <v>88</v>
      </c>
      <c r="V12" s="1030">
        <v>122</v>
      </c>
    </row>
    <row r="13" spans="2:22" s="1022" customFormat="1" ht="12" customHeight="1">
      <c r="B13" s="1027" t="s">
        <v>1100</v>
      </c>
      <c r="C13" s="1028">
        <v>54</v>
      </c>
      <c r="D13" s="1028">
        <f>SUM(E13:V13)</f>
        <v>52</v>
      </c>
      <c r="E13" s="1031">
        <v>0</v>
      </c>
      <c r="F13" s="1031">
        <v>0</v>
      </c>
      <c r="G13" s="1031">
        <v>0</v>
      </c>
      <c r="H13" s="1029">
        <v>0</v>
      </c>
      <c r="I13" s="1029">
        <v>0</v>
      </c>
      <c r="J13" s="1029">
        <v>2</v>
      </c>
      <c r="K13" s="1029">
        <v>2</v>
      </c>
      <c r="L13" s="1029">
        <v>0</v>
      </c>
      <c r="M13" s="1029">
        <v>0</v>
      </c>
      <c r="N13" s="1029">
        <v>0</v>
      </c>
      <c r="O13" s="1029">
        <v>9</v>
      </c>
      <c r="P13" s="1029">
        <v>2</v>
      </c>
      <c r="Q13" s="1029">
        <v>0</v>
      </c>
      <c r="R13" s="1029">
        <v>5</v>
      </c>
      <c r="S13" s="1029">
        <v>11</v>
      </c>
      <c r="T13" s="1029">
        <v>2</v>
      </c>
      <c r="U13" s="1029">
        <v>11</v>
      </c>
      <c r="V13" s="1030">
        <v>8</v>
      </c>
    </row>
    <row r="14" spans="2:22" s="1022" customFormat="1" ht="12" customHeight="1">
      <c r="B14" s="1027" t="s">
        <v>583</v>
      </c>
      <c r="C14" s="1028">
        <v>513</v>
      </c>
      <c r="D14" s="1028">
        <f>SUM(E14:V14)</f>
        <v>562</v>
      </c>
      <c r="E14" s="1029">
        <v>4</v>
      </c>
      <c r="F14" s="1022">
        <v>0</v>
      </c>
      <c r="G14" s="1029">
        <v>6</v>
      </c>
      <c r="H14" s="1029">
        <v>7</v>
      </c>
      <c r="I14" s="1029">
        <v>0</v>
      </c>
      <c r="J14" s="1029">
        <v>27</v>
      </c>
      <c r="K14" s="1029">
        <v>34</v>
      </c>
      <c r="L14" s="1029">
        <v>14</v>
      </c>
      <c r="M14" s="1029">
        <v>2</v>
      </c>
      <c r="N14" s="1029">
        <v>17</v>
      </c>
      <c r="O14" s="1029">
        <v>107</v>
      </c>
      <c r="P14" s="1029">
        <v>23</v>
      </c>
      <c r="Q14" s="1029">
        <v>0</v>
      </c>
      <c r="R14" s="1029">
        <v>15</v>
      </c>
      <c r="S14" s="1029">
        <v>102</v>
      </c>
      <c r="T14" s="1029">
        <v>16</v>
      </c>
      <c r="U14" s="1029">
        <v>84</v>
      </c>
      <c r="V14" s="1030">
        <v>104</v>
      </c>
    </row>
    <row r="15" spans="2:22" s="1022" customFormat="1" ht="12" customHeight="1" thickBot="1">
      <c r="B15" s="1033"/>
      <c r="C15" s="1034"/>
      <c r="D15" s="1034"/>
      <c r="E15" s="1035"/>
      <c r="F15" s="1035"/>
      <c r="G15" s="1035"/>
      <c r="H15" s="1035"/>
      <c r="I15" s="1035"/>
      <c r="J15" s="1035"/>
      <c r="K15" s="1035"/>
      <c r="L15" s="1035"/>
      <c r="M15" s="1035"/>
      <c r="N15" s="1035"/>
      <c r="O15" s="1035"/>
      <c r="P15" s="1035"/>
      <c r="Q15" s="1035"/>
      <c r="R15" s="1035"/>
      <c r="S15" s="1035"/>
      <c r="T15" s="1035"/>
      <c r="U15" s="1035"/>
      <c r="V15" s="1036"/>
    </row>
    <row r="16" spans="2:7" s="1022" customFormat="1" ht="12">
      <c r="B16" s="1037" t="s">
        <v>585</v>
      </c>
      <c r="C16" s="1037"/>
      <c r="D16" s="1037"/>
      <c r="E16" s="1037"/>
      <c r="F16" s="1038"/>
      <c r="G16" s="1038"/>
    </row>
    <row r="17" spans="3:7" s="1022" customFormat="1" ht="12">
      <c r="C17" s="1039"/>
      <c r="D17" s="1039"/>
      <c r="E17" s="1039"/>
      <c r="F17" s="1040"/>
      <c r="G17" s="1040"/>
    </row>
    <row r="18" spans="6:7" s="1022" customFormat="1" ht="12">
      <c r="F18" s="1021"/>
      <c r="G18" s="1021"/>
    </row>
    <row r="19" spans="6:7" s="1022" customFormat="1" ht="12">
      <c r="F19" s="1021"/>
      <c r="G19" s="1021"/>
    </row>
    <row r="20" spans="6:7" s="1022" customFormat="1" ht="12">
      <c r="F20" s="1021"/>
      <c r="G20" s="1021"/>
    </row>
    <row r="21" spans="6:7" s="1022" customFormat="1" ht="12">
      <c r="F21" s="1021"/>
      <c r="G21" s="1021"/>
    </row>
    <row r="22" spans="6:7" s="1022" customFormat="1" ht="12">
      <c r="F22" s="1021"/>
      <c r="G22" s="1021"/>
    </row>
    <row r="23" spans="6:7" s="1022" customFormat="1" ht="12">
      <c r="F23" s="1021"/>
      <c r="G23" s="1021"/>
    </row>
    <row r="24" spans="6:7" s="1022" customFormat="1" ht="12">
      <c r="F24" s="1021"/>
      <c r="G24" s="1021"/>
    </row>
    <row r="25" spans="6:7" s="1022" customFormat="1" ht="12">
      <c r="F25" s="1021"/>
      <c r="G25" s="1021"/>
    </row>
    <row r="26" spans="6:7" s="1022" customFormat="1" ht="12">
      <c r="F26" s="1021"/>
      <c r="G26" s="1021"/>
    </row>
    <row r="27" spans="6:7" s="1022" customFormat="1" ht="12">
      <c r="F27" s="1021"/>
      <c r="G27" s="1021"/>
    </row>
    <row r="28" spans="6:7" s="1022" customFormat="1" ht="12">
      <c r="F28" s="1021"/>
      <c r="G28" s="1021"/>
    </row>
    <row r="29" spans="6:7" s="1022" customFormat="1" ht="12">
      <c r="F29" s="1021"/>
      <c r="G29" s="1021"/>
    </row>
    <row r="30" spans="6:7" s="1022" customFormat="1" ht="12">
      <c r="F30" s="1021"/>
      <c r="G30" s="1021"/>
    </row>
    <row r="31" spans="6:7" s="1022" customFormat="1" ht="12">
      <c r="F31" s="1021"/>
      <c r="G31" s="1021"/>
    </row>
    <row r="32" spans="6:7" s="1022" customFormat="1" ht="12">
      <c r="F32" s="1021"/>
      <c r="G32" s="1021"/>
    </row>
  </sheetData>
  <mergeCells count="19">
    <mergeCell ref="D4:D5"/>
    <mergeCell ref="B4:B5"/>
    <mergeCell ref="S4:S5"/>
    <mergeCell ref="T4:T5"/>
    <mergeCell ref="V4:V5"/>
    <mergeCell ref="O4:O5"/>
    <mergeCell ref="P4:P5"/>
    <mergeCell ref="Q4:Q5"/>
    <mergeCell ref="R4:R5"/>
    <mergeCell ref="B6:V6"/>
    <mergeCell ref="B11:V11"/>
    <mergeCell ref="C4:C5"/>
    <mergeCell ref="F4:H4"/>
    <mergeCell ref="I4:K4"/>
    <mergeCell ref="E4:E5"/>
    <mergeCell ref="L4:L5"/>
    <mergeCell ref="M4:M5"/>
    <mergeCell ref="N4:N5"/>
    <mergeCell ref="U4:U5"/>
  </mergeCells>
  <printOptions/>
  <pageMargins left="0.75" right="0.75" top="1" bottom="1" header="0.512" footer="0.512"/>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sheetPr codeName="Sheet10"/>
  <dimension ref="A1:F448"/>
  <sheetViews>
    <sheetView workbookViewId="0" topLeftCell="A1">
      <selection activeCell="A1" sqref="A1"/>
    </sheetView>
  </sheetViews>
  <sheetFormatPr defaultColWidth="9.00390625" defaultRowHeight="13.5"/>
  <cols>
    <col min="1" max="1" width="6.75390625" style="2" customWidth="1"/>
    <col min="2" max="2" width="6.875" style="2" customWidth="1"/>
    <col min="3" max="3" width="82.50390625" style="2" customWidth="1"/>
    <col min="4" max="4" width="9.625" style="2" customWidth="1"/>
    <col min="5" max="6" width="10.25390625" style="2" customWidth="1"/>
    <col min="7" max="9" width="9.00390625" style="2" customWidth="1"/>
    <col min="10" max="10" width="15.625" style="2" customWidth="1"/>
    <col min="11" max="16384" width="9.00390625" style="2" customWidth="1"/>
  </cols>
  <sheetData>
    <row r="1" spans="1:6" ht="12" customHeight="1">
      <c r="A1" s="1" t="s">
        <v>479</v>
      </c>
      <c r="B1" s="1"/>
      <c r="C1" s="1"/>
      <c r="D1" s="1"/>
      <c r="E1" s="1"/>
      <c r="F1" s="1"/>
    </row>
    <row r="2" spans="1:6" ht="12" customHeight="1">
      <c r="A2" s="1"/>
      <c r="B2" s="1"/>
      <c r="C2" s="1"/>
      <c r="D2" s="1"/>
      <c r="E2" s="1"/>
      <c r="F2" s="1"/>
    </row>
    <row r="3" spans="2:6" ht="12" customHeight="1">
      <c r="B3" s="1" t="s">
        <v>2303</v>
      </c>
      <c r="C3" s="1"/>
      <c r="E3" s="1"/>
      <c r="F3" s="1"/>
    </row>
    <row r="4" spans="2:6" ht="12" customHeight="1">
      <c r="B4" s="3" t="s">
        <v>2322</v>
      </c>
      <c r="C4" s="1" t="s">
        <v>2369</v>
      </c>
      <c r="E4" s="1"/>
      <c r="F4" s="1"/>
    </row>
    <row r="5" spans="2:3" ht="26.25" customHeight="1">
      <c r="B5" s="3" t="s">
        <v>2437</v>
      </c>
      <c r="C5" s="5" t="s">
        <v>405</v>
      </c>
    </row>
    <row r="6" spans="2:6" ht="26.25" customHeight="1">
      <c r="B6" s="3" t="s">
        <v>2438</v>
      </c>
      <c r="C6" s="4" t="s">
        <v>480</v>
      </c>
      <c r="E6" s="1"/>
      <c r="F6" s="1"/>
    </row>
    <row r="7" spans="2:3" ht="24.75" customHeight="1">
      <c r="B7" s="3" t="s">
        <v>2439</v>
      </c>
      <c r="C7" s="5" t="s">
        <v>406</v>
      </c>
    </row>
    <row r="8" spans="2:3" ht="24.75" customHeight="1">
      <c r="B8" s="3" t="s">
        <v>2440</v>
      </c>
      <c r="C8" s="5" t="s">
        <v>407</v>
      </c>
    </row>
    <row r="9" spans="2:3" ht="24.75" customHeight="1">
      <c r="B9" s="3" t="s">
        <v>2323</v>
      </c>
      <c r="C9" s="5" t="s">
        <v>481</v>
      </c>
    </row>
    <row r="10" spans="2:3" ht="12" customHeight="1">
      <c r="B10" s="1"/>
      <c r="C10" s="5"/>
    </row>
    <row r="11" spans="2:6" ht="12" customHeight="1">
      <c r="B11" s="1"/>
      <c r="C11" s="1" t="s">
        <v>482</v>
      </c>
      <c r="F11" s="1"/>
    </row>
    <row r="12" spans="2:6" ht="12">
      <c r="B12" s="1"/>
      <c r="C12" s="1" t="s">
        <v>408</v>
      </c>
      <c r="E12" s="1"/>
      <c r="F12" s="1"/>
    </row>
    <row r="13" spans="1:6" ht="12">
      <c r="A13" s="1"/>
      <c r="B13" s="1"/>
      <c r="C13" s="1"/>
      <c r="D13" s="1"/>
      <c r="E13" s="1"/>
      <c r="F13" s="1"/>
    </row>
    <row r="14" spans="1:4" ht="12">
      <c r="A14" s="1"/>
      <c r="B14" s="1"/>
      <c r="C14" s="1"/>
      <c r="D14" s="1"/>
    </row>
    <row r="15" spans="1:4" ht="12">
      <c r="A15" s="1" t="s">
        <v>2304</v>
      </c>
      <c r="B15" s="1"/>
      <c r="C15" s="1"/>
      <c r="D15" s="1"/>
    </row>
    <row r="16" ht="12">
      <c r="B16" s="2" t="s">
        <v>2325</v>
      </c>
    </row>
    <row r="17" spans="2:3" ht="12">
      <c r="B17" s="2">
        <v>1</v>
      </c>
      <c r="C17" s="6" t="s">
        <v>2305</v>
      </c>
    </row>
    <row r="18" spans="2:3" ht="12">
      <c r="B18" s="2">
        <v>2</v>
      </c>
      <c r="C18" s="6" t="s">
        <v>483</v>
      </c>
    </row>
    <row r="19" spans="2:3" ht="12">
      <c r="B19" s="2">
        <v>3</v>
      </c>
      <c r="C19" s="6" t="s">
        <v>409</v>
      </c>
    </row>
    <row r="20" spans="2:3" ht="12">
      <c r="B20" s="2">
        <v>4</v>
      </c>
      <c r="C20" s="6" t="s">
        <v>410</v>
      </c>
    </row>
    <row r="21" spans="2:3" ht="12">
      <c r="B21" s="2">
        <v>5</v>
      </c>
      <c r="C21" s="6" t="s">
        <v>2370</v>
      </c>
    </row>
    <row r="22" spans="2:3" ht="12">
      <c r="B22" s="2">
        <v>6</v>
      </c>
      <c r="C22" s="6" t="s">
        <v>411</v>
      </c>
    </row>
    <row r="23" spans="2:3" ht="12">
      <c r="B23" s="2">
        <v>7</v>
      </c>
      <c r="C23" s="6" t="s">
        <v>412</v>
      </c>
    </row>
    <row r="24" spans="2:3" ht="12">
      <c r="B24" s="2">
        <v>8</v>
      </c>
      <c r="C24" s="6" t="s">
        <v>2306</v>
      </c>
    </row>
    <row r="25" ht="12">
      <c r="C25" s="6" t="s">
        <v>484</v>
      </c>
    </row>
    <row r="26" ht="12">
      <c r="C26" s="6" t="s">
        <v>485</v>
      </c>
    </row>
    <row r="27" ht="12">
      <c r="C27" s="6" t="s">
        <v>486</v>
      </c>
    </row>
    <row r="28" spans="2:3" ht="12">
      <c r="B28" s="2">
        <v>9</v>
      </c>
      <c r="C28" s="6" t="s">
        <v>2307</v>
      </c>
    </row>
    <row r="29" spans="2:3" ht="12">
      <c r="B29" s="2">
        <v>10</v>
      </c>
      <c r="C29" s="6" t="s">
        <v>2371</v>
      </c>
    </row>
    <row r="30" spans="2:3" ht="12">
      <c r="B30" s="2">
        <v>11</v>
      </c>
      <c r="C30" s="6" t="s">
        <v>2308</v>
      </c>
    </row>
    <row r="32" ht="12">
      <c r="B32" s="2" t="s">
        <v>2324</v>
      </c>
    </row>
    <row r="33" spans="2:3" ht="12">
      <c r="B33" s="2">
        <v>1</v>
      </c>
      <c r="C33" s="2" t="s">
        <v>2372</v>
      </c>
    </row>
    <row r="34" spans="2:3" ht="12">
      <c r="B34" s="2">
        <v>2</v>
      </c>
      <c r="C34" s="2" t="s">
        <v>2326</v>
      </c>
    </row>
    <row r="35" spans="2:3" ht="12">
      <c r="B35" s="2">
        <v>3</v>
      </c>
      <c r="C35" s="2" t="s">
        <v>2327</v>
      </c>
    </row>
    <row r="36" spans="2:3" ht="12">
      <c r="B36" s="2">
        <v>4</v>
      </c>
      <c r="C36" s="2" t="s">
        <v>2328</v>
      </c>
    </row>
    <row r="37" spans="2:3" ht="12">
      <c r="B37" s="2">
        <v>5</v>
      </c>
      <c r="C37" s="6" t="s">
        <v>2309</v>
      </c>
    </row>
    <row r="38" spans="2:3" ht="12">
      <c r="B38" s="2">
        <v>6</v>
      </c>
      <c r="C38" s="2" t="s">
        <v>2458</v>
      </c>
    </row>
    <row r="39" spans="2:3" ht="12">
      <c r="B39" s="2">
        <v>7</v>
      </c>
      <c r="C39" s="6" t="s">
        <v>2330</v>
      </c>
    </row>
    <row r="40" spans="2:3" ht="12">
      <c r="B40" s="2">
        <v>8</v>
      </c>
      <c r="C40" s="2" t="s">
        <v>2329</v>
      </c>
    </row>
    <row r="41" spans="2:3" ht="12">
      <c r="B41" s="2">
        <v>9</v>
      </c>
      <c r="C41" s="2" t="s">
        <v>2331</v>
      </c>
    </row>
    <row r="42" spans="2:3" ht="12">
      <c r="B42" s="2">
        <v>10</v>
      </c>
      <c r="C42" s="6" t="s">
        <v>2332</v>
      </c>
    </row>
    <row r="43" spans="2:3" ht="12">
      <c r="B43" s="2">
        <v>11</v>
      </c>
      <c r="C43" s="6" t="s">
        <v>2333</v>
      </c>
    </row>
    <row r="44" spans="2:3" ht="12">
      <c r="B44" s="2">
        <v>12</v>
      </c>
      <c r="C44" s="2" t="s">
        <v>2373</v>
      </c>
    </row>
    <row r="45" spans="2:3" ht="12">
      <c r="B45" s="2">
        <v>13</v>
      </c>
      <c r="C45" s="6" t="s">
        <v>2374</v>
      </c>
    </row>
    <row r="46" spans="2:3" ht="12">
      <c r="B46" s="2">
        <v>14</v>
      </c>
      <c r="C46" s="6" t="s">
        <v>2375</v>
      </c>
    </row>
    <row r="47" ht="12">
      <c r="C47" s="6"/>
    </row>
    <row r="48" ht="12">
      <c r="B48" s="2" t="s">
        <v>2334</v>
      </c>
    </row>
    <row r="49" spans="2:3" ht="12">
      <c r="B49" s="10">
        <v>1</v>
      </c>
      <c r="C49" s="11" t="s">
        <v>413</v>
      </c>
    </row>
    <row r="50" spans="2:3" ht="12">
      <c r="B50" s="2">
        <v>2</v>
      </c>
      <c r="C50" s="6" t="s">
        <v>487</v>
      </c>
    </row>
    <row r="51" spans="2:3" ht="12">
      <c r="B51" s="10">
        <v>3</v>
      </c>
      <c r="C51" s="11" t="s">
        <v>488</v>
      </c>
    </row>
    <row r="52" spans="2:3" ht="12">
      <c r="B52" s="2">
        <v>4</v>
      </c>
      <c r="C52" s="6" t="s">
        <v>490</v>
      </c>
    </row>
    <row r="53" spans="2:3" ht="12">
      <c r="B53" s="2">
        <v>5</v>
      </c>
      <c r="C53" s="6" t="s">
        <v>489</v>
      </c>
    </row>
    <row r="54" spans="2:3" ht="12">
      <c r="B54" s="2">
        <v>6</v>
      </c>
      <c r="C54" s="6" t="s">
        <v>491</v>
      </c>
    </row>
    <row r="55" spans="2:3" ht="12">
      <c r="B55" s="2">
        <v>7</v>
      </c>
      <c r="C55" s="6" t="s">
        <v>492</v>
      </c>
    </row>
    <row r="56" spans="2:3" ht="12">
      <c r="B56" s="2">
        <v>8</v>
      </c>
      <c r="C56" s="6" t="s">
        <v>493</v>
      </c>
    </row>
    <row r="57" spans="2:3" ht="12">
      <c r="B57" s="2">
        <v>9</v>
      </c>
      <c r="C57" s="2" t="s">
        <v>494</v>
      </c>
    </row>
    <row r="58" spans="2:3" ht="12">
      <c r="B58" s="10">
        <v>10</v>
      </c>
      <c r="C58" s="10" t="s">
        <v>495</v>
      </c>
    </row>
    <row r="59" spans="2:3" ht="12" customHeight="1">
      <c r="B59" s="2">
        <v>11</v>
      </c>
      <c r="C59" s="6" t="s">
        <v>496</v>
      </c>
    </row>
    <row r="60" spans="2:3" ht="12" customHeight="1">
      <c r="B60" s="2">
        <v>12</v>
      </c>
      <c r="C60" s="6" t="s">
        <v>497</v>
      </c>
    </row>
    <row r="61" spans="2:3" ht="12">
      <c r="B61" s="2">
        <v>13</v>
      </c>
      <c r="C61" s="2" t="s">
        <v>2441</v>
      </c>
    </row>
    <row r="62" ht="12">
      <c r="C62" s="2" t="s">
        <v>498</v>
      </c>
    </row>
    <row r="63" ht="12">
      <c r="C63" s="2" t="s">
        <v>499</v>
      </c>
    </row>
    <row r="64" spans="2:3" ht="12">
      <c r="B64" s="2">
        <v>14</v>
      </c>
      <c r="C64" s="6" t="s">
        <v>2376</v>
      </c>
    </row>
    <row r="65" spans="2:3" ht="12">
      <c r="B65" s="2">
        <v>15</v>
      </c>
      <c r="C65" s="2" t="s">
        <v>2377</v>
      </c>
    </row>
    <row r="67" ht="12">
      <c r="B67" s="2" t="s">
        <v>414</v>
      </c>
    </row>
    <row r="68" spans="2:3" ht="12">
      <c r="B68" s="10">
        <v>1</v>
      </c>
      <c r="C68" s="10" t="s">
        <v>415</v>
      </c>
    </row>
    <row r="69" spans="2:3" ht="12">
      <c r="B69" s="2">
        <v>2</v>
      </c>
      <c r="C69" s="2" t="s">
        <v>418</v>
      </c>
    </row>
    <row r="70" spans="2:3" ht="12">
      <c r="B70" s="2">
        <v>3</v>
      </c>
      <c r="C70" s="2" t="s">
        <v>417</v>
      </c>
    </row>
    <row r="71" spans="2:3" ht="12">
      <c r="B71" s="2">
        <v>4</v>
      </c>
      <c r="C71" s="2" t="s">
        <v>416</v>
      </c>
    </row>
    <row r="72" spans="2:3" ht="12">
      <c r="B72" s="2">
        <v>5</v>
      </c>
      <c r="C72" s="2" t="s">
        <v>500</v>
      </c>
    </row>
    <row r="74" ht="12">
      <c r="B74" s="2" t="s">
        <v>419</v>
      </c>
    </row>
    <row r="75" spans="2:3" ht="12">
      <c r="B75" s="2">
        <v>1</v>
      </c>
      <c r="C75" s="2" t="s">
        <v>501</v>
      </c>
    </row>
    <row r="76" spans="2:3" ht="12">
      <c r="B76" s="2">
        <v>2</v>
      </c>
      <c r="C76" s="2" t="s">
        <v>502</v>
      </c>
    </row>
    <row r="77" spans="2:3" ht="12">
      <c r="B77" s="2">
        <v>3</v>
      </c>
      <c r="C77" s="2" t="s">
        <v>2320</v>
      </c>
    </row>
    <row r="78" ht="12">
      <c r="C78" s="2" t="s">
        <v>504</v>
      </c>
    </row>
    <row r="79" ht="12">
      <c r="C79" s="2" t="s">
        <v>503</v>
      </c>
    </row>
    <row r="80" spans="2:3" ht="12">
      <c r="B80" s="2">
        <v>4</v>
      </c>
      <c r="C80" s="2" t="s">
        <v>420</v>
      </c>
    </row>
    <row r="81" spans="2:3" ht="12">
      <c r="B81" s="2">
        <v>5</v>
      </c>
      <c r="C81" s="2" t="s">
        <v>2378</v>
      </c>
    </row>
    <row r="82" ht="12">
      <c r="C82" s="2" t="s">
        <v>421</v>
      </c>
    </row>
    <row r="83" ht="12">
      <c r="C83" s="2" t="s">
        <v>505</v>
      </c>
    </row>
    <row r="84" ht="12">
      <c r="C84" s="2" t="s">
        <v>506</v>
      </c>
    </row>
    <row r="85" ht="12">
      <c r="C85" s="2" t="s">
        <v>507</v>
      </c>
    </row>
    <row r="86" spans="2:3" ht="12">
      <c r="B86" s="10">
        <v>6</v>
      </c>
      <c r="C86" s="10" t="s">
        <v>508</v>
      </c>
    </row>
    <row r="87" spans="2:3" ht="12">
      <c r="B87" s="2">
        <v>7</v>
      </c>
      <c r="C87" s="2" t="s">
        <v>2319</v>
      </c>
    </row>
    <row r="88" ht="12">
      <c r="C88" s="2" t="s">
        <v>2380</v>
      </c>
    </row>
    <row r="89" ht="12">
      <c r="C89" s="2" t="s">
        <v>2381</v>
      </c>
    </row>
    <row r="90" spans="2:3" ht="12">
      <c r="B90" s="2">
        <v>8</v>
      </c>
      <c r="C90" s="2" t="s">
        <v>2379</v>
      </c>
    </row>
    <row r="91" ht="12">
      <c r="C91" s="2" t="s">
        <v>422</v>
      </c>
    </row>
    <row r="92" ht="12">
      <c r="C92" s="2" t="s">
        <v>509</v>
      </c>
    </row>
    <row r="94" ht="12">
      <c r="B94" s="2" t="s">
        <v>423</v>
      </c>
    </row>
    <row r="95" spans="2:3" ht="12">
      <c r="B95" s="10">
        <v>1</v>
      </c>
      <c r="C95" s="10" t="s">
        <v>510</v>
      </c>
    </row>
    <row r="96" spans="2:3" ht="12">
      <c r="B96" s="10">
        <v>2</v>
      </c>
      <c r="C96" s="10" t="s">
        <v>511</v>
      </c>
    </row>
    <row r="97" spans="2:3" ht="12">
      <c r="B97" s="2">
        <v>3</v>
      </c>
      <c r="C97" s="2" t="s">
        <v>512</v>
      </c>
    </row>
    <row r="98" spans="2:3" ht="12">
      <c r="B98" s="2">
        <v>4</v>
      </c>
      <c r="C98" s="2" t="s">
        <v>513</v>
      </c>
    </row>
    <row r="99" spans="2:3" ht="12">
      <c r="B99" s="2">
        <v>5</v>
      </c>
      <c r="C99" s="2" t="s">
        <v>514</v>
      </c>
    </row>
    <row r="100" spans="2:3" ht="12">
      <c r="B100" s="2">
        <v>6</v>
      </c>
      <c r="C100" s="2" t="s">
        <v>515</v>
      </c>
    </row>
    <row r="101" spans="2:3" ht="12">
      <c r="B101" s="2">
        <v>7</v>
      </c>
      <c r="C101" s="2" t="s">
        <v>516</v>
      </c>
    </row>
    <row r="102" spans="2:3" ht="12">
      <c r="B102" s="2">
        <v>8</v>
      </c>
      <c r="C102" s="2" t="s">
        <v>517</v>
      </c>
    </row>
    <row r="103" spans="2:3" ht="12">
      <c r="B103" s="2">
        <v>9</v>
      </c>
      <c r="C103" s="2" t="s">
        <v>518</v>
      </c>
    </row>
    <row r="104" spans="2:3" ht="12">
      <c r="B104" s="10">
        <v>10</v>
      </c>
      <c r="C104" s="10" t="s">
        <v>519</v>
      </c>
    </row>
    <row r="105" spans="2:3" ht="12">
      <c r="B105" s="2">
        <v>11</v>
      </c>
      <c r="C105" s="2" t="s">
        <v>520</v>
      </c>
    </row>
    <row r="106" ht="12">
      <c r="C106" s="2" t="s">
        <v>521</v>
      </c>
    </row>
    <row r="107" ht="12">
      <c r="C107" s="2" t="s">
        <v>522</v>
      </c>
    </row>
    <row r="108" spans="2:3" ht="12">
      <c r="B108" s="2">
        <v>12</v>
      </c>
      <c r="C108" s="7" t="s">
        <v>2311</v>
      </c>
    </row>
    <row r="109" ht="12">
      <c r="C109" s="2" t="s">
        <v>2385</v>
      </c>
    </row>
    <row r="110" ht="12">
      <c r="C110" s="2" t="s">
        <v>2442</v>
      </c>
    </row>
    <row r="111" ht="12">
      <c r="C111" s="2" t="s">
        <v>2388</v>
      </c>
    </row>
    <row r="112" ht="12">
      <c r="C112" s="2" t="s">
        <v>2389</v>
      </c>
    </row>
    <row r="113" ht="12">
      <c r="C113" s="2" t="s">
        <v>2390</v>
      </c>
    </row>
    <row r="114" ht="12">
      <c r="C114" s="2" t="s">
        <v>2391</v>
      </c>
    </row>
    <row r="115" ht="12">
      <c r="C115" s="2" t="s">
        <v>2443</v>
      </c>
    </row>
    <row r="116" spans="2:3" ht="12">
      <c r="B116" s="2">
        <v>13</v>
      </c>
      <c r="C116" s="7" t="s">
        <v>2310</v>
      </c>
    </row>
    <row r="117" ht="12">
      <c r="C117" s="7" t="s">
        <v>523</v>
      </c>
    </row>
    <row r="118" ht="12">
      <c r="C118" s="7" t="s">
        <v>2386</v>
      </c>
    </row>
    <row r="119" spans="2:3" ht="12">
      <c r="B119" s="2">
        <v>14</v>
      </c>
      <c r="C119" s="7" t="s">
        <v>2383</v>
      </c>
    </row>
    <row r="120" spans="2:3" ht="12">
      <c r="B120" s="2">
        <v>15</v>
      </c>
      <c r="C120" s="2" t="s">
        <v>524</v>
      </c>
    </row>
    <row r="121" spans="2:3" ht="12">
      <c r="B121" s="2">
        <v>16</v>
      </c>
      <c r="C121" s="2" t="s">
        <v>525</v>
      </c>
    </row>
    <row r="122" spans="2:3" ht="12">
      <c r="B122" s="2">
        <v>17</v>
      </c>
      <c r="C122" s="2" t="s">
        <v>424</v>
      </c>
    </row>
    <row r="123" spans="2:3" ht="12">
      <c r="B123" s="2">
        <v>18</v>
      </c>
      <c r="C123" s="2" t="s">
        <v>526</v>
      </c>
    </row>
    <row r="124" spans="2:3" ht="12">
      <c r="B124" s="2">
        <v>19</v>
      </c>
      <c r="C124" s="2" t="s">
        <v>527</v>
      </c>
    </row>
    <row r="125" spans="2:3" ht="12">
      <c r="B125" s="10">
        <v>20</v>
      </c>
      <c r="C125" s="10" t="s">
        <v>528</v>
      </c>
    </row>
    <row r="126" spans="2:3" ht="12">
      <c r="B126" s="2">
        <v>21</v>
      </c>
      <c r="C126" s="2" t="s">
        <v>529</v>
      </c>
    </row>
    <row r="127" spans="2:3" ht="12">
      <c r="B127" s="2">
        <v>22</v>
      </c>
      <c r="C127" s="2" t="s">
        <v>530</v>
      </c>
    </row>
    <row r="128" spans="2:3" ht="12">
      <c r="B128" s="2">
        <v>23</v>
      </c>
      <c r="C128" s="8" t="s">
        <v>2382</v>
      </c>
    </row>
    <row r="129" spans="2:3" ht="12">
      <c r="B129" s="2">
        <v>24</v>
      </c>
      <c r="C129" s="8" t="s">
        <v>425</v>
      </c>
    </row>
    <row r="130" spans="2:3" ht="12">
      <c r="B130" s="2">
        <v>25</v>
      </c>
      <c r="C130" s="2" t="s">
        <v>531</v>
      </c>
    </row>
    <row r="131" spans="2:3" ht="12">
      <c r="B131" s="2">
        <v>26</v>
      </c>
      <c r="C131" s="7" t="s">
        <v>2384</v>
      </c>
    </row>
    <row r="132" spans="2:3" ht="12">
      <c r="B132" s="2">
        <v>27</v>
      </c>
      <c r="C132" s="2" t="s">
        <v>532</v>
      </c>
    </row>
    <row r="133" spans="2:3" ht="12">
      <c r="B133" s="2">
        <v>28</v>
      </c>
      <c r="C133" s="7" t="s">
        <v>533</v>
      </c>
    </row>
    <row r="134" spans="2:3" ht="12">
      <c r="B134" s="2">
        <v>29</v>
      </c>
      <c r="C134" s="2" t="s">
        <v>534</v>
      </c>
    </row>
    <row r="135" spans="2:3" ht="12">
      <c r="B135" s="2">
        <v>30</v>
      </c>
      <c r="C135" s="2" t="s">
        <v>535</v>
      </c>
    </row>
    <row r="136" spans="2:3" ht="12">
      <c r="B136" s="2">
        <v>31</v>
      </c>
      <c r="C136" s="2" t="s">
        <v>536</v>
      </c>
    </row>
    <row r="137" spans="2:3" ht="12">
      <c r="B137" s="2">
        <v>32</v>
      </c>
      <c r="C137" s="2" t="s">
        <v>2387</v>
      </c>
    </row>
    <row r="138" spans="2:3" ht="12">
      <c r="B138" s="2">
        <v>33</v>
      </c>
      <c r="C138" s="2" t="s">
        <v>537</v>
      </c>
    </row>
    <row r="139" spans="2:3" ht="12">
      <c r="B139" s="2">
        <v>34</v>
      </c>
      <c r="C139" s="2" t="s">
        <v>538</v>
      </c>
    </row>
    <row r="140" spans="2:3" ht="12">
      <c r="B140" s="2">
        <v>35</v>
      </c>
      <c r="C140" s="7" t="s">
        <v>426</v>
      </c>
    </row>
    <row r="141" spans="2:3" ht="12">
      <c r="B141" s="2">
        <v>36</v>
      </c>
      <c r="C141" s="2" t="s">
        <v>2444</v>
      </c>
    </row>
    <row r="142" spans="2:3" ht="12">
      <c r="B142" s="2">
        <v>37</v>
      </c>
      <c r="C142" s="2" t="s">
        <v>2368</v>
      </c>
    </row>
    <row r="143" spans="2:3" ht="12">
      <c r="B143" s="2">
        <v>38</v>
      </c>
      <c r="C143" s="2" t="s">
        <v>427</v>
      </c>
    </row>
    <row r="144" ht="12">
      <c r="C144" s="2" t="s">
        <v>539</v>
      </c>
    </row>
    <row r="145" ht="12">
      <c r="C145" s="2" t="s">
        <v>540</v>
      </c>
    </row>
    <row r="146" ht="12">
      <c r="C146" s="2" t="s">
        <v>541</v>
      </c>
    </row>
    <row r="147" ht="12">
      <c r="C147" s="2" t="s">
        <v>542</v>
      </c>
    </row>
    <row r="148" ht="12">
      <c r="C148" s="2" t="s">
        <v>543</v>
      </c>
    </row>
    <row r="149" ht="12">
      <c r="C149" s="2" t="s">
        <v>544</v>
      </c>
    </row>
    <row r="150" ht="12">
      <c r="C150" s="2" t="s">
        <v>545</v>
      </c>
    </row>
    <row r="151" ht="12">
      <c r="C151" s="2" t="s">
        <v>546</v>
      </c>
    </row>
    <row r="152" ht="12">
      <c r="C152" s="2" t="s">
        <v>547</v>
      </c>
    </row>
    <row r="153" ht="12">
      <c r="C153" s="2" t="s">
        <v>548</v>
      </c>
    </row>
    <row r="154" ht="12">
      <c r="A154" s="1"/>
    </row>
    <row r="155" ht="12">
      <c r="B155" s="2" t="s">
        <v>428</v>
      </c>
    </row>
    <row r="156" spans="2:3" ht="12">
      <c r="B156" s="10">
        <v>1</v>
      </c>
      <c r="C156" s="11" t="s">
        <v>549</v>
      </c>
    </row>
    <row r="157" spans="2:3" ht="12">
      <c r="B157" s="2">
        <v>2</v>
      </c>
      <c r="C157" s="6" t="s">
        <v>550</v>
      </c>
    </row>
    <row r="158" ht="12">
      <c r="C158" s="6" t="s">
        <v>551</v>
      </c>
    </row>
    <row r="159" ht="12">
      <c r="C159" s="6" t="s">
        <v>552</v>
      </c>
    </row>
    <row r="160" ht="12">
      <c r="C160" s="6" t="s">
        <v>553</v>
      </c>
    </row>
    <row r="161" ht="12">
      <c r="C161" s="6" t="s">
        <v>554</v>
      </c>
    </row>
    <row r="162" spans="2:3" ht="12">
      <c r="B162" s="2">
        <v>3</v>
      </c>
      <c r="C162" s="6" t="s">
        <v>555</v>
      </c>
    </row>
    <row r="163" spans="2:3" ht="12">
      <c r="B163" s="2">
        <v>4</v>
      </c>
      <c r="C163" s="9" t="s">
        <v>2312</v>
      </c>
    </row>
    <row r="164" spans="2:3" ht="12">
      <c r="B164" s="2">
        <v>5</v>
      </c>
      <c r="C164" s="6" t="s">
        <v>556</v>
      </c>
    </row>
    <row r="165" spans="2:3" ht="12">
      <c r="B165" s="2">
        <v>6</v>
      </c>
      <c r="C165" s="6" t="s">
        <v>557</v>
      </c>
    </row>
    <row r="166" spans="2:3" ht="12">
      <c r="B166" s="2">
        <v>7</v>
      </c>
      <c r="C166" s="6" t="s">
        <v>558</v>
      </c>
    </row>
    <row r="167" spans="2:3" ht="12">
      <c r="B167" s="2">
        <v>8</v>
      </c>
      <c r="C167" s="6" t="s">
        <v>559</v>
      </c>
    </row>
    <row r="168" spans="2:3" ht="12">
      <c r="B168" s="2">
        <v>9</v>
      </c>
      <c r="C168" s="6" t="s">
        <v>429</v>
      </c>
    </row>
    <row r="169" spans="2:3" ht="12">
      <c r="B169" s="2">
        <v>10</v>
      </c>
      <c r="C169" s="6" t="s">
        <v>430</v>
      </c>
    </row>
    <row r="170" spans="2:3" ht="12">
      <c r="B170" s="2">
        <v>11</v>
      </c>
      <c r="C170" s="6" t="s">
        <v>560</v>
      </c>
    </row>
    <row r="171" ht="12">
      <c r="C171" s="6"/>
    </row>
    <row r="172" ht="12">
      <c r="B172" s="2" t="s">
        <v>431</v>
      </c>
    </row>
    <row r="173" spans="2:3" ht="12">
      <c r="B173" s="2">
        <v>1</v>
      </c>
      <c r="C173" s="2" t="s">
        <v>561</v>
      </c>
    </row>
    <row r="174" ht="12">
      <c r="C174" s="2" t="s">
        <v>1356</v>
      </c>
    </row>
    <row r="175" ht="12">
      <c r="C175" s="2" t="s">
        <v>1357</v>
      </c>
    </row>
    <row r="176" ht="12">
      <c r="C176" s="2" t="s">
        <v>562</v>
      </c>
    </row>
    <row r="177" spans="2:3" ht="12">
      <c r="B177" s="10">
        <v>2</v>
      </c>
      <c r="C177" s="10" t="s">
        <v>1358</v>
      </c>
    </row>
    <row r="178" ht="12">
      <c r="C178" s="10" t="s">
        <v>1359</v>
      </c>
    </row>
    <row r="179" ht="12">
      <c r="C179" s="2" t="s">
        <v>1360</v>
      </c>
    </row>
    <row r="180" ht="12">
      <c r="C180" s="2" t="s">
        <v>1361</v>
      </c>
    </row>
    <row r="181" ht="12">
      <c r="C181" s="2" t="s">
        <v>1362</v>
      </c>
    </row>
    <row r="182" ht="12">
      <c r="C182" s="2" t="s">
        <v>1363</v>
      </c>
    </row>
    <row r="183" ht="12">
      <c r="C183" s="2" t="s">
        <v>1364</v>
      </c>
    </row>
    <row r="184" ht="12">
      <c r="C184" s="2" t="s">
        <v>1365</v>
      </c>
    </row>
    <row r="185" spans="2:3" ht="12">
      <c r="B185" s="10">
        <v>3</v>
      </c>
      <c r="C185" s="10" t="s">
        <v>2459</v>
      </c>
    </row>
    <row r="186" ht="12">
      <c r="C186" s="10" t="s">
        <v>1366</v>
      </c>
    </row>
    <row r="187" ht="12">
      <c r="C187" s="2" t="s">
        <v>1367</v>
      </c>
    </row>
    <row r="188" ht="12">
      <c r="C188" s="2" t="s">
        <v>1368</v>
      </c>
    </row>
    <row r="189" spans="2:3" ht="12">
      <c r="B189" s="2">
        <v>4</v>
      </c>
      <c r="C189" s="2" t="s">
        <v>1369</v>
      </c>
    </row>
    <row r="190" ht="12">
      <c r="C190" s="2" t="s">
        <v>1370</v>
      </c>
    </row>
    <row r="191" ht="12">
      <c r="C191" s="2" t="s">
        <v>1371</v>
      </c>
    </row>
    <row r="192" ht="12">
      <c r="C192" s="2" t="s">
        <v>1372</v>
      </c>
    </row>
    <row r="193" spans="2:3" ht="12">
      <c r="B193" s="2">
        <v>5</v>
      </c>
      <c r="C193" s="2" t="s">
        <v>1373</v>
      </c>
    </row>
    <row r="194" spans="2:3" ht="12">
      <c r="B194" s="2">
        <v>6</v>
      </c>
      <c r="C194" s="2" t="s">
        <v>1374</v>
      </c>
    </row>
    <row r="196" ht="12">
      <c r="B196" s="2" t="s">
        <v>432</v>
      </c>
    </row>
    <row r="197" spans="2:3" ht="12">
      <c r="B197" s="2">
        <v>1</v>
      </c>
      <c r="C197" s="2" t="s">
        <v>2392</v>
      </c>
    </row>
    <row r="198" spans="2:3" ht="12">
      <c r="B198" s="2">
        <v>2</v>
      </c>
      <c r="C198" s="2" t="s">
        <v>2393</v>
      </c>
    </row>
    <row r="199" spans="2:3" ht="12">
      <c r="B199" s="2">
        <v>3</v>
      </c>
      <c r="C199" s="2" t="s">
        <v>2445</v>
      </c>
    </row>
    <row r="200" spans="2:3" ht="12">
      <c r="B200" s="2">
        <v>4</v>
      </c>
      <c r="C200" s="9" t="s">
        <v>1375</v>
      </c>
    </row>
    <row r="201" spans="2:3" ht="12">
      <c r="B201" s="2">
        <v>5</v>
      </c>
      <c r="C201" s="9" t="s">
        <v>1376</v>
      </c>
    </row>
    <row r="202" spans="2:3" ht="12">
      <c r="B202" s="2">
        <v>6</v>
      </c>
      <c r="C202" s="9" t="s">
        <v>2446</v>
      </c>
    </row>
    <row r="203" spans="2:3" ht="12">
      <c r="B203" s="2">
        <v>7</v>
      </c>
      <c r="C203" s="2" t="s">
        <v>433</v>
      </c>
    </row>
    <row r="205" ht="12">
      <c r="B205" s="2" t="s">
        <v>434</v>
      </c>
    </row>
    <row r="206" spans="2:3" ht="12">
      <c r="B206" s="10">
        <v>1</v>
      </c>
      <c r="C206" s="10" t="s">
        <v>435</v>
      </c>
    </row>
    <row r="207" spans="2:3" ht="12">
      <c r="B207" s="2">
        <v>2</v>
      </c>
      <c r="C207" s="2" t="s">
        <v>1377</v>
      </c>
    </row>
    <row r="208" spans="2:3" ht="12">
      <c r="B208" s="10">
        <v>3</v>
      </c>
      <c r="C208" s="10" t="s">
        <v>1378</v>
      </c>
    </row>
    <row r="209" spans="2:3" ht="12">
      <c r="B209" s="2">
        <v>4</v>
      </c>
      <c r="C209" s="2" t="s">
        <v>1379</v>
      </c>
    </row>
    <row r="210" spans="2:3" ht="12">
      <c r="B210" s="2">
        <v>5</v>
      </c>
      <c r="C210" s="2" t="s">
        <v>1380</v>
      </c>
    </row>
    <row r="211" spans="2:3" ht="12">
      <c r="B211" s="2">
        <v>6</v>
      </c>
      <c r="C211" s="2" t="s">
        <v>1381</v>
      </c>
    </row>
    <row r="212" spans="2:3" ht="12">
      <c r="B212" s="2">
        <v>7</v>
      </c>
      <c r="C212" s="2" t="s">
        <v>1382</v>
      </c>
    </row>
    <row r="213" spans="2:3" ht="12">
      <c r="B213" s="2">
        <v>8</v>
      </c>
      <c r="C213" s="2" t="s">
        <v>1383</v>
      </c>
    </row>
    <row r="215" ht="12">
      <c r="B215" s="2" t="s">
        <v>439</v>
      </c>
    </row>
    <row r="216" spans="2:3" ht="12">
      <c r="B216" s="2">
        <v>1</v>
      </c>
      <c r="C216" s="2" t="s">
        <v>2394</v>
      </c>
    </row>
    <row r="217" spans="2:3" ht="12">
      <c r="B217" s="10">
        <v>2</v>
      </c>
      <c r="C217" s="10" t="s">
        <v>1384</v>
      </c>
    </row>
    <row r="218" spans="2:3" ht="12">
      <c r="B218" s="2">
        <v>3</v>
      </c>
      <c r="C218" s="2" t="s">
        <v>436</v>
      </c>
    </row>
    <row r="219" spans="2:3" ht="12">
      <c r="B219" s="2">
        <v>4</v>
      </c>
      <c r="C219" s="2" t="s">
        <v>437</v>
      </c>
    </row>
    <row r="220" spans="2:3" ht="12">
      <c r="B220" s="2">
        <v>5</v>
      </c>
      <c r="C220" s="2" t="s">
        <v>438</v>
      </c>
    </row>
    <row r="221" spans="2:3" ht="12">
      <c r="B221" s="2">
        <v>6</v>
      </c>
      <c r="C221" s="2" t="s">
        <v>2447</v>
      </c>
    </row>
    <row r="222" spans="2:3" ht="12">
      <c r="B222" s="2">
        <v>7</v>
      </c>
      <c r="C222" s="2" t="s">
        <v>2395</v>
      </c>
    </row>
    <row r="223" spans="2:3" ht="12">
      <c r="B223" s="2">
        <v>8</v>
      </c>
      <c r="C223" s="2" t="s">
        <v>2396</v>
      </c>
    </row>
    <row r="224" spans="2:3" ht="12">
      <c r="B224" s="10">
        <v>9</v>
      </c>
      <c r="C224" s="10" t="s">
        <v>2448</v>
      </c>
    </row>
    <row r="225" spans="2:3" ht="12">
      <c r="B225" s="10">
        <v>10</v>
      </c>
      <c r="C225" s="10" t="s">
        <v>1385</v>
      </c>
    </row>
    <row r="227" ht="12">
      <c r="B227" s="2" t="s">
        <v>440</v>
      </c>
    </row>
    <row r="228" spans="2:3" ht="12">
      <c r="B228" s="2">
        <v>1</v>
      </c>
      <c r="C228" s="2" t="s">
        <v>2397</v>
      </c>
    </row>
    <row r="229" spans="2:3" ht="12">
      <c r="B229" s="2">
        <v>2</v>
      </c>
      <c r="C229" s="2" t="s">
        <v>1386</v>
      </c>
    </row>
    <row r="230" spans="2:3" ht="12">
      <c r="B230" s="2">
        <v>3</v>
      </c>
      <c r="C230" s="2" t="s">
        <v>2398</v>
      </c>
    </row>
    <row r="231" spans="2:3" ht="12">
      <c r="B231" s="2">
        <v>4</v>
      </c>
      <c r="C231" s="2" t="s">
        <v>2399</v>
      </c>
    </row>
    <row r="232" spans="2:3" ht="12">
      <c r="B232" s="2">
        <v>5</v>
      </c>
      <c r="C232" s="2" t="s">
        <v>382</v>
      </c>
    </row>
    <row r="234" ht="12">
      <c r="B234" s="2" t="s">
        <v>441</v>
      </c>
    </row>
    <row r="235" spans="2:3" ht="12">
      <c r="B235" s="10">
        <v>1</v>
      </c>
      <c r="C235" s="10" t="s">
        <v>2335</v>
      </c>
    </row>
    <row r="236" spans="2:3" ht="12">
      <c r="B236" s="2">
        <v>2</v>
      </c>
      <c r="C236" s="2" t="s">
        <v>2336</v>
      </c>
    </row>
    <row r="237" spans="2:3" ht="12">
      <c r="B237" s="2">
        <v>3</v>
      </c>
      <c r="C237" s="2" t="s">
        <v>2337</v>
      </c>
    </row>
    <row r="238" spans="2:3" ht="12">
      <c r="B238" s="2">
        <v>4</v>
      </c>
      <c r="C238" s="2" t="s">
        <v>2400</v>
      </c>
    </row>
    <row r="239" ht="12">
      <c r="C239" s="2" t="s">
        <v>2403</v>
      </c>
    </row>
    <row r="240" ht="12">
      <c r="C240" s="2" t="s">
        <v>2404</v>
      </c>
    </row>
    <row r="241" spans="2:3" ht="12">
      <c r="B241" s="2">
        <v>5</v>
      </c>
      <c r="C241" s="2" t="s">
        <v>383</v>
      </c>
    </row>
    <row r="242" spans="2:3" ht="12">
      <c r="B242" s="10">
        <v>6</v>
      </c>
      <c r="C242" s="10" t="s">
        <v>2338</v>
      </c>
    </row>
    <row r="243" spans="2:3" ht="12">
      <c r="B243" s="2">
        <v>7</v>
      </c>
      <c r="C243" s="2" t="s">
        <v>2340</v>
      </c>
    </row>
    <row r="244" spans="2:3" ht="12">
      <c r="B244" s="2">
        <v>8</v>
      </c>
      <c r="C244" s="2" t="s">
        <v>2449</v>
      </c>
    </row>
    <row r="245" spans="2:3" ht="12">
      <c r="B245" s="2">
        <v>9</v>
      </c>
      <c r="C245" s="2" t="s">
        <v>384</v>
      </c>
    </row>
    <row r="246" spans="2:3" ht="12">
      <c r="B246" s="2">
        <v>10</v>
      </c>
      <c r="C246" s="2" t="s">
        <v>2402</v>
      </c>
    </row>
    <row r="247" spans="2:3" ht="12">
      <c r="B247" s="2">
        <v>11</v>
      </c>
      <c r="C247" s="2" t="s">
        <v>1387</v>
      </c>
    </row>
    <row r="248" spans="2:3" ht="12">
      <c r="B248" s="2">
        <v>12</v>
      </c>
      <c r="C248" s="2" t="s">
        <v>2339</v>
      </c>
    </row>
    <row r="249" spans="2:3" ht="12">
      <c r="B249" s="2">
        <v>13</v>
      </c>
      <c r="C249" s="2" t="s">
        <v>442</v>
      </c>
    </row>
    <row r="250" ht="12">
      <c r="C250" s="2" t="s">
        <v>386</v>
      </c>
    </row>
    <row r="251" ht="12">
      <c r="C251" s="2" t="s">
        <v>387</v>
      </c>
    </row>
    <row r="252" spans="2:3" ht="12">
      <c r="B252" s="2">
        <v>14</v>
      </c>
      <c r="C252" s="2" t="s">
        <v>443</v>
      </c>
    </row>
    <row r="253" ht="12">
      <c r="C253" s="2" t="s">
        <v>2401</v>
      </c>
    </row>
    <row r="254" ht="12">
      <c r="C254" s="2" t="s">
        <v>1388</v>
      </c>
    </row>
    <row r="255" spans="2:3" ht="12">
      <c r="B255" s="2">
        <v>15</v>
      </c>
      <c r="C255" s="2" t="s">
        <v>385</v>
      </c>
    </row>
    <row r="257" ht="12">
      <c r="B257" s="2" t="s">
        <v>444</v>
      </c>
    </row>
    <row r="258" spans="2:3" ht="12">
      <c r="B258" s="10">
        <v>1</v>
      </c>
      <c r="C258" s="10" t="s">
        <v>445</v>
      </c>
    </row>
    <row r="259" spans="2:3" ht="12">
      <c r="B259" s="2">
        <v>2</v>
      </c>
      <c r="C259" s="2" t="s">
        <v>1389</v>
      </c>
    </row>
    <row r="260" spans="2:3" ht="12">
      <c r="B260" s="2">
        <v>3</v>
      </c>
      <c r="C260" s="2" t="s">
        <v>1390</v>
      </c>
    </row>
    <row r="261" spans="2:3" ht="12">
      <c r="B261" s="2">
        <v>4</v>
      </c>
      <c r="C261" s="2" t="s">
        <v>1391</v>
      </c>
    </row>
    <row r="262" spans="2:3" ht="12">
      <c r="B262" s="2">
        <v>5</v>
      </c>
      <c r="C262" s="2" t="s">
        <v>388</v>
      </c>
    </row>
    <row r="264" ht="12">
      <c r="B264" s="2" t="s">
        <v>446</v>
      </c>
    </row>
    <row r="265" spans="2:3" ht="12">
      <c r="B265" s="10">
        <v>1</v>
      </c>
      <c r="C265" s="10" t="s">
        <v>447</v>
      </c>
    </row>
    <row r="266" spans="2:3" ht="12">
      <c r="B266" s="2">
        <v>2</v>
      </c>
      <c r="C266" s="2" t="s">
        <v>2341</v>
      </c>
    </row>
    <row r="267" spans="2:3" ht="12">
      <c r="B267" s="2">
        <v>3</v>
      </c>
      <c r="C267" s="2" t="s">
        <v>2405</v>
      </c>
    </row>
    <row r="268" spans="2:3" ht="12">
      <c r="B268" s="2">
        <v>4</v>
      </c>
      <c r="C268" s="2" t="s">
        <v>2406</v>
      </c>
    </row>
    <row r="269" spans="2:3" ht="12">
      <c r="B269" s="2">
        <v>5</v>
      </c>
      <c r="C269" s="2" t="s">
        <v>448</v>
      </c>
    </row>
    <row r="270" spans="2:3" ht="12">
      <c r="B270" s="2">
        <v>6</v>
      </c>
      <c r="C270" s="2" t="s">
        <v>389</v>
      </c>
    </row>
    <row r="271" spans="2:3" ht="12">
      <c r="B271" s="2">
        <v>7</v>
      </c>
      <c r="C271" s="2" t="s">
        <v>449</v>
      </c>
    </row>
    <row r="272" spans="2:3" ht="12">
      <c r="B272" s="2">
        <v>8</v>
      </c>
      <c r="C272" s="2" t="s">
        <v>450</v>
      </c>
    </row>
    <row r="273" spans="2:3" ht="12">
      <c r="B273" s="2">
        <v>9</v>
      </c>
      <c r="C273" s="2" t="s">
        <v>2409</v>
      </c>
    </row>
    <row r="274" spans="2:3" ht="12">
      <c r="B274" s="2">
        <v>10</v>
      </c>
      <c r="C274" s="2" t="s">
        <v>2410</v>
      </c>
    </row>
    <row r="275" spans="2:3" ht="12">
      <c r="B275" s="10">
        <v>11</v>
      </c>
      <c r="C275" s="10" t="s">
        <v>2411</v>
      </c>
    </row>
    <row r="276" spans="2:3" ht="12">
      <c r="B276" s="2">
        <v>12</v>
      </c>
      <c r="C276" s="2" t="s">
        <v>2408</v>
      </c>
    </row>
    <row r="277" spans="2:3" ht="12">
      <c r="B277" s="2">
        <v>13</v>
      </c>
      <c r="C277" s="2" t="s">
        <v>2342</v>
      </c>
    </row>
    <row r="278" spans="2:3" ht="12">
      <c r="B278" s="2">
        <v>14</v>
      </c>
      <c r="C278" s="2" t="s">
        <v>2450</v>
      </c>
    </row>
    <row r="279" spans="2:3" ht="12">
      <c r="B279" s="2">
        <v>15</v>
      </c>
      <c r="C279" s="2" t="s">
        <v>2407</v>
      </c>
    </row>
    <row r="280" spans="2:3" ht="12">
      <c r="B280" s="2">
        <v>16</v>
      </c>
      <c r="C280" s="2" t="s">
        <v>2412</v>
      </c>
    </row>
    <row r="282" ht="12">
      <c r="B282" s="2" t="s">
        <v>451</v>
      </c>
    </row>
    <row r="283" spans="2:3" ht="12">
      <c r="B283" s="2">
        <v>1</v>
      </c>
      <c r="C283" s="2" t="s">
        <v>452</v>
      </c>
    </row>
    <row r="284" spans="2:3" ht="12">
      <c r="B284" s="10">
        <v>2</v>
      </c>
      <c r="C284" s="10" t="s">
        <v>453</v>
      </c>
    </row>
    <row r="285" spans="2:3" ht="12">
      <c r="B285" s="2">
        <v>3</v>
      </c>
      <c r="C285" s="2" t="s">
        <v>1392</v>
      </c>
    </row>
    <row r="286" spans="2:3" ht="12">
      <c r="B286" s="2">
        <v>4</v>
      </c>
      <c r="C286" s="2" t="s">
        <v>1393</v>
      </c>
    </row>
    <row r="287" spans="2:3" ht="12">
      <c r="B287" s="2">
        <v>5</v>
      </c>
      <c r="C287" s="2" t="s">
        <v>1394</v>
      </c>
    </row>
    <row r="289" ht="12">
      <c r="B289" s="2" t="s">
        <v>454</v>
      </c>
    </row>
    <row r="290" spans="2:3" ht="12">
      <c r="B290" s="2">
        <v>1</v>
      </c>
      <c r="C290" s="9" t="s">
        <v>2413</v>
      </c>
    </row>
    <row r="291" spans="2:3" ht="12">
      <c r="B291" s="2">
        <v>2</v>
      </c>
      <c r="C291" s="9" t="s">
        <v>1395</v>
      </c>
    </row>
    <row r="292" spans="2:3" ht="12">
      <c r="B292" s="2">
        <v>3</v>
      </c>
      <c r="C292" s="9" t="s">
        <v>455</v>
      </c>
    </row>
    <row r="293" spans="2:3" ht="12">
      <c r="B293" s="2">
        <v>4</v>
      </c>
      <c r="C293" s="9" t="s">
        <v>1396</v>
      </c>
    </row>
    <row r="294" spans="2:3" ht="12">
      <c r="B294" s="2">
        <v>5</v>
      </c>
      <c r="C294" s="9" t="s">
        <v>456</v>
      </c>
    </row>
    <row r="295" spans="2:3" ht="12">
      <c r="B295" s="10">
        <v>6</v>
      </c>
      <c r="C295" s="12" t="s">
        <v>1397</v>
      </c>
    </row>
    <row r="296" ht="12">
      <c r="C296" s="2" t="s">
        <v>1398</v>
      </c>
    </row>
    <row r="297" ht="12">
      <c r="C297" s="9" t="s">
        <v>1399</v>
      </c>
    </row>
    <row r="298" ht="12">
      <c r="C298" s="12" t="s">
        <v>1400</v>
      </c>
    </row>
    <row r="299" spans="2:3" ht="12">
      <c r="B299" s="2">
        <v>7</v>
      </c>
      <c r="C299" s="9" t="s">
        <v>457</v>
      </c>
    </row>
    <row r="300" ht="12">
      <c r="C300" s="9" t="s">
        <v>458</v>
      </c>
    </row>
    <row r="301" ht="12">
      <c r="C301" s="9" t="s">
        <v>1401</v>
      </c>
    </row>
    <row r="302" ht="12">
      <c r="C302" s="9" t="s">
        <v>459</v>
      </c>
    </row>
    <row r="303" ht="12">
      <c r="C303" s="9" t="s">
        <v>460</v>
      </c>
    </row>
    <row r="304" ht="12">
      <c r="C304" s="9" t="s">
        <v>461</v>
      </c>
    </row>
    <row r="306" ht="12">
      <c r="B306" s="2" t="s">
        <v>2343</v>
      </c>
    </row>
    <row r="307" spans="2:3" ht="12">
      <c r="B307" s="10">
        <v>1</v>
      </c>
      <c r="C307" s="10" t="s">
        <v>1402</v>
      </c>
    </row>
    <row r="308" spans="2:3" ht="12">
      <c r="B308" s="2">
        <v>2</v>
      </c>
      <c r="C308" s="2" t="s">
        <v>1403</v>
      </c>
    </row>
    <row r="309" spans="2:3" ht="12">
      <c r="B309" s="10">
        <v>3</v>
      </c>
      <c r="C309" s="10" t="s">
        <v>1404</v>
      </c>
    </row>
    <row r="310" spans="2:3" ht="12">
      <c r="B310" s="2">
        <v>4</v>
      </c>
      <c r="C310" s="2" t="s">
        <v>2344</v>
      </c>
    </row>
    <row r="311" spans="2:3" ht="12">
      <c r="B311" s="2">
        <v>5</v>
      </c>
      <c r="C311" s="2" t="s">
        <v>2414</v>
      </c>
    </row>
    <row r="312" spans="2:3" ht="12">
      <c r="B312" s="2">
        <v>6</v>
      </c>
      <c r="C312" s="2" t="s">
        <v>2345</v>
      </c>
    </row>
    <row r="313" spans="2:3" ht="12">
      <c r="B313" s="2">
        <v>7</v>
      </c>
      <c r="C313" s="2" t="s">
        <v>2347</v>
      </c>
    </row>
    <row r="314" spans="2:3" ht="12">
      <c r="B314" s="2">
        <v>8</v>
      </c>
      <c r="C314" s="2" t="s">
        <v>2346</v>
      </c>
    </row>
    <row r="316" ht="12">
      <c r="B316" s="2" t="s">
        <v>390</v>
      </c>
    </row>
    <row r="317" spans="2:3" ht="12">
      <c r="B317" s="2">
        <v>1</v>
      </c>
      <c r="C317" s="2" t="s">
        <v>462</v>
      </c>
    </row>
    <row r="318" spans="2:3" ht="12">
      <c r="B318" s="2">
        <v>2</v>
      </c>
      <c r="C318" s="2" t="s">
        <v>463</v>
      </c>
    </row>
    <row r="319" ht="12">
      <c r="C319" s="2" t="s">
        <v>464</v>
      </c>
    </row>
    <row r="320" ht="12">
      <c r="C320" s="2" t="s">
        <v>465</v>
      </c>
    </row>
    <row r="321" spans="2:3" ht="12">
      <c r="B321" s="2">
        <v>3</v>
      </c>
      <c r="C321" s="2" t="s">
        <v>1405</v>
      </c>
    </row>
    <row r="322" ht="12">
      <c r="C322" s="2" t="s">
        <v>1406</v>
      </c>
    </row>
    <row r="323" spans="2:3" ht="12">
      <c r="B323" s="2">
        <v>4</v>
      </c>
      <c r="C323" s="2" t="s">
        <v>1407</v>
      </c>
    </row>
    <row r="324" ht="12">
      <c r="C324" s="2" t="s">
        <v>1408</v>
      </c>
    </row>
    <row r="325" ht="12">
      <c r="C325" s="2" t="s">
        <v>1409</v>
      </c>
    </row>
    <row r="326" spans="2:3" ht="12">
      <c r="B326" s="2">
        <v>5</v>
      </c>
      <c r="C326" s="2" t="s">
        <v>1410</v>
      </c>
    </row>
    <row r="327" spans="2:3" ht="12">
      <c r="B327" s="2">
        <v>6</v>
      </c>
      <c r="C327" s="2" t="s">
        <v>1411</v>
      </c>
    </row>
    <row r="330" ht="12">
      <c r="B330" s="2" t="s">
        <v>1412</v>
      </c>
    </row>
    <row r="331" spans="2:3" ht="12">
      <c r="B331" s="2">
        <v>1</v>
      </c>
      <c r="C331" s="2" t="s">
        <v>466</v>
      </c>
    </row>
    <row r="332" ht="12">
      <c r="C332" s="2" t="s">
        <v>2353</v>
      </c>
    </row>
    <row r="333" ht="12">
      <c r="C333" s="2" t="s">
        <v>2354</v>
      </c>
    </row>
    <row r="334" ht="12">
      <c r="C334" s="2" t="s">
        <v>2417</v>
      </c>
    </row>
    <row r="335" ht="12">
      <c r="C335" s="2" t="s">
        <v>2355</v>
      </c>
    </row>
    <row r="336" spans="2:3" ht="12">
      <c r="B336" s="2">
        <v>2</v>
      </c>
      <c r="C336" s="2" t="s">
        <v>1413</v>
      </c>
    </row>
    <row r="337" ht="12">
      <c r="C337" s="2" t="s">
        <v>1414</v>
      </c>
    </row>
    <row r="338" ht="12">
      <c r="C338" s="2" t="s">
        <v>1415</v>
      </c>
    </row>
    <row r="339" spans="2:3" ht="12">
      <c r="B339" s="2">
        <v>3</v>
      </c>
      <c r="C339" s="2" t="s">
        <v>2415</v>
      </c>
    </row>
    <row r="340" spans="2:3" ht="12">
      <c r="B340" s="2">
        <v>4</v>
      </c>
      <c r="C340" s="2" t="s">
        <v>2348</v>
      </c>
    </row>
    <row r="341" ht="12">
      <c r="C341" s="2" t="s">
        <v>2416</v>
      </c>
    </row>
    <row r="342" ht="12">
      <c r="C342" s="2" t="s">
        <v>2418</v>
      </c>
    </row>
    <row r="343" spans="2:3" ht="12">
      <c r="B343" s="2">
        <v>5</v>
      </c>
      <c r="C343" s="2" t="s">
        <v>2349</v>
      </c>
    </row>
    <row r="344" ht="12">
      <c r="C344" s="2" t="s">
        <v>1416</v>
      </c>
    </row>
    <row r="345" ht="12">
      <c r="C345" s="2" t="s">
        <v>1417</v>
      </c>
    </row>
    <row r="346" spans="2:3" ht="12">
      <c r="B346" s="2">
        <v>6</v>
      </c>
      <c r="C346" s="2" t="s">
        <v>2350</v>
      </c>
    </row>
    <row r="347" ht="12">
      <c r="C347" s="2" t="s">
        <v>2356</v>
      </c>
    </row>
    <row r="348" ht="12">
      <c r="C348" s="2" t="s">
        <v>2357</v>
      </c>
    </row>
    <row r="349" spans="2:3" ht="12">
      <c r="B349" s="2">
        <v>7</v>
      </c>
      <c r="C349" s="2" t="s">
        <v>2351</v>
      </c>
    </row>
    <row r="350" spans="2:3" ht="12">
      <c r="B350" s="10">
        <v>8</v>
      </c>
      <c r="C350" s="10" t="s">
        <v>1418</v>
      </c>
    </row>
    <row r="351" spans="2:3" ht="12">
      <c r="B351" s="2">
        <v>9</v>
      </c>
      <c r="C351" s="2" t="s">
        <v>2352</v>
      </c>
    </row>
    <row r="353" ht="12">
      <c r="B353" s="2" t="s">
        <v>2358</v>
      </c>
    </row>
    <row r="354" spans="2:3" ht="12">
      <c r="B354" s="2">
        <v>1</v>
      </c>
      <c r="C354" s="6" t="s">
        <v>391</v>
      </c>
    </row>
    <row r="355" spans="2:3" ht="12">
      <c r="B355" s="10">
        <v>2</v>
      </c>
      <c r="C355" s="11" t="s">
        <v>2359</v>
      </c>
    </row>
    <row r="356" spans="2:3" ht="12">
      <c r="B356" s="2">
        <v>3</v>
      </c>
      <c r="C356" s="2" t="s">
        <v>2313</v>
      </c>
    </row>
    <row r="357" spans="2:3" ht="12">
      <c r="B357" s="2">
        <v>4</v>
      </c>
      <c r="C357" s="2" t="s">
        <v>2314</v>
      </c>
    </row>
    <row r="358" spans="2:3" ht="12">
      <c r="B358" s="2">
        <v>5</v>
      </c>
      <c r="C358" s="2" t="s">
        <v>2315</v>
      </c>
    </row>
    <row r="359" spans="2:3" ht="12">
      <c r="B359" s="2">
        <v>6</v>
      </c>
      <c r="C359" s="2" t="s">
        <v>2419</v>
      </c>
    </row>
    <row r="360" spans="2:3" ht="12">
      <c r="B360" s="2">
        <v>7</v>
      </c>
      <c r="C360" s="2" t="s">
        <v>2420</v>
      </c>
    </row>
    <row r="361" spans="2:3" ht="12">
      <c r="B361" s="2">
        <v>8</v>
      </c>
      <c r="C361" s="2" t="s">
        <v>2360</v>
      </c>
    </row>
    <row r="362" ht="12">
      <c r="C362" s="2" t="s">
        <v>2421</v>
      </c>
    </row>
    <row r="363" ht="12">
      <c r="C363" s="2" t="s">
        <v>392</v>
      </c>
    </row>
    <row r="364" ht="12">
      <c r="C364" s="2" t="s">
        <v>395</v>
      </c>
    </row>
    <row r="365" ht="12">
      <c r="C365" s="2" t="s">
        <v>396</v>
      </c>
    </row>
    <row r="366" ht="12">
      <c r="C366" s="2" t="s">
        <v>397</v>
      </c>
    </row>
    <row r="367" spans="2:3" ht="12">
      <c r="B367" s="2">
        <v>9</v>
      </c>
      <c r="C367" s="2" t="s">
        <v>2451</v>
      </c>
    </row>
    <row r="368" spans="2:3" ht="12">
      <c r="B368" s="2">
        <v>10</v>
      </c>
      <c r="C368" s="2" t="s">
        <v>1419</v>
      </c>
    </row>
    <row r="369" spans="2:3" ht="12">
      <c r="B369" s="2">
        <v>11</v>
      </c>
      <c r="C369" s="2" t="s">
        <v>2452</v>
      </c>
    </row>
    <row r="370" spans="2:3" ht="12">
      <c r="B370" s="2">
        <v>12</v>
      </c>
      <c r="C370" s="2" t="s">
        <v>393</v>
      </c>
    </row>
    <row r="371" spans="2:3" ht="12">
      <c r="B371" s="2">
        <v>13</v>
      </c>
      <c r="C371" s="2" t="s">
        <v>394</v>
      </c>
    </row>
    <row r="372" spans="2:3" ht="12">
      <c r="B372" s="2">
        <v>14</v>
      </c>
      <c r="C372" s="2" t="s">
        <v>1420</v>
      </c>
    </row>
    <row r="373" spans="2:3" ht="12">
      <c r="B373" s="2">
        <v>15</v>
      </c>
      <c r="C373" s="2" t="s">
        <v>1421</v>
      </c>
    </row>
    <row r="374" spans="2:3" ht="12">
      <c r="B374" s="2">
        <v>16</v>
      </c>
      <c r="C374" s="2" t="s">
        <v>2422</v>
      </c>
    </row>
    <row r="375" spans="2:3" ht="12">
      <c r="B375" s="2">
        <v>17</v>
      </c>
      <c r="C375" s="2" t="s">
        <v>2423</v>
      </c>
    </row>
    <row r="376" spans="2:3" ht="12">
      <c r="B376" s="2">
        <v>18</v>
      </c>
      <c r="C376" s="2" t="s">
        <v>467</v>
      </c>
    </row>
    <row r="377" spans="2:3" ht="12">
      <c r="B377" s="2">
        <v>19</v>
      </c>
      <c r="C377" s="2" t="s">
        <v>468</v>
      </c>
    </row>
    <row r="378" spans="2:3" ht="12">
      <c r="B378" s="2">
        <v>20</v>
      </c>
      <c r="C378" s="2" t="s">
        <v>2453</v>
      </c>
    </row>
    <row r="380" ht="12">
      <c r="B380" s="2" t="s">
        <v>2361</v>
      </c>
    </row>
    <row r="381" spans="2:3" ht="12">
      <c r="B381" s="10">
        <v>1</v>
      </c>
      <c r="C381" s="10" t="s">
        <v>2424</v>
      </c>
    </row>
    <row r="382" spans="2:3" ht="12">
      <c r="B382" s="2">
        <v>2</v>
      </c>
      <c r="C382" s="2" t="s">
        <v>2425</v>
      </c>
    </row>
    <row r="383" ht="12">
      <c r="C383" s="2" t="s">
        <v>1422</v>
      </c>
    </row>
    <row r="384" ht="12">
      <c r="C384" s="2" t="s">
        <v>1423</v>
      </c>
    </row>
    <row r="385" ht="12">
      <c r="C385" s="2" t="s">
        <v>1424</v>
      </c>
    </row>
    <row r="386" ht="12">
      <c r="C386" s="2" t="s">
        <v>1425</v>
      </c>
    </row>
    <row r="387" ht="12">
      <c r="C387" s="2" t="s">
        <v>1426</v>
      </c>
    </row>
    <row r="388" spans="2:3" ht="12">
      <c r="B388" s="2">
        <v>3</v>
      </c>
      <c r="C388" s="2" t="s">
        <v>2426</v>
      </c>
    </row>
    <row r="389" ht="12">
      <c r="C389" s="2" t="s">
        <v>1427</v>
      </c>
    </row>
    <row r="390" ht="12">
      <c r="C390" s="2" t="s">
        <v>1428</v>
      </c>
    </row>
    <row r="391" spans="2:3" ht="12">
      <c r="B391" s="2">
        <v>4</v>
      </c>
      <c r="C391" s="2" t="s">
        <v>2427</v>
      </c>
    </row>
    <row r="392" ht="12">
      <c r="C392" s="2" t="s">
        <v>1429</v>
      </c>
    </row>
    <row r="393" ht="12">
      <c r="C393" s="2" t="s">
        <v>1430</v>
      </c>
    </row>
    <row r="394" spans="2:3" ht="12">
      <c r="B394" s="2">
        <v>5</v>
      </c>
      <c r="C394" s="2" t="s">
        <v>2316</v>
      </c>
    </row>
    <row r="395" ht="12">
      <c r="C395" s="2" t="s">
        <v>1431</v>
      </c>
    </row>
    <row r="396" ht="12">
      <c r="C396" s="2" t="s">
        <v>2432</v>
      </c>
    </row>
    <row r="397" ht="12">
      <c r="C397" s="2" t="s">
        <v>398</v>
      </c>
    </row>
    <row r="398" ht="12">
      <c r="C398" s="2" t="s">
        <v>469</v>
      </c>
    </row>
    <row r="399" spans="2:3" ht="12">
      <c r="B399" s="2">
        <v>6</v>
      </c>
      <c r="C399" s="2" t="s">
        <v>2318</v>
      </c>
    </row>
    <row r="400" ht="12">
      <c r="C400" s="2" t="s">
        <v>2454</v>
      </c>
    </row>
    <row r="401" ht="12">
      <c r="C401" s="2" t="s">
        <v>2432</v>
      </c>
    </row>
    <row r="402" spans="2:3" ht="12">
      <c r="B402" s="2">
        <v>7</v>
      </c>
      <c r="C402" s="2" t="s">
        <v>2317</v>
      </c>
    </row>
    <row r="403" ht="12">
      <c r="C403" s="2" t="s">
        <v>1431</v>
      </c>
    </row>
    <row r="404" ht="12">
      <c r="C404" s="2" t="s">
        <v>470</v>
      </c>
    </row>
    <row r="405" ht="12">
      <c r="C405" s="2" t="s">
        <v>471</v>
      </c>
    </row>
    <row r="406" spans="2:3" ht="12">
      <c r="B406" s="2">
        <v>8</v>
      </c>
      <c r="C406" s="2" t="s">
        <v>2428</v>
      </c>
    </row>
    <row r="407" ht="12">
      <c r="C407" s="2" t="s">
        <v>472</v>
      </c>
    </row>
    <row r="408" ht="12">
      <c r="C408" s="2" t="s">
        <v>2432</v>
      </c>
    </row>
    <row r="409" spans="2:3" ht="12">
      <c r="B409" s="10">
        <v>9</v>
      </c>
      <c r="C409" s="10" t="s">
        <v>2429</v>
      </c>
    </row>
    <row r="410" spans="2:3" ht="12">
      <c r="B410" s="10">
        <v>10</v>
      </c>
      <c r="C410" s="10" t="s">
        <v>2430</v>
      </c>
    </row>
    <row r="411" spans="2:3" ht="12">
      <c r="B411" s="2">
        <v>11</v>
      </c>
      <c r="C411" s="9" t="s">
        <v>1432</v>
      </c>
    </row>
    <row r="412" spans="2:3" ht="12">
      <c r="B412" s="2">
        <v>12</v>
      </c>
      <c r="C412" s="9" t="s">
        <v>473</v>
      </c>
    </row>
    <row r="413" spans="2:3" ht="12">
      <c r="B413" s="2">
        <v>13</v>
      </c>
      <c r="C413" s="9" t="s">
        <v>1433</v>
      </c>
    </row>
    <row r="414" spans="2:3" ht="12">
      <c r="B414" s="2">
        <v>14</v>
      </c>
      <c r="C414" s="9" t="s">
        <v>474</v>
      </c>
    </row>
    <row r="415" spans="2:3" ht="12">
      <c r="B415" s="2">
        <v>15</v>
      </c>
      <c r="C415" s="6" t="s">
        <v>2431</v>
      </c>
    </row>
    <row r="416" ht="12">
      <c r="C416" s="6" t="s">
        <v>2455</v>
      </c>
    </row>
    <row r="417" ht="12">
      <c r="C417" s="6" t="s">
        <v>475</v>
      </c>
    </row>
    <row r="418" spans="2:3" ht="12">
      <c r="B418" s="2">
        <v>16</v>
      </c>
      <c r="C418" s="6" t="s">
        <v>1434</v>
      </c>
    </row>
    <row r="420" ht="12">
      <c r="B420" s="2" t="s">
        <v>2362</v>
      </c>
    </row>
    <row r="421" spans="2:3" ht="12">
      <c r="B421" s="2">
        <v>1</v>
      </c>
      <c r="C421" s="2" t="s">
        <v>2433</v>
      </c>
    </row>
    <row r="422" spans="2:3" ht="12">
      <c r="B422" s="2">
        <v>2</v>
      </c>
      <c r="C422" s="2" t="s">
        <v>2363</v>
      </c>
    </row>
    <row r="423" spans="2:3" ht="12">
      <c r="B423" s="2">
        <v>3</v>
      </c>
      <c r="C423" s="2" t="s">
        <v>2366</v>
      </c>
    </row>
    <row r="424" spans="2:3" ht="12">
      <c r="B424" s="10">
        <v>4</v>
      </c>
      <c r="C424" s="10" t="s">
        <v>2434</v>
      </c>
    </row>
    <row r="425" ht="12">
      <c r="C425" s="2" t="s">
        <v>2457</v>
      </c>
    </row>
    <row r="426" ht="12">
      <c r="C426" s="10" t="s">
        <v>1435</v>
      </c>
    </row>
    <row r="427" ht="12">
      <c r="C427" s="2" t="s">
        <v>1436</v>
      </c>
    </row>
    <row r="428" ht="12">
      <c r="C428" s="2" t="s">
        <v>1437</v>
      </c>
    </row>
    <row r="429" spans="2:3" ht="12">
      <c r="B429" s="10">
        <v>5</v>
      </c>
      <c r="C429" s="10" t="s">
        <v>2321</v>
      </c>
    </row>
    <row r="430" spans="2:3" ht="12">
      <c r="B430" s="2">
        <v>6</v>
      </c>
      <c r="C430" s="2" t="s">
        <v>2367</v>
      </c>
    </row>
    <row r="431" ht="12">
      <c r="C431" s="2" t="s">
        <v>2436</v>
      </c>
    </row>
    <row r="432" ht="12">
      <c r="C432" s="2" t="s">
        <v>476</v>
      </c>
    </row>
    <row r="433" spans="2:3" ht="12">
      <c r="B433" s="2">
        <v>7</v>
      </c>
      <c r="C433" s="2" t="s">
        <v>2435</v>
      </c>
    </row>
    <row r="434" ht="12">
      <c r="C434" s="2" t="s">
        <v>1438</v>
      </c>
    </row>
    <row r="435" ht="12">
      <c r="C435" s="2" t="s">
        <v>1439</v>
      </c>
    </row>
    <row r="436" spans="2:3" ht="12">
      <c r="B436" s="2">
        <v>8</v>
      </c>
      <c r="C436" s="2" t="s">
        <v>2456</v>
      </c>
    </row>
    <row r="437" spans="2:3" ht="12">
      <c r="B437" s="2">
        <v>9</v>
      </c>
      <c r="C437" s="2" t="s">
        <v>2364</v>
      </c>
    </row>
    <row r="438" spans="2:3" ht="12">
      <c r="B438" s="2">
        <v>10</v>
      </c>
      <c r="C438" s="2" t="s">
        <v>2365</v>
      </c>
    </row>
    <row r="440" spans="2:3" ht="12">
      <c r="B440" s="2" t="s">
        <v>404</v>
      </c>
      <c r="C440" s="2" t="s">
        <v>478</v>
      </c>
    </row>
    <row r="441" ht="12">
      <c r="C441" s="2" t="s">
        <v>399</v>
      </c>
    </row>
    <row r="442" ht="12">
      <c r="C442" s="2" t="s">
        <v>400</v>
      </c>
    </row>
    <row r="443" ht="12">
      <c r="C443" s="2" t="s">
        <v>401</v>
      </c>
    </row>
    <row r="444" ht="12">
      <c r="C444" s="2" t="s">
        <v>402</v>
      </c>
    </row>
    <row r="445" ht="12">
      <c r="C445" s="2" t="s">
        <v>403</v>
      </c>
    </row>
    <row r="446" ht="12">
      <c r="C446" s="2" t="s">
        <v>1440</v>
      </c>
    </row>
    <row r="447" ht="12">
      <c r="C447" s="2" t="s">
        <v>1441</v>
      </c>
    </row>
    <row r="448" ht="12">
      <c r="C448" s="2" t="s">
        <v>477</v>
      </c>
    </row>
  </sheetData>
  <printOptions/>
  <pageMargins left="0.75" right="0.75" top="1" bottom="1" header="0.512" footer="0.512"/>
  <pageSetup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sheetPr codeName="Sheet4"/>
  <dimension ref="B2:N10"/>
  <sheetViews>
    <sheetView workbookViewId="0" topLeftCell="A1">
      <selection activeCell="A1" sqref="A1"/>
    </sheetView>
  </sheetViews>
  <sheetFormatPr defaultColWidth="9.00390625" defaultRowHeight="13.5"/>
  <cols>
    <col min="1" max="1" width="3.625" style="98" customWidth="1"/>
    <col min="2" max="3" width="11.625" style="98" customWidth="1"/>
    <col min="4" max="14" width="10.625" style="98" customWidth="1"/>
    <col min="15" max="16384" width="9.00390625" style="98" customWidth="1"/>
  </cols>
  <sheetData>
    <row r="2" spans="2:14" ht="16.5" customHeight="1">
      <c r="B2" s="99" t="s">
        <v>1721</v>
      </c>
      <c r="C2" s="99"/>
      <c r="D2" s="99"/>
      <c r="E2" s="99"/>
      <c r="F2" s="99"/>
      <c r="G2" s="99"/>
      <c r="H2" s="99"/>
      <c r="I2" s="99"/>
      <c r="J2" s="99"/>
      <c r="K2" s="99"/>
      <c r="L2" s="99"/>
      <c r="M2" s="99"/>
      <c r="N2" s="99"/>
    </row>
    <row r="3" spans="2:14" ht="12" customHeight="1" thickBot="1">
      <c r="B3" s="100"/>
      <c r="C3" s="100"/>
      <c r="D3" s="100"/>
      <c r="E3" s="100"/>
      <c r="F3" s="100"/>
      <c r="G3" s="100"/>
      <c r="H3" s="100"/>
      <c r="I3" s="100"/>
      <c r="L3" s="100"/>
      <c r="M3" s="100" t="s">
        <v>1677</v>
      </c>
      <c r="N3" s="100"/>
    </row>
    <row r="4" spans="2:14" ht="15" customHeight="1">
      <c r="B4" s="1102" t="s">
        <v>1460</v>
      </c>
      <c r="C4" s="1103"/>
      <c r="D4" s="1100" t="s">
        <v>1708</v>
      </c>
      <c r="E4" s="1100" t="s">
        <v>1709</v>
      </c>
      <c r="F4" s="1100" t="s">
        <v>1710</v>
      </c>
      <c r="G4" s="1100" t="s">
        <v>1711</v>
      </c>
      <c r="H4" s="1100" t="s">
        <v>1712</v>
      </c>
      <c r="I4" s="1100" t="s">
        <v>1713</v>
      </c>
      <c r="J4" s="1100" t="s">
        <v>1714</v>
      </c>
      <c r="K4" s="1100" t="s">
        <v>1715</v>
      </c>
      <c r="L4" s="1100" t="s">
        <v>1716</v>
      </c>
      <c r="M4" s="1100" t="s">
        <v>1717</v>
      </c>
      <c r="N4" s="1104" t="s">
        <v>1718</v>
      </c>
    </row>
    <row r="5" spans="2:14" ht="15" customHeight="1">
      <c r="B5" s="101" t="s">
        <v>1719</v>
      </c>
      <c r="C5" s="102" t="s">
        <v>1720</v>
      </c>
      <c r="D5" s="1101"/>
      <c r="E5" s="1101"/>
      <c r="F5" s="1101"/>
      <c r="G5" s="1101"/>
      <c r="H5" s="1101"/>
      <c r="I5" s="1101"/>
      <c r="J5" s="1101"/>
      <c r="K5" s="1101"/>
      <c r="L5" s="1101"/>
      <c r="M5" s="1101"/>
      <c r="N5" s="1105"/>
    </row>
    <row r="6" spans="2:14" ht="12" customHeight="1">
      <c r="B6" s="103"/>
      <c r="C6" s="104"/>
      <c r="D6" s="105"/>
      <c r="E6" s="105"/>
      <c r="F6" s="106"/>
      <c r="G6" s="106"/>
      <c r="H6" s="106"/>
      <c r="I6" s="105"/>
      <c r="J6" s="105"/>
      <c r="K6" s="106"/>
      <c r="L6" s="106"/>
      <c r="M6" s="105"/>
      <c r="N6" s="107"/>
    </row>
    <row r="7" spans="2:14" s="108" customFormat="1" ht="12" customHeight="1">
      <c r="B7" s="109">
        <v>2335</v>
      </c>
      <c r="C7" s="110">
        <v>13242</v>
      </c>
      <c r="D7" s="79">
        <v>50</v>
      </c>
      <c r="E7" s="79">
        <v>143</v>
      </c>
      <c r="F7" s="79">
        <v>244</v>
      </c>
      <c r="G7" s="79">
        <v>319</v>
      </c>
      <c r="H7" s="79">
        <v>390</v>
      </c>
      <c r="I7" s="79">
        <v>393</v>
      </c>
      <c r="J7" s="79">
        <v>295</v>
      </c>
      <c r="K7" s="79">
        <v>226</v>
      </c>
      <c r="L7" s="79">
        <v>134</v>
      </c>
      <c r="M7" s="79">
        <v>83</v>
      </c>
      <c r="N7" s="111">
        <v>58</v>
      </c>
    </row>
    <row r="8" spans="2:14" ht="12" customHeight="1" thickBot="1">
      <c r="B8" s="112"/>
      <c r="C8" s="48"/>
      <c r="D8" s="83"/>
      <c r="E8" s="83"/>
      <c r="F8" s="83"/>
      <c r="G8" s="83"/>
      <c r="H8" s="83"/>
      <c r="I8" s="83"/>
      <c r="J8" s="83"/>
      <c r="K8" s="83"/>
      <c r="L8" s="83"/>
      <c r="M8" s="83"/>
      <c r="N8" s="48"/>
    </row>
    <row r="9" spans="2:14" ht="12" customHeight="1">
      <c r="B9" s="51"/>
      <c r="C9" s="51"/>
      <c r="D9" s="51"/>
      <c r="E9" s="51"/>
      <c r="F9" s="51"/>
      <c r="G9" s="51"/>
      <c r="H9" s="51"/>
      <c r="I9" s="51"/>
      <c r="J9" s="51"/>
      <c r="K9" s="51"/>
      <c r="L9" s="51"/>
      <c r="M9" s="51"/>
      <c r="N9" s="51"/>
    </row>
    <row r="10" spans="2:14" ht="12" customHeight="1">
      <c r="B10" s="52"/>
      <c r="C10" s="52"/>
      <c r="D10" s="52"/>
      <c r="E10" s="52"/>
      <c r="F10" s="52"/>
      <c r="G10" s="52"/>
      <c r="H10" s="52"/>
      <c r="I10" s="52"/>
      <c r="J10" s="52"/>
      <c r="K10" s="52"/>
      <c r="L10" s="52"/>
      <c r="M10" s="52"/>
      <c r="N10" s="52"/>
    </row>
  </sheetData>
  <mergeCells count="12">
    <mergeCell ref="M4:M5"/>
    <mergeCell ref="N4:N5"/>
    <mergeCell ref="D4:D5"/>
    <mergeCell ref="E4:E5"/>
    <mergeCell ref="F4:F5"/>
    <mergeCell ref="G4:G5"/>
    <mergeCell ref="H4:H5"/>
    <mergeCell ref="I4:I5"/>
    <mergeCell ref="J4:J5"/>
    <mergeCell ref="K4:K5"/>
    <mergeCell ref="B4:C4"/>
    <mergeCell ref="L4:L5"/>
  </mergeCells>
  <printOptions/>
  <pageMargins left="0.75" right="0.75"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B2:N1125"/>
  <sheetViews>
    <sheetView workbookViewId="0" topLeftCell="A1">
      <selection activeCell="A1" sqref="A1"/>
    </sheetView>
  </sheetViews>
  <sheetFormatPr defaultColWidth="9.00390625" defaultRowHeight="13.5"/>
  <cols>
    <col min="1" max="1" width="4.125" style="115" customWidth="1"/>
    <col min="2" max="2" width="11.00390625" style="115" customWidth="1"/>
    <col min="3" max="4" width="9.50390625" style="115" bestFit="1" customWidth="1"/>
    <col min="5" max="5" width="9.75390625" style="115" customWidth="1"/>
    <col min="6" max="7" width="8.50390625" style="115" bestFit="1" customWidth="1"/>
    <col min="8" max="8" width="10.25390625" style="115" bestFit="1" customWidth="1"/>
    <col min="9" max="10" width="9.50390625" style="115" bestFit="1" customWidth="1"/>
    <col min="11" max="11" width="10.50390625" style="115" bestFit="1" customWidth="1"/>
    <col min="12" max="12" width="10.25390625" style="115" bestFit="1" customWidth="1"/>
    <col min="13" max="13" width="10.50390625" style="115" bestFit="1" customWidth="1"/>
    <col min="14" max="16384" width="9.00390625" style="115" customWidth="1"/>
  </cols>
  <sheetData>
    <row r="2" spans="2:13" s="113" customFormat="1" ht="14.25">
      <c r="B2" s="114" t="s">
        <v>1925</v>
      </c>
      <c r="C2" s="114"/>
      <c r="D2" s="114"/>
      <c r="E2" s="114"/>
      <c r="F2" s="114"/>
      <c r="G2" s="114"/>
      <c r="H2" s="114"/>
      <c r="I2" s="114"/>
      <c r="J2" s="114"/>
      <c r="K2" s="114"/>
      <c r="L2" s="114"/>
      <c r="M2" s="114"/>
    </row>
    <row r="3" spans="2:13" ht="12.75" thickBot="1">
      <c r="B3" s="116"/>
      <c r="C3" s="116"/>
      <c r="D3" s="116"/>
      <c r="E3" s="116"/>
      <c r="F3" s="116"/>
      <c r="G3" s="116"/>
      <c r="H3" s="116"/>
      <c r="I3" s="116"/>
      <c r="J3" s="116"/>
      <c r="K3" s="116"/>
      <c r="L3" s="1106">
        <v>19906</v>
      </c>
      <c r="M3" s="1106"/>
    </row>
    <row r="4" spans="2:13" ht="14.25" customHeight="1">
      <c r="B4" s="1107" t="s">
        <v>1451</v>
      </c>
      <c r="C4" s="1109" t="s">
        <v>1722</v>
      </c>
      <c r="D4" s="1110" t="s">
        <v>1723</v>
      </c>
      <c r="E4" s="1111"/>
      <c r="F4" s="1111"/>
      <c r="G4" s="1076"/>
      <c r="H4" s="1110" t="s">
        <v>1724</v>
      </c>
      <c r="I4" s="1111"/>
      <c r="J4" s="1111"/>
      <c r="K4" s="1111"/>
      <c r="L4" s="1111"/>
      <c r="M4" s="1076"/>
    </row>
    <row r="5" spans="2:13" ht="31.5" customHeight="1">
      <c r="B5" s="1108"/>
      <c r="C5" s="1107"/>
      <c r="D5" s="117" t="s">
        <v>1725</v>
      </c>
      <c r="E5" s="117" t="s">
        <v>1726</v>
      </c>
      <c r="F5" s="118" t="s">
        <v>1727</v>
      </c>
      <c r="G5" s="117" t="s">
        <v>1728</v>
      </c>
      <c r="H5" s="118" t="s">
        <v>1729</v>
      </c>
      <c r="I5" s="117" t="s">
        <v>1730</v>
      </c>
      <c r="J5" s="118" t="s">
        <v>1731</v>
      </c>
      <c r="K5" s="118" t="s">
        <v>1732</v>
      </c>
      <c r="L5" s="118" t="s">
        <v>1733</v>
      </c>
      <c r="M5" s="117" t="s">
        <v>1734</v>
      </c>
    </row>
    <row r="6" spans="2:13" ht="12">
      <c r="B6" s="119"/>
      <c r="C6" s="120"/>
      <c r="D6" s="120"/>
      <c r="E6" s="120"/>
      <c r="F6" s="120"/>
      <c r="G6" s="120"/>
      <c r="H6" s="120"/>
      <c r="I6" s="120"/>
      <c r="J6" s="120"/>
      <c r="K6" s="120"/>
      <c r="L6" s="120"/>
      <c r="M6" s="121"/>
    </row>
    <row r="7" spans="2:14" s="122" customFormat="1" ht="11.25">
      <c r="B7" s="123" t="s">
        <v>1460</v>
      </c>
      <c r="C7" s="124">
        <f aca="true" t="shared" si="0" ref="C7:L7">SUM(C9:C13,C15,C34,C62,C88,C118,C140,C153,C178,C200,C234,C255)</f>
        <v>47803</v>
      </c>
      <c r="D7" s="124">
        <f t="shared" si="0"/>
        <v>41366</v>
      </c>
      <c r="E7" s="124">
        <f t="shared" si="0"/>
        <v>5057</v>
      </c>
      <c r="F7" s="124">
        <f t="shared" si="0"/>
        <v>203</v>
      </c>
      <c r="G7" s="124">
        <f t="shared" si="0"/>
        <v>1177</v>
      </c>
      <c r="H7" s="124">
        <f t="shared" si="0"/>
        <v>8518</v>
      </c>
      <c r="I7" s="124">
        <f t="shared" si="0"/>
        <v>41265</v>
      </c>
      <c r="J7" s="124">
        <f t="shared" si="0"/>
        <v>23906</v>
      </c>
      <c r="K7" s="124">
        <f t="shared" si="0"/>
        <v>105497</v>
      </c>
      <c r="L7" s="124">
        <f t="shared" si="0"/>
        <v>10720</v>
      </c>
      <c r="M7" s="125">
        <f>SUM(H7:L7)</f>
        <v>189906</v>
      </c>
      <c r="N7" s="126"/>
    </row>
    <row r="8" spans="2:14" ht="12">
      <c r="B8" s="127"/>
      <c r="C8" s="128"/>
      <c r="D8" s="129"/>
      <c r="E8" s="129"/>
      <c r="F8" s="129"/>
      <c r="G8" s="129"/>
      <c r="H8" s="129"/>
      <c r="I8" s="129"/>
      <c r="J8" s="129"/>
      <c r="K8" s="129"/>
      <c r="L8" s="129"/>
      <c r="M8" s="130"/>
      <c r="N8" s="131"/>
    </row>
    <row r="9" spans="2:14" ht="12">
      <c r="B9" s="127" t="s">
        <v>1461</v>
      </c>
      <c r="C9" s="129">
        <v>6257</v>
      </c>
      <c r="D9" s="129">
        <v>5226</v>
      </c>
      <c r="E9" s="129">
        <v>895</v>
      </c>
      <c r="F9" s="129">
        <v>69</v>
      </c>
      <c r="G9" s="129">
        <v>67</v>
      </c>
      <c r="H9" s="129">
        <v>1769</v>
      </c>
      <c r="I9" s="129">
        <v>5195</v>
      </c>
      <c r="J9" s="129">
        <v>2865</v>
      </c>
      <c r="K9" s="129">
        <v>22410</v>
      </c>
      <c r="L9" s="129">
        <v>1889</v>
      </c>
      <c r="M9" s="130">
        <f aca="true" t="shared" si="1" ref="M9:M20">SUM(H9:L9)</f>
        <v>34128</v>
      </c>
      <c r="N9" s="131"/>
    </row>
    <row r="10" spans="2:14" ht="12">
      <c r="B10" s="127" t="s">
        <v>1476</v>
      </c>
      <c r="C10" s="129">
        <v>3461</v>
      </c>
      <c r="D10" s="129">
        <v>2910</v>
      </c>
      <c r="E10" s="129">
        <v>499</v>
      </c>
      <c r="F10" s="129">
        <v>13</v>
      </c>
      <c r="G10" s="129">
        <v>39</v>
      </c>
      <c r="H10" s="129">
        <v>1097</v>
      </c>
      <c r="I10" s="129">
        <v>2901</v>
      </c>
      <c r="J10" s="129">
        <v>1985</v>
      </c>
      <c r="K10" s="129">
        <v>10856</v>
      </c>
      <c r="L10" s="129">
        <v>998</v>
      </c>
      <c r="M10" s="130">
        <f t="shared" si="1"/>
        <v>17837</v>
      </c>
      <c r="N10" s="131"/>
    </row>
    <row r="11" spans="2:14" ht="12">
      <c r="B11" s="127" t="s">
        <v>1488</v>
      </c>
      <c r="C11" s="129">
        <v>3195</v>
      </c>
      <c r="D11" s="129">
        <v>2762</v>
      </c>
      <c r="E11" s="129">
        <v>370</v>
      </c>
      <c r="F11" s="129">
        <v>30</v>
      </c>
      <c r="G11" s="129">
        <v>33</v>
      </c>
      <c r="H11" s="129">
        <v>849</v>
      </c>
      <c r="I11" s="129">
        <v>2750</v>
      </c>
      <c r="J11" s="129">
        <v>1631</v>
      </c>
      <c r="K11" s="129">
        <v>8275</v>
      </c>
      <c r="L11" s="129">
        <v>355</v>
      </c>
      <c r="M11" s="130">
        <f t="shared" si="1"/>
        <v>13860</v>
      </c>
      <c r="N11" s="131"/>
    </row>
    <row r="12" spans="2:14" ht="12">
      <c r="B12" s="127" t="s">
        <v>1499</v>
      </c>
      <c r="C12" s="129">
        <v>3344</v>
      </c>
      <c r="D12" s="129">
        <v>2934</v>
      </c>
      <c r="E12" s="129">
        <v>355</v>
      </c>
      <c r="F12" s="129">
        <v>14</v>
      </c>
      <c r="G12" s="129">
        <v>41</v>
      </c>
      <c r="H12" s="129">
        <v>948</v>
      </c>
      <c r="I12" s="129">
        <v>2927</v>
      </c>
      <c r="J12" s="129">
        <v>1614</v>
      </c>
      <c r="K12" s="129">
        <v>9846</v>
      </c>
      <c r="L12" s="129">
        <v>1284</v>
      </c>
      <c r="M12" s="130">
        <f t="shared" si="1"/>
        <v>16619</v>
      </c>
      <c r="N12" s="131"/>
    </row>
    <row r="13" spans="2:14" ht="12">
      <c r="B13" s="127" t="s">
        <v>1514</v>
      </c>
      <c r="C13" s="129">
        <v>1443</v>
      </c>
      <c r="D13" s="129">
        <v>1249</v>
      </c>
      <c r="E13" s="129">
        <v>158</v>
      </c>
      <c r="F13" s="129">
        <v>6</v>
      </c>
      <c r="G13" s="129">
        <v>30</v>
      </c>
      <c r="H13" s="129">
        <v>255</v>
      </c>
      <c r="I13" s="129">
        <v>1249</v>
      </c>
      <c r="J13" s="129">
        <v>729</v>
      </c>
      <c r="K13" s="129">
        <v>3046</v>
      </c>
      <c r="L13" s="129">
        <v>766</v>
      </c>
      <c r="M13" s="130">
        <f t="shared" si="1"/>
        <v>6045</v>
      </c>
      <c r="N13" s="131"/>
    </row>
    <row r="14" spans="2:14" ht="12">
      <c r="B14" s="127"/>
      <c r="C14" s="124"/>
      <c r="D14" s="124"/>
      <c r="E14" s="129"/>
      <c r="F14" s="129"/>
      <c r="G14" s="129"/>
      <c r="H14" s="129"/>
      <c r="I14" s="129"/>
      <c r="J14" s="129"/>
      <c r="K14" s="129"/>
      <c r="L14" s="129"/>
      <c r="M14" s="130">
        <f t="shared" si="1"/>
        <v>0</v>
      </c>
      <c r="N14" s="131"/>
    </row>
    <row r="15" spans="2:14" s="122" customFormat="1" ht="11.25">
      <c r="B15" s="123" t="s">
        <v>1548</v>
      </c>
      <c r="C15" s="124">
        <f aca="true" t="shared" si="2" ref="C15:L15">SUM(C16:C32)</f>
        <v>2251</v>
      </c>
      <c r="D15" s="124">
        <f t="shared" si="2"/>
        <v>1998</v>
      </c>
      <c r="E15" s="124">
        <f t="shared" si="2"/>
        <v>188</v>
      </c>
      <c r="F15" s="124">
        <f t="shared" si="2"/>
        <v>8</v>
      </c>
      <c r="G15" s="124">
        <f t="shared" si="2"/>
        <v>57</v>
      </c>
      <c r="H15" s="124">
        <f t="shared" si="2"/>
        <v>221</v>
      </c>
      <c r="I15" s="124">
        <f t="shared" si="2"/>
        <v>1992</v>
      </c>
      <c r="J15" s="124">
        <f t="shared" si="2"/>
        <v>1109</v>
      </c>
      <c r="K15" s="124">
        <f t="shared" si="2"/>
        <v>4711</v>
      </c>
      <c r="L15" s="124">
        <f t="shared" si="2"/>
        <v>374</v>
      </c>
      <c r="M15" s="125">
        <f t="shared" si="1"/>
        <v>8407</v>
      </c>
      <c r="N15" s="126"/>
    </row>
    <row r="16" spans="2:14" ht="12">
      <c r="B16" s="127" t="s">
        <v>1735</v>
      </c>
      <c r="C16" s="129">
        <v>1069</v>
      </c>
      <c r="D16" s="129">
        <v>992</v>
      </c>
      <c r="E16" s="129">
        <v>69</v>
      </c>
      <c r="F16" s="129">
        <v>3</v>
      </c>
      <c r="G16" s="129">
        <v>5</v>
      </c>
      <c r="H16" s="129">
        <v>113</v>
      </c>
      <c r="I16" s="129">
        <v>989</v>
      </c>
      <c r="J16" s="129">
        <v>554</v>
      </c>
      <c r="K16" s="129">
        <v>2716</v>
      </c>
      <c r="L16" s="129">
        <v>270</v>
      </c>
      <c r="M16" s="130">
        <f t="shared" si="1"/>
        <v>4642</v>
      </c>
      <c r="N16" s="131"/>
    </row>
    <row r="17" spans="2:14" ht="12">
      <c r="B17" s="127" t="s">
        <v>1736</v>
      </c>
      <c r="C17" s="129">
        <v>79</v>
      </c>
      <c r="D17" s="129">
        <v>61</v>
      </c>
      <c r="E17" s="129">
        <v>12</v>
      </c>
      <c r="F17" s="129">
        <v>2</v>
      </c>
      <c r="G17" s="129">
        <v>4</v>
      </c>
      <c r="H17" s="129">
        <v>12</v>
      </c>
      <c r="I17" s="129">
        <v>61</v>
      </c>
      <c r="J17" s="129">
        <v>45</v>
      </c>
      <c r="K17" s="129">
        <v>162</v>
      </c>
      <c r="L17" s="129">
        <v>0</v>
      </c>
      <c r="M17" s="130">
        <f t="shared" si="1"/>
        <v>280</v>
      </c>
      <c r="N17" s="131"/>
    </row>
    <row r="18" spans="2:14" ht="12">
      <c r="B18" s="127" t="s">
        <v>1737</v>
      </c>
      <c r="C18" s="129">
        <v>67</v>
      </c>
      <c r="D18" s="129">
        <v>55</v>
      </c>
      <c r="E18" s="129">
        <v>10</v>
      </c>
      <c r="F18" s="129">
        <v>0</v>
      </c>
      <c r="G18" s="129">
        <v>2</v>
      </c>
      <c r="H18" s="129">
        <v>7</v>
      </c>
      <c r="I18" s="129">
        <v>55</v>
      </c>
      <c r="J18" s="129">
        <v>33</v>
      </c>
      <c r="K18" s="129">
        <v>261</v>
      </c>
      <c r="L18" s="129">
        <v>6</v>
      </c>
      <c r="M18" s="130">
        <f t="shared" si="1"/>
        <v>362</v>
      </c>
      <c r="N18" s="131"/>
    </row>
    <row r="19" spans="2:14" ht="12">
      <c r="B19" s="127" t="s">
        <v>1738</v>
      </c>
      <c r="C19" s="129">
        <v>45</v>
      </c>
      <c r="D19" s="129">
        <v>40</v>
      </c>
      <c r="E19" s="129">
        <v>3</v>
      </c>
      <c r="F19" s="129">
        <v>0</v>
      </c>
      <c r="G19" s="129">
        <v>2</v>
      </c>
      <c r="H19" s="129">
        <v>5</v>
      </c>
      <c r="I19" s="129">
        <v>40</v>
      </c>
      <c r="J19" s="129">
        <v>26</v>
      </c>
      <c r="K19" s="129">
        <v>49</v>
      </c>
      <c r="L19" s="129">
        <v>0</v>
      </c>
      <c r="M19" s="130">
        <f t="shared" si="1"/>
        <v>120</v>
      </c>
      <c r="N19" s="131"/>
    </row>
    <row r="20" spans="2:14" ht="12">
      <c r="B20" s="127" t="s">
        <v>1739</v>
      </c>
      <c r="C20" s="129">
        <v>63</v>
      </c>
      <c r="D20" s="129">
        <v>54</v>
      </c>
      <c r="E20" s="129">
        <v>6</v>
      </c>
      <c r="F20" s="129">
        <v>0</v>
      </c>
      <c r="G20" s="129">
        <v>3</v>
      </c>
      <c r="H20" s="129">
        <v>4</v>
      </c>
      <c r="I20" s="129">
        <v>54</v>
      </c>
      <c r="J20" s="129">
        <v>19</v>
      </c>
      <c r="K20" s="129">
        <v>35</v>
      </c>
      <c r="L20" s="129">
        <v>0</v>
      </c>
      <c r="M20" s="130">
        <f t="shared" si="1"/>
        <v>112</v>
      </c>
      <c r="N20" s="131"/>
    </row>
    <row r="21" spans="2:14" ht="12">
      <c r="B21" s="127"/>
      <c r="C21" s="129"/>
      <c r="D21" s="129"/>
      <c r="E21" s="129"/>
      <c r="F21" s="129"/>
      <c r="G21" s="129"/>
      <c r="H21" s="129"/>
      <c r="I21" s="129"/>
      <c r="J21" s="129"/>
      <c r="K21" s="129"/>
      <c r="L21" s="129"/>
      <c r="M21" s="130"/>
      <c r="N21" s="131"/>
    </row>
    <row r="22" spans="2:14" ht="12">
      <c r="B22" s="127" t="s">
        <v>1740</v>
      </c>
      <c r="C22" s="129">
        <v>65</v>
      </c>
      <c r="D22" s="129">
        <v>52</v>
      </c>
      <c r="E22" s="129">
        <v>7</v>
      </c>
      <c r="F22" s="129">
        <v>0</v>
      </c>
      <c r="G22" s="129">
        <v>6</v>
      </c>
      <c r="H22" s="129">
        <v>3</v>
      </c>
      <c r="I22" s="129">
        <v>52</v>
      </c>
      <c r="J22" s="129">
        <v>11</v>
      </c>
      <c r="K22" s="129">
        <v>511</v>
      </c>
      <c r="L22" s="129">
        <v>0</v>
      </c>
      <c r="M22" s="130">
        <f>SUM(H22:L22)</f>
        <v>577</v>
      </c>
      <c r="N22" s="131"/>
    </row>
    <row r="23" spans="2:14" ht="12">
      <c r="B23" s="127" t="s">
        <v>1741</v>
      </c>
      <c r="C23" s="129">
        <v>84</v>
      </c>
      <c r="D23" s="129">
        <v>74</v>
      </c>
      <c r="E23" s="129">
        <v>7</v>
      </c>
      <c r="F23" s="129">
        <v>0</v>
      </c>
      <c r="G23" s="129">
        <v>3</v>
      </c>
      <c r="H23" s="129">
        <v>5</v>
      </c>
      <c r="I23" s="129">
        <v>74</v>
      </c>
      <c r="J23" s="129">
        <v>49</v>
      </c>
      <c r="K23" s="129">
        <v>126</v>
      </c>
      <c r="L23" s="129">
        <v>0</v>
      </c>
      <c r="M23" s="130">
        <f>SUM(H23:L23)</f>
        <v>254</v>
      </c>
      <c r="N23" s="131"/>
    </row>
    <row r="24" spans="2:14" ht="12">
      <c r="B24" s="127" t="s">
        <v>1549</v>
      </c>
      <c r="C24" s="129">
        <v>174</v>
      </c>
      <c r="D24" s="129">
        <v>152</v>
      </c>
      <c r="E24" s="129">
        <v>15</v>
      </c>
      <c r="F24" s="129">
        <v>0</v>
      </c>
      <c r="G24" s="129">
        <v>7</v>
      </c>
      <c r="H24" s="129">
        <v>13</v>
      </c>
      <c r="I24" s="129">
        <v>151</v>
      </c>
      <c r="J24" s="129">
        <v>114</v>
      </c>
      <c r="K24" s="129">
        <v>245</v>
      </c>
      <c r="L24" s="129">
        <v>4</v>
      </c>
      <c r="M24" s="130">
        <f>SUM(H24:L24)</f>
        <v>527</v>
      </c>
      <c r="N24" s="131"/>
    </row>
    <row r="25" spans="2:14" ht="12">
      <c r="B25" s="127" t="s">
        <v>1742</v>
      </c>
      <c r="C25" s="129">
        <v>100</v>
      </c>
      <c r="D25" s="129">
        <v>88</v>
      </c>
      <c r="E25" s="129">
        <v>10</v>
      </c>
      <c r="F25" s="129">
        <v>0</v>
      </c>
      <c r="G25" s="129">
        <v>2</v>
      </c>
      <c r="H25" s="129">
        <v>10</v>
      </c>
      <c r="I25" s="129">
        <v>88</v>
      </c>
      <c r="J25" s="129">
        <v>54</v>
      </c>
      <c r="K25" s="129">
        <v>174</v>
      </c>
      <c r="L25" s="129">
        <v>1</v>
      </c>
      <c r="M25" s="130">
        <f>SUM(H25:L25)</f>
        <v>327</v>
      </c>
      <c r="N25" s="131"/>
    </row>
    <row r="26" spans="2:14" ht="12">
      <c r="B26" s="127" t="s">
        <v>1743</v>
      </c>
      <c r="C26" s="129">
        <v>84</v>
      </c>
      <c r="D26" s="129">
        <v>69</v>
      </c>
      <c r="E26" s="129">
        <v>9</v>
      </c>
      <c r="F26" s="129">
        <v>0</v>
      </c>
      <c r="G26" s="129">
        <v>6</v>
      </c>
      <c r="H26" s="129">
        <v>9</v>
      </c>
      <c r="I26" s="129">
        <v>69</v>
      </c>
      <c r="J26" s="129">
        <v>36</v>
      </c>
      <c r="K26" s="132">
        <v>44</v>
      </c>
      <c r="L26" s="132">
        <v>83</v>
      </c>
      <c r="M26" s="130">
        <f>SUM(H26:L26)</f>
        <v>241</v>
      </c>
      <c r="N26" s="131"/>
    </row>
    <row r="27" spans="2:14" ht="12">
      <c r="B27" s="127"/>
      <c r="C27" s="129"/>
      <c r="D27" s="129"/>
      <c r="E27" s="129"/>
      <c r="F27" s="129"/>
      <c r="G27" s="129"/>
      <c r="H27" s="129"/>
      <c r="I27" s="129"/>
      <c r="J27" s="129"/>
      <c r="K27" s="132"/>
      <c r="L27" s="132"/>
      <c r="M27" s="130"/>
      <c r="N27" s="131"/>
    </row>
    <row r="28" spans="2:14" ht="12">
      <c r="B28" s="127" t="s">
        <v>1744</v>
      </c>
      <c r="C28" s="129">
        <v>57</v>
      </c>
      <c r="D28" s="129">
        <v>49</v>
      </c>
      <c r="E28" s="129">
        <v>6</v>
      </c>
      <c r="F28" s="129">
        <v>0</v>
      </c>
      <c r="G28" s="129">
        <v>2</v>
      </c>
      <c r="H28" s="129">
        <v>3</v>
      </c>
      <c r="I28" s="129">
        <v>48</v>
      </c>
      <c r="J28" s="129">
        <v>6</v>
      </c>
      <c r="K28" s="132">
        <v>68</v>
      </c>
      <c r="L28" s="132">
        <v>0</v>
      </c>
      <c r="M28" s="130">
        <f>SUM(H28:L28)</f>
        <v>125</v>
      </c>
      <c r="N28" s="131"/>
    </row>
    <row r="29" spans="2:14" ht="12">
      <c r="B29" s="127" t="s">
        <v>1550</v>
      </c>
      <c r="C29" s="129">
        <v>78</v>
      </c>
      <c r="D29" s="129">
        <v>63</v>
      </c>
      <c r="E29" s="129">
        <v>10</v>
      </c>
      <c r="F29" s="129">
        <v>0</v>
      </c>
      <c r="G29" s="129">
        <v>5</v>
      </c>
      <c r="H29" s="129">
        <v>15</v>
      </c>
      <c r="I29" s="129">
        <v>63</v>
      </c>
      <c r="J29" s="129">
        <v>32</v>
      </c>
      <c r="K29" s="132">
        <v>87</v>
      </c>
      <c r="L29" s="132">
        <v>2</v>
      </c>
      <c r="M29" s="130">
        <f>SUM(H29:L29)</f>
        <v>199</v>
      </c>
      <c r="N29" s="131"/>
    </row>
    <row r="30" spans="2:14" ht="12">
      <c r="B30" s="127" t="s">
        <v>1551</v>
      </c>
      <c r="C30" s="129">
        <v>165</v>
      </c>
      <c r="D30" s="129">
        <v>149</v>
      </c>
      <c r="E30" s="129">
        <v>12</v>
      </c>
      <c r="F30" s="129">
        <v>0</v>
      </c>
      <c r="G30" s="129">
        <v>4</v>
      </c>
      <c r="H30" s="129">
        <v>10</v>
      </c>
      <c r="I30" s="129">
        <v>149</v>
      </c>
      <c r="J30" s="129">
        <v>82</v>
      </c>
      <c r="K30" s="132">
        <v>115</v>
      </c>
      <c r="L30" s="132">
        <v>0</v>
      </c>
      <c r="M30" s="130">
        <f>SUM(H30:L30)</f>
        <v>356</v>
      </c>
      <c r="N30" s="131"/>
    </row>
    <row r="31" spans="2:14" ht="12">
      <c r="B31" s="127" t="s">
        <v>1745</v>
      </c>
      <c r="C31" s="129">
        <v>101</v>
      </c>
      <c r="D31" s="129">
        <v>86</v>
      </c>
      <c r="E31" s="129">
        <v>9</v>
      </c>
      <c r="F31" s="129">
        <v>3</v>
      </c>
      <c r="G31" s="129">
        <v>3</v>
      </c>
      <c r="H31" s="129">
        <v>11</v>
      </c>
      <c r="I31" s="129">
        <v>86</v>
      </c>
      <c r="J31" s="129">
        <v>41</v>
      </c>
      <c r="K31" s="132">
        <v>81</v>
      </c>
      <c r="L31" s="132">
        <v>3</v>
      </c>
      <c r="M31" s="130">
        <f>SUM(H31:L31)</f>
        <v>222</v>
      </c>
      <c r="N31" s="131"/>
    </row>
    <row r="32" spans="2:14" ht="12">
      <c r="B32" s="127" t="s">
        <v>1746</v>
      </c>
      <c r="C32" s="129">
        <v>20</v>
      </c>
      <c r="D32" s="129">
        <v>14</v>
      </c>
      <c r="E32" s="129">
        <v>3</v>
      </c>
      <c r="F32" s="129">
        <v>0</v>
      </c>
      <c r="G32" s="129">
        <v>3</v>
      </c>
      <c r="H32" s="129">
        <v>1</v>
      </c>
      <c r="I32" s="129">
        <v>13</v>
      </c>
      <c r="J32" s="129">
        <v>7</v>
      </c>
      <c r="K32" s="132">
        <v>37</v>
      </c>
      <c r="L32" s="132">
        <v>5</v>
      </c>
      <c r="M32" s="130">
        <f>SUM(H32:L32)</f>
        <v>63</v>
      </c>
      <c r="N32" s="131"/>
    </row>
    <row r="33" spans="2:14" ht="12">
      <c r="B33" s="127"/>
      <c r="C33" s="128"/>
      <c r="D33" s="129"/>
      <c r="E33" s="129"/>
      <c r="F33" s="129"/>
      <c r="G33" s="129"/>
      <c r="H33" s="129"/>
      <c r="I33" s="129"/>
      <c r="J33" s="129"/>
      <c r="K33" s="132"/>
      <c r="L33" s="132"/>
      <c r="M33" s="130"/>
      <c r="N33" s="131"/>
    </row>
    <row r="34" spans="2:14" s="122" customFormat="1" ht="11.25">
      <c r="B34" s="123" t="s">
        <v>1747</v>
      </c>
      <c r="C34" s="124">
        <f aca="true" t="shared" si="3" ref="C34:L34">SUM(C35:C60)</f>
        <v>2987</v>
      </c>
      <c r="D34" s="124">
        <f t="shared" si="3"/>
        <v>2624</v>
      </c>
      <c r="E34" s="124">
        <f t="shared" si="3"/>
        <v>296</v>
      </c>
      <c r="F34" s="124">
        <f t="shared" si="3"/>
        <v>6</v>
      </c>
      <c r="G34" s="124">
        <f t="shared" si="3"/>
        <v>61</v>
      </c>
      <c r="H34" s="124">
        <f t="shared" si="3"/>
        <v>407</v>
      </c>
      <c r="I34" s="124">
        <f t="shared" si="3"/>
        <v>2617</v>
      </c>
      <c r="J34" s="124">
        <f t="shared" si="3"/>
        <v>1509</v>
      </c>
      <c r="K34" s="133">
        <f t="shared" si="3"/>
        <v>3909</v>
      </c>
      <c r="L34" s="133">
        <f t="shared" si="3"/>
        <v>290</v>
      </c>
      <c r="M34" s="125">
        <f aca="true" t="shared" si="4" ref="M34:M39">SUM(H34:L34)</f>
        <v>8732</v>
      </c>
      <c r="N34" s="126"/>
    </row>
    <row r="35" spans="2:14" ht="12">
      <c r="B35" s="127" t="s">
        <v>1555</v>
      </c>
      <c r="C35" s="129">
        <v>646</v>
      </c>
      <c r="D35" s="129">
        <v>579</v>
      </c>
      <c r="E35" s="129">
        <v>58</v>
      </c>
      <c r="F35" s="129">
        <v>5</v>
      </c>
      <c r="G35" s="129">
        <v>4</v>
      </c>
      <c r="H35" s="129">
        <v>81</v>
      </c>
      <c r="I35" s="129">
        <v>578</v>
      </c>
      <c r="J35" s="129">
        <v>344</v>
      </c>
      <c r="K35" s="132">
        <v>1128</v>
      </c>
      <c r="L35" s="132">
        <v>83</v>
      </c>
      <c r="M35" s="130">
        <f t="shared" si="4"/>
        <v>2214</v>
      </c>
      <c r="N35" s="131"/>
    </row>
    <row r="36" spans="2:14" ht="12">
      <c r="B36" s="127" t="s">
        <v>1748</v>
      </c>
      <c r="C36" s="129">
        <v>96</v>
      </c>
      <c r="D36" s="129">
        <v>83</v>
      </c>
      <c r="E36" s="129">
        <v>10</v>
      </c>
      <c r="F36" s="129">
        <v>0</v>
      </c>
      <c r="G36" s="129">
        <v>3</v>
      </c>
      <c r="H36" s="129">
        <v>13</v>
      </c>
      <c r="I36" s="129">
        <v>83</v>
      </c>
      <c r="J36" s="129">
        <v>47</v>
      </c>
      <c r="K36" s="132">
        <v>68</v>
      </c>
      <c r="L36" s="132">
        <v>0</v>
      </c>
      <c r="M36" s="130">
        <f t="shared" si="4"/>
        <v>211</v>
      </c>
      <c r="N36" s="131"/>
    </row>
    <row r="37" spans="2:14" ht="12">
      <c r="B37" s="127" t="s">
        <v>1749</v>
      </c>
      <c r="C37" s="129">
        <v>83</v>
      </c>
      <c r="D37" s="129">
        <v>70</v>
      </c>
      <c r="E37" s="129">
        <v>10</v>
      </c>
      <c r="F37" s="129">
        <v>0</v>
      </c>
      <c r="G37" s="129">
        <v>3</v>
      </c>
      <c r="H37" s="129">
        <v>11</v>
      </c>
      <c r="I37" s="129">
        <v>70</v>
      </c>
      <c r="J37" s="129">
        <v>61</v>
      </c>
      <c r="K37" s="132">
        <v>104</v>
      </c>
      <c r="L37" s="132">
        <v>6</v>
      </c>
      <c r="M37" s="130">
        <f t="shared" si="4"/>
        <v>252</v>
      </c>
      <c r="N37" s="131"/>
    </row>
    <row r="38" spans="2:14" ht="12">
      <c r="B38" s="127" t="s">
        <v>1750</v>
      </c>
      <c r="C38" s="129">
        <v>88</v>
      </c>
      <c r="D38" s="129">
        <v>79</v>
      </c>
      <c r="E38" s="129">
        <v>8</v>
      </c>
      <c r="F38" s="129">
        <v>0</v>
      </c>
      <c r="G38" s="129">
        <v>1</v>
      </c>
      <c r="H38" s="129">
        <v>11</v>
      </c>
      <c r="I38" s="129">
        <v>79</v>
      </c>
      <c r="J38" s="129">
        <v>96</v>
      </c>
      <c r="K38" s="132">
        <v>186</v>
      </c>
      <c r="L38" s="132">
        <v>4</v>
      </c>
      <c r="M38" s="130">
        <f t="shared" si="4"/>
        <v>376</v>
      </c>
      <c r="N38" s="131"/>
    </row>
    <row r="39" spans="2:14" ht="12">
      <c r="B39" s="127" t="s">
        <v>1751</v>
      </c>
      <c r="C39" s="129">
        <v>86</v>
      </c>
      <c r="D39" s="129">
        <v>75</v>
      </c>
      <c r="E39" s="129">
        <v>9</v>
      </c>
      <c r="F39" s="129">
        <v>0</v>
      </c>
      <c r="G39" s="129">
        <v>2</v>
      </c>
      <c r="H39" s="129">
        <v>7</v>
      </c>
      <c r="I39" s="129">
        <v>75</v>
      </c>
      <c r="J39" s="129">
        <v>45</v>
      </c>
      <c r="K39" s="132">
        <v>82</v>
      </c>
      <c r="L39" s="132">
        <v>0</v>
      </c>
      <c r="M39" s="130">
        <f t="shared" si="4"/>
        <v>209</v>
      </c>
      <c r="N39" s="131"/>
    </row>
    <row r="40" spans="2:14" ht="12">
      <c r="B40" s="127"/>
      <c r="C40" s="129"/>
      <c r="D40" s="129"/>
      <c r="E40" s="129"/>
      <c r="F40" s="129"/>
      <c r="G40" s="129"/>
      <c r="H40" s="129"/>
      <c r="I40" s="129"/>
      <c r="J40" s="129"/>
      <c r="K40" s="132"/>
      <c r="L40" s="132"/>
      <c r="M40" s="130"/>
      <c r="N40" s="131"/>
    </row>
    <row r="41" spans="2:14" ht="12">
      <c r="B41" s="127" t="s">
        <v>1566</v>
      </c>
      <c r="C41" s="129">
        <v>137</v>
      </c>
      <c r="D41" s="129">
        <v>121</v>
      </c>
      <c r="E41" s="129">
        <v>11</v>
      </c>
      <c r="F41" s="129">
        <v>0</v>
      </c>
      <c r="G41" s="129">
        <v>5</v>
      </c>
      <c r="H41" s="129">
        <v>10</v>
      </c>
      <c r="I41" s="129">
        <v>121</v>
      </c>
      <c r="J41" s="129">
        <v>39</v>
      </c>
      <c r="K41" s="132">
        <v>105</v>
      </c>
      <c r="L41" s="132">
        <v>10</v>
      </c>
      <c r="M41" s="130">
        <f>SUM(H41:L41)</f>
        <v>285</v>
      </c>
      <c r="N41" s="131"/>
    </row>
    <row r="42" spans="2:14" ht="12">
      <c r="B42" s="127" t="s">
        <v>1752</v>
      </c>
      <c r="C42" s="129">
        <v>93</v>
      </c>
      <c r="D42" s="129">
        <v>79</v>
      </c>
      <c r="E42" s="129">
        <v>11</v>
      </c>
      <c r="F42" s="129">
        <v>0</v>
      </c>
      <c r="G42" s="129">
        <v>3</v>
      </c>
      <c r="H42" s="129">
        <v>13</v>
      </c>
      <c r="I42" s="129">
        <v>79</v>
      </c>
      <c r="J42" s="129">
        <v>24</v>
      </c>
      <c r="K42" s="132">
        <v>72</v>
      </c>
      <c r="L42" s="132">
        <v>5</v>
      </c>
      <c r="M42" s="130">
        <f>SUM(H42:L42)</f>
        <v>193</v>
      </c>
      <c r="N42" s="131"/>
    </row>
    <row r="43" spans="2:14" ht="12">
      <c r="B43" s="127" t="s">
        <v>1753</v>
      </c>
      <c r="C43" s="129">
        <v>99</v>
      </c>
      <c r="D43" s="129">
        <v>87</v>
      </c>
      <c r="E43" s="129">
        <v>11</v>
      </c>
      <c r="F43" s="129">
        <v>0</v>
      </c>
      <c r="G43" s="129">
        <v>1</v>
      </c>
      <c r="H43" s="129">
        <v>22</v>
      </c>
      <c r="I43" s="129">
        <v>87</v>
      </c>
      <c r="J43" s="129">
        <v>48</v>
      </c>
      <c r="K43" s="132">
        <v>87</v>
      </c>
      <c r="L43" s="132">
        <v>9</v>
      </c>
      <c r="M43" s="130">
        <f>SUM(H43:L43)</f>
        <v>253</v>
      </c>
      <c r="N43" s="131"/>
    </row>
    <row r="44" spans="2:14" ht="12">
      <c r="B44" s="127" t="s">
        <v>1754</v>
      </c>
      <c r="C44" s="129">
        <v>124</v>
      </c>
      <c r="D44" s="129">
        <v>107</v>
      </c>
      <c r="E44" s="129">
        <v>14</v>
      </c>
      <c r="F44" s="129">
        <v>0</v>
      </c>
      <c r="G44" s="129">
        <v>3</v>
      </c>
      <c r="H44" s="129">
        <v>10</v>
      </c>
      <c r="I44" s="129">
        <v>107</v>
      </c>
      <c r="J44" s="129">
        <v>78</v>
      </c>
      <c r="K44" s="132">
        <v>151</v>
      </c>
      <c r="L44" s="132">
        <v>0</v>
      </c>
      <c r="M44" s="130">
        <f>SUM(H44:L44)</f>
        <v>346</v>
      </c>
      <c r="N44" s="131"/>
    </row>
    <row r="45" spans="2:14" ht="12">
      <c r="B45" s="127" t="s">
        <v>1755</v>
      </c>
      <c r="C45" s="129">
        <v>127</v>
      </c>
      <c r="D45" s="129">
        <v>115</v>
      </c>
      <c r="E45" s="129">
        <v>9</v>
      </c>
      <c r="F45" s="129">
        <v>0</v>
      </c>
      <c r="G45" s="129">
        <v>3</v>
      </c>
      <c r="H45" s="129">
        <v>8</v>
      </c>
      <c r="I45" s="129">
        <v>115</v>
      </c>
      <c r="J45" s="129">
        <v>76</v>
      </c>
      <c r="K45" s="132">
        <v>84</v>
      </c>
      <c r="L45" s="132">
        <v>1</v>
      </c>
      <c r="M45" s="130">
        <f>SUM(H45:L45)</f>
        <v>284</v>
      </c>
      <c r="N45" s="131"/>
    </row>
    <row r="46" spans="2:14" ht="12">
      <c r="B46" s="127"/>
      <c r="C46" s="129"/>
      <c r="D46" s="129"/>
      <c r="E46" s="129"/>
      <c r="F46" s="129"/>
      <c r="G46" s="129"/>
      <c r="H46" s="129"/>
      <c r="I46" s="129"/>
      <c r="J46" s="129"/>
      <c r="K46" s="132"/>
      <c r="L46" s="132"/>
      <c r="M46" s="130"/>
      <c r="N46" s="131"/>
    </row>
    <row r="47" spans="2:14" ht="12">
      <c r="B47" s="127" t="s">
        <v>1756</v>
      </c>
      <c r="C47" s="129">
        <v>49</v>
      </c>
      <c r="D47" s="129">
        <v>41</v>
      </c>
      <c r="E47" s="129">
        <v>6</v>
      </c>
      <c r="F47" s="129">
        <v>0</v>
      </c>
      <c r="G47" s="129">
        <v>2</v>
      </c>
      <c r="H47" s="129">
        <v>6</v>
      </c>
      <c r="I47" s="129">
        <v>41</v>
      </c>
      <c r="J47" s="129">
        <v>35</v>
      </c>
      <c r="K47" s="132">
        <v>54</v>
      </c>
      <c r="L47" s="132">
        <v>0</v>
      </c>
      <c r="M47" s="130">
        <f>SUM(H47:L47)</f>
        <v>136</v>
      </c>
      <c r="N47" s="131"/>
    </row>
    <row r="48" spans="2:14" ht="12">
      <c r="B48" s="127" t="s">
        <v>1757</v>
      </c>
      <c r="C48" s="129">
        <v>67</v>
      </c>
      <c r="D48" s="129">
        <v>59</v>
      </c>
      <c r="E48" s="129">
        <v>6</v>
      </c>
      <c r="F48" s="129">
        <v>0</v>
      </c>
      <c r="G48" s="129">
        <v>2</v>
      </c>
      <c r="H48" s="129">
        <v>6</v>
      </c>
      <c r="I48" s="129">
        <v>59</v>
      </c>
      <c r="J48" s="129">
        <v>28</v>
      </c>
      <c r="K48" s="132">
        <v>43</v>
      </c>
      <c r="L48" s="132">
        <v>0</v>
      </c>
      <c r="M48" s="130">
        <f>SUM(H48:L48)</f>
        <v>136</v>
      </c>
      <c r="N48" s="131"/>
    </row>
    <row r="49" spans="2:14" ht="12">
      <c r="B49" s="127" t="s">
        <v>1758</v>
      </c>
      <c r="C49" s="129">
        <v>134</v>
      </c>
      <c r="D49" s="129">
        <v>112</v>
      </c>
      <c r="E49" s="129">
        <v>18</v>
      </c>
      <c r="F49" s="129">
        <v>0</v>
      </c>
      <c r="G49" s="129">
        <v>4</v>
      </c>
      <c r="H49" s="129">
        <v>18</v>
      </c>
      <c r="I49" s="129">
        <v>112</v>
      </c>
      <c r="J49" s="129">
        <v>44</v>
      </c>
      <c r="K49" s="132">
        <v>150</v>
      </c>
      <c r="L49" s="132">
        <v>1</v>
      </c>
      <c r="M49" s="130">
        <f>SUM(H49:L49)</f>
        <v>325</v>
      </c>
      <c r="N49" s="131"/>
    </row>
    <row r="50" spans="2:14" ht="12">
      <c r="B50" s="127" t="s">
        <v>1759</v>
      </c>
      <c r="C50" s="129">
        <v>111</v>
      </c>
      <c r="D50" s="129">
        <v>99</v>
      </c>
      <c r="E50" s="129">
        <v>9</v>
      </c>
      <c r="F50" s="129">
        <v>0</v>
      </c>
      <c r="G50" s="129">
        <v>3</v>
      </c>
      <c r="H50" s="129">
        <v>10</v>
      </c>
      <c r="I50" s="129">
        <v>99</v>
      </c>
      <c r="J50" s="129">
        <v>60</v>
      </c>
      <c r="K50" s="132">
        <v>92</v>
      </c>
      <c r="L50" s="132">
        <v>10</v>
      </c>
      <c r="M50" s="130">
        <f>SUM(H50:L50)</f>
        <v>271</v>
      </c>
      <c r="N50" s="131"/>
    </row>
    <row r="51" spans="2:14" ht="12">
      <c r="B51" s="127" t="s">
        <v>1760</v>
      </c>
      <c r="C51" s="129">
        <v>294</v>
      </c>
      <c r="D51" s="129">
        <v>256</v>
      </c>
      <c r="E51" s="129">
        <v>33</v>
      </c>
      <c r="F51" s="129">
        <v>0</v>
      </c>
      <c r="G51" s="129">
        <v>5</v>
      </c>
      <c r="H51" s="129">
        <v>53</v>
      </c>
      <c r="I51" s="129">
        <v>253</v>
      </c>
      <c r="J51" s="129">
        <v>150</v>
      </c>
      <c r="K51" s="132">
        <v>285</v>
      </c>
      <c r="L51" s="132">
        <v>118</v>
      </c>
      <c r="M51" s="130">
        <f>SUM(H51:L51)</f>
        <v>859</v>
      </c>
      <c r="N51" s="131"/>
    </row>
    <row r="52" spans="2:14" ht="12">
      <c r="B52" s="127"/>
      <c r="C52" s="129"/>
      <c r="D52" s="129"/>
      <c r="E52" s="129"/>
      <c r="F52" s="129"/>
      <c r="G52" s="129"/>
      <c r="H52" s="129"/>
      <c r="I52" s="129"/>
      <c r="J52" s="129"/>
      <c r="K52" s="132"/>
      <c r="L52" s="132"/>
      <c r="M52" s="130"/>
      <c r="N52" s="131"/>
    </row>
    <row r="53" spans="2:14" ht="12">
      <c r="B53" s="127" t="s">
        <v>1761</v>
      </c>
      <c r="C53" s="129">
        <v>95</v>
      </c>
      <c r="D53" s="129">
        <v>83</v>
      </c>
      <c r="E53" s="129">
        <v>9</v>
      </c>
      <c r="F53" s="129">
        <v>1</v>
      </c>
      <c r="G53" s="129">
        <v>2</v>
      </c>
      <c r="H53" s="129">
        <v>13</v>
      </c>
      <c r="I53" s="129">
        <v>83</v>
      </c>
      <c r="J53" s="129">
        <v>30</v>
      </c>
      <c r="K53" s="132">
        <v>156</v>
      </c>
      <c r="L53" s="132">
        <v>0</v>
      </c>
      <c r="M53" s="130">
        <f aca="true" t="shared" si="5" ref="M53:M67">SUM(H53:L53)</f>
        <v>282</v>
      </c>
      <c r="N53" s="131"/>
    </row>
    <row r="54" spans="2:14" ht="12">
      <c r="B54" s="127" t="s">
        <v>1762</v>
      </c>
      <c r="C54" s="129">
        <v>419</v>
      </c>
      <c r="D54" s="129">
        <v>385</v>
      </c>
      <c r="E54" s="129">
        <v>31</v>
      </c>
      <c r="F54" s="129">
        <v>0</v>
      </c>
      <c r="G54" s="129">
        <v>3</v>
      </c>
      <c r="H54" s="129">
        <v>75</v>
      </c>
      <c r="I54" s="129">
        <v>384</v>
      </c>
      <c r="J54" s="129">
        <v>201</v>
      </c>
      <c r="K54" s="132">
        <v>818</v>
      </c>
      <c r="L54" s="132">
        <v>34</v>
      </c>
      <c r="M54" s="130">
        <f t="shared" si="5"/>
        <v>1512</v>
      </c>
      <c r="N54" s="131"/>
    </row>
    <row r="55" spans="2:14" ht="12">
      <c r="B55" s="127" t="s">
        <v>1763</v>
      </c>
      <c r="C55" s="129">
        <v>45</v>
      </c>
      <c r="D55" s="129">
        <v>36</v>
      </c>
      <c r="E55" s="129">
        <v>7</v>
      </c>
      <c r="F55" s="129">
        <v>0</v>
      </c>
      <c r="G55" s="129">
        <v>2</v>
      </c>
      <c r="H55" s="129">
        <v>15</v>
      </c>
      <c r="I55" s="129">
        <v>36</v>
      </c>
      <c r="J55" s="129">
        <v>29</v>
      </c>
      <c r="K55" s="132">
        <v>84</v>
      </c>
      <c r="L55" s="132">
        <v>9</v>
      </c>
      <c r="M55" s="130">
        <f t="shared" si="5"/>
        <v>173</v>
      </c>
      <c r="N55" s="131"/>
    </row>
    <row r="56" spans="2:14" ht="12">
      <c r="B56" s="127" t="s">
        <v>1764</v>
      </c>
      <c r="C56" s="129">
        <v>12</v>
      </c>
      <c r="D56" s="129">
        <v>5</v>
      </c>
      <c r="E56" s="129">
        <v>3</v>
      </c>
      <c r="F56" s="129">
        <v>0</v>
      </c>
      <c r="G56" s="129">
        <v>4</v>
      </c>
      <c r="H56" s="129">
        <v>5</v>
      </c>
      <c r="I56" s="129">
        <v>5</v>
      </c>
      <c r="J56" s="129">
        <v>4</v>
      </c>
      <c r="K56" s="132">
        <v>34</v>
      </c>
      <c r="L56" s="132">
        <v>0</v>
      </c>
      <c r="M56" s="130">
        <f t="shared" si="5"/>
        <v>48</v>
      </c>
      <c r="N56" s="131"/>
    </row>
    <row r="57" spans="2:14" ht="12">
      <c r="B57" s="127" t="s">
        <v>1765</v>
      </c>
      <c r="C57" s="129">
        <v>39</v>
      </c>
      <c r="D57" s="129">
        <v>30</v>
      </c>
      <c r="E57" s="129">
        <v>7</v>
      </c>
      <c r="F57" s="129">
        <v>0</v>
      </c>
      <c r="G57" s="129">
        <v>2</v>
      </c>
      <c r="H57" s="129">
        <v>5</v>
      </c>
      <c r="I57" s="129">
        <v>30</v>
      </c>
      <c r="J57" s="129">
        <v>9</v>
      </c>
      <c r="K57" s="132">
        <v>35</v>
      </c>
      <c r="L57" s="132">
        <v>0</v>
      </c>
      <c r="M57" s="130">
        <f t="shared" si="5"/>
        <v>79</v>
      </c>
      <c r="N57" s="131"/>
    </row>
    <row r="58" spans="2:14" ht="12">
      <c r="B58" s="127"/>
      <c r="C58" s="129"/>
      <c r="D58" s="129"/>
      <c r="E58" s="129"/>
      <c r="F58" s="129"/>
      <c r="G58" s="129"/>
      <c r="H58" s="129"/>
      <c r="I58" s="129"/>
      <c r="J58" s="129"/>
      <c r="K58" s="132"/>
      <c r="L58" s="132"/>
      <c r="M58" s="130">
        <f t="shared" si="5"/>
        <v>0</v>
      </c>
      <c r="N58" s="131"/>
    </row>
    <row r="59" spans="2:14" ht="12">
      <c r="B59" s="127" t="s">
        <v>1766</v>
      </c>
      <c r="C59" s="129">
        <v>73</v>
      </c>
      <c r="D59" s="129">
        <v>62</v>
      </c>
      <c r="E59" s="129">
        <v>9</v>
      </c>
      <c r="F59" s="129">
        <v>0</v>
      </c>
      <c r="G59" s="129">
        <v>2</v>
      </c>
      <c r="H59" s="129">
        <v>6</v>
      </c>
      <c r="I59" s="129">
        <v>60</v>
      </c>
      <c r="J59" s="129">
        <v>36</v>
      </c>
      <c r="K59" s="132">
        <v>41</v>
      </c>
      <c r="L59" s="132">
        <v>0</v>
      </c>
      <c r="M59" s="130">
        <f t="shared" si="5"/>
        <v>143</v>
      </c>
      <c r="N59" s="131"/>
    </row>
    <row r="60" spans="2:14" ht="12">
      <c r="B60" s="127" t="s">
        <v>1767</v>
      </c>
      <c r="C60" s="129">
        <v>70</v>
      </c>
      <c r="D60" s="129">
        <v>61</v>
      </c>
      <c r="E60" s="129">
        <v>7</v>
      </c>
      <c r="F60" s="129">
        <v>0</v>
      </c>
      <c r="G60" s="129">
        <v>2</v>
      </c>
      <c r="H60" s="129">
        <v>9</v>
      </c>
      <c r="I60" s="129">
        <v>61</v>
      </c>
      <c r="J60" s="129">
        <v>25</v>
      </c>
      <c r="K60" s="132">
        <v>50</v>
      </c>
      <c r="L60" s="132">
        <v>0</v>
      </c>
      <c r="M60" s="130">
        <f t="shared" si="5"/>
        <v>145</v>
      </c>
      <c r="N60" s="131"/>
    </row>
    <row r="61" spans="2:14" ht="12">
      <c r="B61" s="127"/>
      <c r="C61" s="128"/>
      <c r="D61" s="129"/>
      <c r="E61" s="129"/>
      <c r="F61" s="129"/>
      <c r="G61" s="129"/>
      <c r="H61" s="129"/>
      <c r="I61" s="129"/>
      <c r="J61" s="129"/>
      <c r="K61" s="132"/>
      <c r="L61" s="132"/>
      <c r="M61" s="130">
        <f t="shared" si="5"/>
        <v>0</v>
      </c>
      <c r="N61" s="131"/>
    </row>
    <row r="62" spans="2:14" s="122" customFormat="1" ht="11.25">
      <c r="B62" s="123" t="s">
        <v>1768</v>
      </c>
      <c r="C62" s="124">
        <f aca="true" t="shared" si="6" ref="C62:L62">SUM(C63:C86)</f>
        <v>3924</v>
      </c>
      <c r="D62" s="124">
        <f t="shared" si="6"/>
        <v>3439</v>
      </c>
      <c r="E62" s="124">
        <f t="shared" si="6"/>
        <v>356</v>
      </c>
      <c r="F62" s="124">
        <f t="shared" si="6"/>
        <v>18</v>
      </c>
      <c r="G62" s="124">
        <f t="shared" si="6"/>
        <v>111</v>
      </c>
      <c r="H62" s="124">
        <f t="shared" si="6"/>
        <v>504</v>
      </c>
      <c r="I62" s="124">
        <f t="shared" si="6"/>
        <v>3438</v>
      </c>
      <c r="J62" s="124">
        <f t="shared" si="6"/>
        <v>2079</v>
      </c>
      <c r="K62" s="133">
        <f t="shared" si="6"/>
        <v>5584</v>
      </c>
      <c r="L62" s="133">
        <f t="shared" si="6"/>
        <v>1022</v>
      </c>
      <c r="M62" s="125">
        <f t="shared" si="5"/>
        <v>12627</v>
      </c>
      <c r="N62" s="126"/>
    </row>
    <row r="63" spans="2:14" ht="12">
      <c r="B63" s="127" t="s">
        <v>1769</v>
      </c>
      <c r="C63" s="129">
        <v>614</v>
      </c>
      <c r="D63" s="129">
        <v>513</v>
      </c>
      <c r="E63" s="129">
        <v>80</v>
      </c>
      <c r="F63" s="129">
        <v>10</v>
      </c>
      <c r="G63" s="129">
        <v>11</v>
      </c>
      <c r="H63" s="129">
        <v>115</v>
      </c>
      <c r="I63" s="129">
        <v>512</v>
      </c>
      <c r="J63" s="129">
        <v>363</v>
      </c>
      <c r="K63" s="132">
        <v>1395</v>
      </c>
      <c r="L63" s="132">
        <v>441</v>
      </c>
      <c r="M63" s="130">
        <f t="shared" si="5"/>
        <v>2826</v>
      </c>
      <c r="N63" s="131"/>
    </row>
    <row r="64" spans="2:14" ht="12">
      <c r="B64" s="127" t="s">
        <v>1770</v>
      </c>
      <c r="C64" s="129">
        <v>99</v>
      </c>
      <c r="D64" s="129">
        <v>84</v>
      </c>
      <c r="E64" s="129">
        <v>12</v>
      </c>
      <c r="F64" s="129">
        <v>1</v>
      </c>
      <c r="G64" s="129">
        <v>2</v>
      </c>
      <c r="H64" s="129">
        <v>11</v>
      </c>
      <c r="I64" s="129">
        <v>84</v>
      </c>
      <c r="J64" s="129">
        <v>49</v>
      </c>
      <c r="K64" s="132">
        <v>170</v>
      </c>
      <c r="L64" s="132">
        <v>48</v>
      </c>
      <c r="M64" s="130">
        <f t="shared" si="5"/>
        <v>362</v>
      </c>
      <c r="N64" s="131"/>
    </row>
    <row r="65" spans="2:14" ht="12">
      <c r="B65" s="127" t="s">
        <v>1771</v>
      </c>
      <c r="C65" s="129">
        <v>80</v>
      </c>
      <c r="D65" s="129">
        <v>64</v>
      </c>
      <c r="E65" s="129">
        <v>13</v>
      </c>
      <c r="F65" s="129">
        <v>0</v>
      </c>
      <c r="G65" s="129">
        <v>3</v>
      </c>
      <c r="H65" s="129">
        <v>7</v>
      </c>
      <c r="I65" s="129">
        <v>64</v>
      </c>
      <c r="J65" s="129">
        <v>19</v>
      </c>
      <c r="K65" s="132">
        <v>153</v>
      </c>
      <c r="L65" s="132">
        <v>0</v>
      </c>
      <c r="M65" s="130">
        <f t="shared" si="5"/>
        <v>243</v>
      </c>
      <c r="N65" s="131"/>
    </row>
    <row r="66" spans="2:14" ht="12">
      <c r="B66" s="127" t="s">
        <v>1772</v>
      </c>
      <c r="C66" s="129">
        <v>135</v>
      </c>
      <c r="D66" s="129">
        <v>113</v>
      </c>
      <c r="E66" s="129">
        <v>15</v>
      </c>
      <c r="F66" s="129">
        <v>1</v>
      </c>
      <c r="G66" s="129">
        <v>6</v>
      </c>
      <c r="H66" s="129">
        <v>61</v>
      </c>
      <c r="I66" s="129">
        <v>113</v>
      </c>
      <c r="J66" s="129">
        <v>65</v>
      </c>
      <c r="K66" s="132">
        <v>190</v>
      </c>
      <c r="L66" s="132">
        <v>15</v>
      </c>
      <c r="M66" s="130">
        <f t="shared" si="5"/>
        <v>444</v>
      </c>
      <c r="N66" s="131"/>
    </row>
    <row r="67" spans="2:14" ht="12">
      <c r="B67" s="127" t="s">
        <v>1773</v>
      </c>
      <c r="C67" s="129">
        <v>385</v>
      </c>
      <c r="D67" s="129">
        <v>358</v>
      </c>
      <c r="E67" s="129">
        <v>21</v>
      </c>
      <c r="F67" s="129">
        <v>0</v>
      </c>
      <c r="G67" s="129">
        <v>6</v>
      </c>
      <c r="H67" s="129">
        <v>39</v>
      </c>
      <c r="I67" s="129">
        <v>358</v>
      </c>
      <c r="J67" s="129">
        <v>246</v>
      </c>
      <c r="K67" s="132">
        <v>495</v>
      </c>
      <c r="L67" s="132">
        <v>33</v>
      </c>
      <c r="M67" s="130">
        <f t="shared" si="5"/>
        <v>1171</v>
      </c>
      <c r="N67" s="131"/>
    </row>
    <row r="68" spans="2:14" ht="12">
      <c r="B68" s="127"/>
      <c r="C68" s="129"/>
      <c r="D68" s="129"/>
      <c r="E68" s="129"/>
      <c r="F68" s="129"/>
      <c r="G68" s="129"/>
      <c r="H68" s="129"/>
      <c r="I68" s="129"/>
      <c r="J68" s="129"/>
      <c r="K68" s="132"/>
      <c r="L68" s="132"/>
      <c r="M68" s="130"/>
      <c r="N68" s="131"/>
    </row>
    <row r="69" spans="2:14" ht="12">
      <c r="B69" s="127" t="s">
        <v>1774</v>
      </c>
      <c r="C69" s="129">
        <v>114</v>
      </c>
      <c r="D69" s="129">
        <v>101</v>
      </c>
      <c r="E69" s="129">
        <v>6</v>
      </c>
      <c r="F69" s="129">
        <v>0</v>
      </c>
      <c r="G69" s="129">
        <v>7</v>
      </c>
      <c r="H69" s="129">
        <v>8</v>
      </c>
      <c r="I69" s="129">
        <v>101</v>
      </c>
      <c r="J69" s="129">
        <v>50</v>
      </c>
      <c r="K69" s="132">
        <v>104</v>
      </c>
      <c r="L69" s="132">
        <v>3</v>
      </c>
      <c r="M69" s="130">
        <f>SUM(H69:L69)</f>
        <v>266</v>
      </c>
      <c r="N69" s="131"/>
    </row>
    <row r="70" spans="2:14" ht="12">
      <c r="B70" s="127" t="s">
        <v>1775</v>
      </c>
      <c r="C70" s="129">
        <v>197</v>
      </c>
      <c r="D70" s="129">
        <v>172</v>
      </c>
      <c r="E70" s="129">
        <v>17</v>
      </c>
      <c r="F70" s="129">
        <v>0</v>
      </c>
      <c r="G70" s="129">
        <v>8</v>
      </c>
      <c r="H70" s="129">
        <v>13</v>
      </c>
      <c r="I70" s="129">
        <v>172</v>
      </c>
      <c r="J70" s="129">
        <v>98</v>
      </c>
      <c r="K70" s="132">
        <v>255</v>
      </c>
      <c r="L70" s="132">
        <v>26</v>
      </c>
      <c r="M70" s="130">
        <f>SUM(H70:L70)</f>
        <v>564</v>
      </c>
      <c r="N70" s="131"/>
    </row>
    <row r="71" spans="2:14" ht="12">
      <c r="B71" s="127" t="s">
        <v>1776</v>
      </c>
      <c r="C71" s="129">
        <v>110</v>
      </c>
      <c r="D71" s="129">
        <v>96</v>
      </c>
      <c r="E71" s="129">
        <v>11</v>
      </c>
      <c r="F71" s="129">
        <v>0</v>
      </c>
      <c r="G71" s="129">
        <v>3</v>
      </c>
      <c r="H71" s="129">
        <v>27</v>
      </c>
      <c r="I71" s="129">
        <v>96</v>
      </c>
      <c r="J71" s="129">
        <v>53</v>
      </c>
      <c r="K71" s="132">
        <v>92</v>
      </c>
      <c r="L71" s="132">
        <v>46</v>
      </c>
      <c r="M71" s="130">
        <f>SUM(H71:L71)</f>
        <v>314</v>
      </c>
      <c r="N71" s="131"/>
    </row>
    <row r="72" spans="2:14" ht="12">
      <c r="B72" s="127" t="s">
        <v>1777</v>
      </c>
      <c r="C72" s="129">
        <v>120</v>
      </c>
      <c r="D72" s="129">
        <v>104</v>
      </c>
      <c r="E72" s="129">
        <v>12</v>
      </c>
      <c r="F72" s="129">
        <v>0</v>
      </c>
      <c r="G72" s="129">
        <v>4</v>
      </c>
      <c r="H72" s="129">
        <v>11</v>
      </c>
      <c r="I72" s="129">
        <v>104</v>
      </c>
      <c r="J72" s="129">
        <v>54</v>
      </c>
      <c r="K72" s="132">
        <v>105</v>
      </c>
      <c r="L72" s="132">
        <v>30</v>
      </c>
      <c r="M72" s="130">
        <f>SUM(H72:L72)</f>
        <v>304</v>
      </c>
      <c r="N72" s="131"/>
    </row>
    <row r="73" spans="2:14" ht="12">
      <c r="B73" s="127" t="s">
        <v>1778</v>
      </c>
      <c r="C73" s="129">
        <v>82</v>
      </c>
      <c r="D73" s="129">
        <v>69</v>
      </c>
      <c r="E73" s="129">
        <v>8</v>
      </c>
      <c r="F73" s="129">
        <v>0</v>
      </c>
      <c r="G73" s="129">
        <v>5</v>
      </c>
      <c r="H73" s="129">
        <v>10</v>
      </c>
      <c r="I73" s="129">
        <v>69</v>
      </c>
      <c r="J73" s="129">
        <v>39</v>
      </c>
      <c r="K73" s="132">
        <v>106</v>
      </c>
      <c r="L73" s="132">
        <v>7</v>
      </c>
      <c r="M73" s="130">
        <f>SUM(H73:L73)</f>
        <v>231</v>
      </c>
      <c r="N73" s="131"/>
    </row>
    <row r="74" spans="2:14" ht="12">
      <c r="B74" s="127"/>
      <c r="C74" s="129"/>
      <c r="D74" s="129"/>
      <c r="E74" s="129"/>
      <c r="F74" s="129"/>
      <c r="G74" s="129"/>
      <c r="H74" s="129"/>
      <c r="I74" s="129"/>
      <c r="J74" s="129"/>
      <c r="K74" s="132"/>
      <c r="L74" s="132"/>
      <c r="M74" s="130"/>
      <c r="N74" s="131"/>
    </row>
    <row r="75" spans="2:14" ht="12">
      <c r="B75" s="127" t="s">
        <v>1779</v>
      </c>
      <c r="C75" s="129">
        <v>29</v>
      </c>
      <c r="D75" s="129">
        <v>24</v>
      </c>
      <c r="E75" s="129">
        <v>3</v>
      </c>
      <c r="F75" s="129">
        <v>0</v>
      </c>
      <c r="G75" s="129">
        <v>2</v>
      </c>
      <c r="H75" s="129">
        <v>3</v>
      </c>
      <c r="I75" s="129">
        <v>24</v>
      </c>
      <c r="J75" s="129">
        <v>19</v>
      </c>
      <c r="K75" s="132">
        <v>34</v>
      </c>
      <c r="L75" s="132">
        <v>6</v>
      </c>
      <c r="M75" s="130">
        <f aca="true" t="shared" si="7" ref="M75:M81">SUM(H75:L75)</f>
        <v>86</v>
      </c>
      <c r="N75" s="131"/>
    </row>
    <row r="76" spans="2:14" ht="12">
      <c r="B76" s="127" t="s">
        <v>1780</v>
      </c>
      <c r="C76" s="129">
        <v>28</v>
      </c>
      <c r="D76" s="129">
        <v>22</v>
      </c>
      <c r="E76" s="129">
        <v>2</v>
      </c>
      <c r="F76" s="129">
        <v>0</v>
      </c>
      <c r="G76" s="129">
        <v>4</v>
      </c>
      <c r="H76" s="129">
        <v>2</v>
      </c>
      <c r="I76" s="129">
        <v>22</v>
      </c>
      <c r="J76" s="129">
        <v>25</v>
      </c>
      <c r="K76" s="132">
        <v>27</v>
      </c>
      <c r="L76" s="132">
        <v>15</v>
      </c>
      <c r="M76" s="130">
        <f t="shared" si="7"/>
        <v>91</v>
      </c>
      <c r="N76" s="131"/>
    </row>
    <row r="77" spans="2:14" ht="12">
      <c r="B77" s="127" t="s">
        <v>1781</v>
      </c>
      <c r="C77" s="129">
        <v>72</v>
      </c>
      <c r="D77" s="129">
        <v>61</v>
      </c>
      <c r="E77" s="129">
        <v>4</v>
      </c>
      <c r="F77" s="129">
        <v>1</v>
      </c>
      <c r="G77" s="129">
        <v>6</v>
      </c>
      <c r="H77" s="129">
        <v>11</v>
      </c>
      <c r="I77" s="129">
        <v>61</v>
      </c>
      <c r="J77" s="129">
        <v>50</v>
      </c>
      <c r="K77" s="132">
        <v>121</v>
      </c>
      <c r="L77" s="132">
        <v>7</v>
      </c>
      <c r="M77" s="130">
        <f t="shared" si="7"/>
        <v>250</v>
      </c>
      <c r="N77" s="131"/>
    </row>
    <row r="78" spans="2:14" ht="12">
      <c r="B78" s="127" t="s">
        <v>1782</v>
      </c>
      <c r="C78" s="129">
        <v>266</v>
      </c>
      <c r="D78" s="129">
        <v>228</v>
      </c>
      <c r="E78" s="129">
        <v>25</v>
      </c>
      <c r="F78" s="129">
        <v>1</v>
      </c>
      <c r="G78" s="129">
        <v>12</v>
      </c>
      <c r="H78" s="129">
        <v>28</v>
      </c>
      <c r="I78" s="129">
        <v>228</v>
      </c>
      <c r="J78" s="129">
        <v>100</v>
      </c>
      <c r="K78" s="129">
        <v>727</v>
      </c>
      <c r="L78" s="129">
        <v>111</v>
      </c>
      <c r="M78" s="130">
        <f t="shared" si="7"/>
        <v>1194</v>
      </c>
      <c r="N78" s="131"/>
    </row>
    <row r="79" spans="2:13" ht="12">
      <c r="B79" s="127" t="s">
        <v>1783</v>
      </c>
      <c r="C79" s="129">
        <v>190</v>
      </c>
      <c r="D79" s="129">
        <v>170</v>
      </c>
      <c r="E79" s="129">
        <v>13</v>
      </c>
      <c r="F79" s="129">
        <v>1</v>
      </c>
      <c r="G79" s="129">
        <v>6</v>
      </c>
      <c r="H79" s="129">
        <v>33</v>
      </c>
      <c r="I79" s="129">
        <v>170</v>
      </c>
      <c r="J79" s="129">
        <v>90</v>
      </c>
      <c r="K79" s="129">
        <v>191</v>
      </c>
      <c r="L79" s="129">
        <v>6</v>
      </c>
      <c r="M79" s="130">
        <f t="shared" si="7"/>
        <v>490</v>
      </c>
    </row>
    <row r="80" spans="2:13" ht="12">
      <c r="B80" s="127" t="s">
        <v>1784</v>
      </c>
      <c r="C80" s="129">
        <v>67</v>
      </c>
      <c r="D80" s="129">
        <v>58</v>
      </c>
      <c r="E80" s="129">
        <v>7</v>
      </c>
      <c r="F80" s="129">
        <v>0</v>
      </c>
      <c r="G80" s="129">
        <v>2</v>
      </c>
      <c r="H80" s="129">
        <v>7</v>
      </c>
      <c r="I80" s="129">
        <v>58</v>
      </c>
      <c r="J80" s="129">
        <v>24</v>
      </c>
      <c r="K80" s="129">
        <v>48</v>
      </c>
      <c r="L80" s="129">
        <v>0</v>
      </c>
      <c r="M80" s="130">
        <f t="shared" si="7"/>
        <v>137</v>
      </c>
    </row>
    <row r="81" spans="2:13" ht="12">
      <c r="B81" s="127" t="s">
        <v>1785</v>
      </c>
      <c r="C81" s="129">
        <v>116</v>
      </c>
      <c r="D81" s="129">
        <v>105</v>
      </c>
      <c r="E81" s="129">
        <v>7</v>
      </c>
      <c r="F81" s="129">
        <v>2</v>
      </c>
      <c r="G81" s="129">
        <v>2</v>
      </c>
      <c r="H81" s="129">
        <v>7</v>
      </c>
      <c r="I81" s="129">
        <v>105</v>
      </c>
      <c r="J81" s="129">
        <v>55</v>
      </c>
      <c r="K81" s="129">
        <v>88</v>
      </c>
      <c r="L81" s="129">
        <v>6</v>
      </c>
      <c r="M81" s="130">
        <f t="shared" si="7"/>
        <v>261</v>
      </c>
    </row>
    <row r="82" spans="2:13" ht="12">
      <c r="B82" s="127"/>
      <c r="C82" s="129"/>
      <c r="D82" s="129"/>
      <c r="E82" s="129"/>
      <c r="F82" s="129"/>
      <c r="G82" s="129"/>
      <c r="H82" s="129"/>
      <c r="I82" s="129"/>
      <c r="J82" s="129"/>
      <c r="K82" s="129"/>
      <c r="L82" s="129"/>
      <c r="M82" s="130"/>
    </row>
    <row r="83" spans="2:13" ht="12">
      <c r="B83" s="127" t="s">
        <v>1786</v>
      </c>
      <c r="C83" s="129">
        <v>66</v>
      </c>
      <c r="D83" s="129">
        <v>58</v>
      </c>
      <c r="E83" s="129">
        <v>6</v>
      </c>
      <c r="F83" s="129">
        <v>0</v>
      </c>
      <c r="G83" s="129">
        <v>2</v>
      </c>
      <c r="H83" s="129">
        <v>9</v>
      </c>
      <c r="I83" s="129">
        <v>58</v>
      </c>
      <c r="J83" s="129">
        <v>49</v>
      </c>
      <c r="K83" s="129">
        <v>91</v>
      </c>
      <c r="L83" s="129">
        <v>44</v>
      </c>
      <c r="M83" s="130">
        <f>SUM(H83:L83)</f>
        <v>251</v>
      </c>
    </row>
    <row r="84" spans="2:13" ht="12">
      <c r="B84" s="127" t="s">
        <v>1787</v>
      </c>
      <c r="C84" s="129">
        <v>126</v>
      </c>
      <c r="D84" s="129">
        <v>114</v>
      </c>
      <c r="E84" s="129">
        <v>9</v>
      </c>
      <c r="F84" s="129">
        <v>0</v>
      </c>
      <c r="G84" s="129">
        <v>3</v>
      </c>
      <c r="H84" s="129">
        <v>7</v>
      </c>
      <c r="I84" s="129">
        <v>114</v>
      </c>
      <c r="J84" s="129">
        <v>73</v>
      </c>
      <c r="K84" s="129">
        <v>99</v>
      </c>
      <c r="L84" s="129">
        <v>0</v>
      </c>
      <c r="M84" s="130">
        <f>SUM(H84:L84)</f>
        <v>293</v>
      </c>
    </row>
    <row r="85" spans="2:13" ht="12">
      <c r="B85" s="127" t="s">
        <v>1788</v>
      </c>
      <c r="C85" s="129">
        <v>903</v>
      </c>
      <c r="D85" s="129">
        <v>812</v>
      </c>
      <c r="E85" s="129">
        <v>75</v>
      </c>
      <c r="F85" s="129">
        <v>1</v>
      </c>
      <c r="G85" s="129">
        <v>15</v>
      </c>
      <c r="H85" s="129">
        <v>88</v>
      </c>
      <c r="I85" s="129">
        <v>812</v>
      </c>
      <c r="J85" s="129">
        <v>500</v>
      </c>
      <c r="K85" s="129">
        <v>1041</v>
      </c>
      <c r="L85" s="129">
        <v>173</v>
      </c>
      <c r="M85" s="130">
        <f>SUM(H85:L85)</f>
        <v>2614</v>
      </c>
    </row>
    <row r="86" spans="2:13" ht="12">
      <c r="B86" s="127" t="s">
        <v>1789</v>
      </c>
      <c r="C86" s="129">
        <v>125</v>
      </c>
      <c r="D86" s="129">
        <v>113</v>
      </c>
      <c r="E86" s="129">
        <v>10</v>
      </c>
      <c r="F86" s="129">
        <v>0</v>
      </c>
      <c r="G86" s="129">
        <v>2</v>
      </c>
      <c r="H86" s="129">
        <v>7</v>
      </c>
      <c r="I86" s="129">
        <v>113</v>
      </c>
      <c r="J86" s="129">
        <v>58</v>
      </c>
      <c r="K86" s="129">
        <v>52</v>
      </c>
      <c r="L86" s="129">
        <v>5</v>
      </c>
      <c r="M86" s="130">
        <f>SUM(H86:L86)</f>
        <v>235</v>
      </c>
    </row>
    <row r="87" spans="2:13" ht="12">
      <c r="B87" s="127"/>
      <c r="C87" s="128"/>
      <c r="D87" s="129"/>
      <c r="E87" s="129"/>
      <c r="F87" s="129"/>
      <c r="G87" s="129"/>
      <c r="H87" s="129"/>
      <c r="I87" s="129"/>
      <c r="J87" s="129"/>
      <c r="K87" s="129"/>
      <c r="L87" s="129"/>
      <c r="M87" s="130"/>
    </row>
    <row r="88" spans="2:13" s="122" customFormat="1" ht="11.25">
      <c r="B88" s="123" t="s">
        <v>1790</v>
      </c>
      <c r="C88" s="124">
        <f aca="true" t="shared" si="8" ref="C88:L88">SUM(C89:C116)</f>
        <v>3579</v>
      </c>
      <c r="D88" s="124">
        <f t="shared" si="8"/>
        <v>3216</v>
      </c>
      <c r="E88" s="124">
        <f t="shared" si="8"/>
        <v>268</v>
      </c>
      <c r="F88" s="124">
        <f t="shared" si="8"/>
        <v>2</v>
      </c>
      <c r="G88" s="124">
        <f t="shared" si="8"/>
        <v>93</v>
      </c>
      <c r="H88" s="124">
        <f t="shared" si="8"/>
        <v>328</v>
      </c>
      <c r="I88" s="124">
        <f t="shared" si="8"/>
        <v>3200</v>
      </c>
      <c r="J88" s="124">
        <f t="shared" si="8"/>
        <v>2111</v>
      </c>
      <c r="K88" s="124">
        <f t="shared" si="8"/>
        <v>4701</v>
      </c>
      <c r="L88" s="124">
        <f t="shared" si="8"/>
        <v>496</v>
      </c>
      <c r="M88" s="125">
        <f aca="true" t="shared" si="9" ref="M88:M93">SUM(H88:L88)</f>
        <v>10836</v>
      </c>
    </row>
    <row r="89" spans="2:13" ht="12">
      <c r="B89" s="127" t="s">
        <v>1791</v>
      </c>
      <c r="C89" s="129">
        <v>584</v>
      </c>
      <c r="D89" s="129">
        <v>528</v>
      </c>
      <c r="E89" s="129">
        <v>48</v>
      </c>
      <c r="F89" s="129">
        <v>0</v>
      </c>
      <c r="G89" s="129">
        <v>8</v>
      </c>
      <c r="H89" s="129">
        <v>79</v>
      </c>
      <c r="I89" s="129">
        <v>527</v>
      </c>
      <c r="J89" s="129">
        <v>329</v>
      </c>
      <c r="K89" s="129">
        <v>1281</v>
      </c>
      <c r="L89" s="129">
        <v>50</v>
      </c>
      <c r="M89" s="130">
        <f t="shared" si="9"/>
        <v>2266</v>
      </c>
    </row>
    <row r="90" spans="2:13" ht="12">
      <c r="B90" s="127" t="s">
        <v>1792</v>
      </c>
      <c r="C90" s="129">
        <v>107</v>
      </c>
      <c r="D90" s="129">
        <v>98</v>
      </c>
      <c r="E90" s="129">
        <v>7</v>
      </c>
      <c r="F90" s="129">
        <v>0</v>
      </c>
      <c r="G90" s="129">
        <v>2</v>
      </c>
      <c r="H90" s="129">
        <v>10</v>
      </c>
      <c r="I90" s="129">
        <v>98</v>
      </c>
      <c r="J90" s="129">
        <v>53</v>
      </c>
      <c r="K90" s="129">
        <v>90</v>
      </c>
      <c r="L90" s="129">
        <v>4</v>
      </c>
      <c r="M90" s="130">
        <f t="shared" si="9"/>
        <v>255</v>
      </c>
    </row>
    <row r="91" spans="2:13" ht="12">
      <c r="B91" s="127" t="s">
        <v>1617</v>
      </c>
      <c r="C91" s="129">
        <v>52</v>
      </c>
      <c r="D91" s="129">
        <v>45</v>
      </c>
      <c r="E91" s="129">
        <v>6</v>
      </c>
      <c r="F91" s="129">
        <v>0</v>
      </c>
      <c r="G91" s="129">
        <v>1</v>
      </c>
      <c r="H91" s="129">
        <v>5</v>
      </c>
      <c r="I91" s="129">
        <v>45</v>
      </c>
      <c r="J91" s="129">
        <v>43</v>
      </c>
      <c r="K91" s="129">
        <v>48</v>
      </c>
      <c r="L91" s="129">
        <v>2</v>
      </c>
      <c r="M91" s="130">
        <f t="shared" si="9"/>
        <v>143</v>
      </c>
    </row>
    <row r="92" spans="2:13" ht="12">
      <c r="B92" s="127" t="s">
        <v>1793</v>
      </c>
      <c r="C92" s="129">
        <v>90</v>
      </c>
      <c r="D92" s="129">
        <v>78</v>
      </c>
      <c r="E92" s="129">
        <v>9</v>
      </c>
      <c r="F92" s="129">
        <v>0</v>
      </c>
      <c r="G92" s="129">
        <v>3</v>
      </c>
      <c r="H92" s="129">
        <v>6</v>
      </c>
      <c r="I92" s="129">
        <v>78</v>
      </c>
      <c r="J92" s="129">
        <v>38</v>
      </c>
      <c r="K92" s="129">
        <v>81</v>
      </c>
      <c r="L92" s="129">
        <v>3</v>
      </c>
      <c r="M92" s="130">
        <f t="shared" si="9"/>
        <v>206</v>
      </c>
    </row>
    <row r="93" spans="2:13" ht="12">
      <c r="B93" s="127" t="s">
        <v>1596</v>
      </c>
      <c r="C93" s="129">
        <v>500</v>
      </c>
      <c r="D93" s="129">
        <v>473</v>
      </c>
      <c r="E93" s="129">
        <v>22</v>
      </c>
      <c r="F93" s="129">
        <v>0</v>
      </c>
      <c r="G93" s="129">
        <v>5</v>
      </c>
      <c r="H93" s="129">
        <v>28</v>
      </c>
      <c r="I93" s="129">
        <v>472</v>
      </c>
      <c r="J93" s="129">
        <v>434</v>
      </c>
      <c r="K93" s="129">
        <v>640</v>
      </c>
      <c r="L93" s="129">
        <v>202</v>
      </c>
      <c r="M93" s="130">
        <f t="shared" si="9"/>
        <v>1776</v>
      </c>
    </row>
    <row r="94" spans="2:13" ht="12">
      <c r="B94" s="127"/>
      <c r="C94" s="129"/>
      <c r="D94" s="129"/>
      <c r="E94" s="129"/>
      <c r="F94" s="129"/>
      <c r="G94" s="129"/>
      <c r="H94" s="129"/>
      <c r="I94" s="129"/>
      <c r="J94" s="129"/>
      <c r="K94" s="129"/>
      <c r="L94" s="129"/>
      <c r="M94" s="130"/>
    </row>
    <row r="95" spans="2:13" ht="12">
      <c r="B95" s="127" t="s">
        <v>1794</v>
      </c>
      <c r="C95" s="129">
        <v>69</v>
      </c>
      <c r="D95" s="129">
        <v>59</v>
      </c>
      <c r="E95" s="129">
        <v>8</v>
      </c>
      <c r="F95" s="129">
        <v>0</v>
      </c>
      <c r="G95" s="129">
        <v>2</v>
      </c>
      <c r="H95" s="129">
        <v>7</v>
      </c>
      <c r="I95" s="129">
        <v>59</v>
      </c>
      <c r="J95" s="129">
        <v>39</v>
      </c>
      <c r="K95" s="129">
        <v>83</v>
      </c>
      <c r="L95" s="129">
        <v>0</v>
      </c>
      <c r="M95" s="130">
        <f>SUM(H95:L95)</f>
        <v>188</v>
      </c>
    </row>
    <row r="96" spans="2:13" ht="12">
      <c r="B96" s="127" t="s">
        <v>1795</v>
      </c>
      <c r="C96" s="129">
        <v>46</v>
      </c>
      <c r="D96" s="129">
        <v>39</v>
      </c>
      <c r="E96" s="129">
        <v>4</v>
      </c>
      <c r="F96" s="129">
        <v>1</v>
      </c>
      <c r="G96" s="129">
        <v>2</v>
      </c>
      <c r="H96" s="129">
        <v>3</v>
      </c>
      <c r="I96" s="129">
        <v>39</v>
      </c>
      <c r="J96" s="129">
        <v>25</v>
      </c>
      <c r="K96" s="129">
        <v>39</v>
      </c>
      <c r="L96" s="129">
        <v>0</v>
      </c>
      <c r="M96" s="130">
        <f>SUM(H96:L96)</f>
        <v>106</v>
      </c>
    </row>
    <row r="97" spans="2:13" ht="12">
      <c r="B97" s="127" t="s">
        <v>1796</v>
      </c>
      <c r="C97" s="129">
        <v>128</v>
      </c>
      <c r="D97" s="129">
        <v>117</v>
      </c>
      <c r="E97" s="129">
        <v>9</v>
      </c>
      <c r="F97" s="129">
        <v>0</v>
      </c>
      <c r="G97" s="129">
        <v>2</v>
      </c>
      <c r="H97" s="129">
        <v>20</v>
      </c>
      <c r="I97" s="129">
        <v>116</v>
      </c>
      <c r="J97" s="129">
        <v>67</v>
      </c>
      <c r="K97" s="129">
        <v>111</v>
      </c>
      <c r="L97" s="129">
        <v>21</v>
      </c>
      <c r="M97" s="130">
        <f>SUM(H97:L97)</f>
        <v>335</v>
      </c>
    </row>
    <row r="98" spans="2:13" ht="12">
      <c r="B98" s="127" t="s">
        <v>1797</v>
      </c>
      <c r="C98" s="129">
        <v>13</v>
      </c>
      <c r="D98" s="129">
        <v>8</v>
      </c>
      <c r="E98" s="129">
        <v>3</v>
      </c>
      <c r="F98" s="129">
        <v>0</v>
      </c>
      <c r="G98" s="129">
        <v>2</v>
      </c>
      <c r="H98" s="129">
        <v>2</v>
      </c>
      <c r="I98" s="129">
        <v>8</v>
      </c>
      <c r="J98" s="129">
        <v>2</v>
      </c>
      <c r="K98" s="129">
        <v>17</v>
      </c>
      <c r="L98" s="129">
        <v>0</v>
      </c>
      <c r="M98" s="130">
        <f>SUM(H98:L98)</f>
        <v>29</v>
      </c>
    </row>
    <row r="99" spans="2:13" ht="12">
      <c r="B99" s="127" t="s">
        <v>1798</v>
      </c>
      <c r="C99" s="129">
        <v>60</v>
      </c>
      <c r="D99" s="129">
        <v>51</v>
      </c>
      <c r="E99" s="129">
        <v>7</v>
      </c>
      <c r="F99" s="129">
        <v>0</v>
      </c>
      <c r="G99" s="129">
        <v>2</v>
      </c>
      <c r="H99" s="129">
        <v>7</v>
      </c>
      <c r="I99" s="129">
        <v>51</v>
      </c>
      <c r="J99" s="129">
        <v>29</v>
      </c>
      <c r="K99" s="129">
        <v>45</v>
      </c>
      <c r="L99" s="129">
        <v>0</v>
      </c>
      <c r="M99" s="130">
        <f>SUM(H99:L99)</f>
        <v>132</v>
      </c>
    </row>
    <row r="100" spans="2:13" ht="12">
      <c r="B100" s="127"/>
      <c r="C100" s="129"/>
      <c r="D100" s="129"/>
      <c r="E100" s="129"/>
      <c r="F100" s="129"/>
      <c r="G100" s="129"/>
      <c r="H100" s="129"/>
      <c r="I100" s="129"/>
      <c r="J100" s="129"/>
      <c r="K100" s="129"/>
      <c r="L100" s="129"/>
      <c r="M100" s="130"/>
    </row>
    <row r="101" spans="2:13" ht="12">
      <c r="B101" s="127" t="s">
        <v>1799</v>
      </c>
      <c r="C101" s="129">
        <v>106</v>
      </c>
      <c r="D101" s="129">
        <v>95</v>
      </c>
      <c r="E101" s="129">
        <v>9</v>
      </c>
      <c r="F101" s="129">
        <v>0</v>
      </c>
      <c r="G101" s="129">
        <v>2</v>
      </c>
      <c r="H101" s="129">
        <v>9</v>
      </c>
      <c r="I101" s="129">
        <v>95</v>
      </c>
      <c r="J101" s="129">
        <v>50</v>
      </c>
      <c r="K101" s="129">
        <v>63</v>
      </c>
      <c r="L101" s="129">
        <v>0</v>
      </c>
      <c r="M101" s="130">
        <f>SUM(H101:L101)</f>
        <v>217</v>
      </c>
    </row>
    <row r="102" spans="2:13" ht="12">
      <c r="B102" s="127" t="s">
        <v>1800</v>
      </c>
      <c r="C102" s="129">
        <v>100</v>
      </c>
      <c r="D102" s="129">
        <v>90</v>
      </c>
      <c r="E102" s="129">
        <v>7</v>
      </c>
      <c r="F102" s="129">
        <v>0</v>
      </c>
      <c r="G102" s="129">
        <v>3</v>
      </c>
      <c r="H102" s="129">
        <v>7</v>
      </c>
      <c r="I102" s="129">
        <v>90</v>
      </c>
      <c r="J102" s="129">
        <v>27</v>
      </c>
      <c r="K102" s="129">
        <v>73</v>
      </c>
      <c r="L102" s="129">
        <v>4</v>
      </c>
      <c r="M102" s="130">
        <f>SUM(H102:L102)</f>
        <v>201</v>
      </c>
    </row>
    <row r="103" spans="2:13" ht="12">
      <c r="B103" s="127" t="s">
        <v>1801</v>
      </c>
      <c r="C103" s="129">
        <v>141</v>
      </c>
      <c r="D103" s="129">
        <v>132</v>
      </c>
      <c r="E103" s="129">
        <v>8</v>
      </c>
      <c r="F103" s="129">
        <v>0</v>
      </c>
      <c r="G103" s="129">
        <v>1</v>
      </c>
      <c r="H103" s="129">
        <v>4</v>
      </c>
      <c r="I103" s="129">
        <v>132</v>
      </c>
      <c r="J103" s="129">
        <v>90</v>
      </c>
      <c r="K103" s="129">
        <v>68</v>
      </c>
      <c r="L103" s="129">
        <v>30</v>
      </c>
      <c r="M103" s="130">
        <f>SUM(H103:L103)</f>
        <v>324</v>
      </c>
    </row>
    <row r="104" spans="2:13" ht="12">
      <c r="B104" s="127" t="s">
        <v>1802</v>
      </c>
      <c r="C104" s="129">
        <v>65</v>
      </c>
      <c r="D104" s="129">
        <v>54</v>
      </c>
      <c r="E104" s="129">
        <v>9</v>
      </c>
      <c r="F104" s="129">
        <v>0</v>
      </c>
      <c r="G104" s="129">
        <v>2</v>
      </c>
      <c r="H104" s="129">
        <v>16</v>
      </c>
      <c r="I104" s="129">
        <v>54</v>
      </c>
      <c r="J104" s="129">
        <v>42</v>
      </c>
      <c r="K104" s="129">
        <v>103</v>
      </c>
      <c r="L104" s="129">
        <v>3</v>
      </c>
      <c r="M104" s="130">
        <f>SUM(H104:L104)</f>
        <v>218</v>
      </c>
    </row>
    <row r="105" spans="2:13" ht="12">
      <c r="B105" s="127" t="s">
        <v>1803</v>
      </c>
      <c r="C105" s="129">
        <v>105</v>
      </c>
      <c r="D105" s="129">
        <v>93</v>
      </c>
      <c r="E105" s="129">
        <v>10</v>
      </c>
      <c r="F105" s="129">
        <v>0</v>
      </c>
      <c r="G105" s="129">
        <v>2</v>
      </c>
      <c r="H105" s="129">
        <v>15</v>
      </c>
      <c r="I105" s="129">
        <v>93</v>
      </c>
      <c r="J105" s="129">
        <v>66</v>
      </c>
      <c r="K105" s="129">
        <v>134</v>
      </c>
      <c r="L105" s="129">
        <v>1</v>
      </c>
      <c r="M105" s="130">
        <f>SUM(H105:L105)</f>
        <v>309</v>
      </c>
    </row>
    <row r="106" spans="2:13" ht="12">
      <c r="B106" s="127"/>
      <c r="C106" s="129"/>
      <c r="D106" s="129"/>
      <c r="E106" s="129"/>
      <c r="F106" s="129"/>
      <c r="G106" s="129"/>
      <c r="H106" s="129"/>
      <c r="I106" s="129"/>
      <c r="J106" s="129"/>
      <c r="K106" s="129"/>
      <c r="L106" s="129"/>
      <c r="M106" s="130"/>
    </row>
    <row r="107" spans="2:13" ht="12">
      <c r="B107" s="127" t="s">
        <v>1804</v>
      </c>
      <c r="C107" s="129">
        <v>124</v>
      </c>
      <c r="D107" s="129">
        <v>111</v>
      </c>
      <c r="E107" s="129">
        <v>7</v>
      </c>
      <c r="F107" s="129">
        <v>0</v>
      </c>
      <c r="G107" s="129">
        <v>6</v>
      </c>
      <c r="H107" s="129">
        <v>6</v>
      </c>
      <c r="I107" s="129">
        <v>111</v>
      </c>
      <c r="J107" s="129">
        <v>27</v>
      </c>
      <c r="K107" s="129">
        <v>81</v>
      </c>
      <c r="L107" s="129">
        <v>21</v>
      </c>
      <c r="M107" s="130">
        <f>SUM(H107:L107)</f>
        <v>246</v>
      </c>
    </row>
    <row r="108" spans="2:13" ht="12">
      <c r="B108" s="127" t="s">
        <v>1805</v>
      </c>
      <c r="C108" s="129">
        <v>65</v>
      </c>
      <c r="D108" s="129">
        <v>55</v>
      </c>
      <c r="E108" s="129">
        <v>7</v>
      </c>
      <c r="F108" s="129">
        <v>0</v>
      </c>
      <c r="G108" s="129">
        <v>3</v>
      </c>
      <c r="H108" s="129">
        <v>8</v>
      </c>
      <c r="I108" s="129">
        <v>55</v>
      </c>
      <c r="J108" s="129">
        <v>42</v>
      </c>
      <c r="K108" s="129">
        <v>146</v>
      </c>
      <c r="L108" s="129">
        <v>39</v>
      </c>
      <c r="M108" s="130">
        <f>SUM(H108:L108)</f>
        <v>290</v>
      </c>
    </row>
    <row r="109" spans="2:13" ht="12">
      <c r="B109" s="127" t="s">
        <v>1806</v>
      </c>
      <c r="C109" s="129">
        <v>194</v>
      </c>
      <c r="D109" s="129">
        <v>175</v>
      </c>
      <c r="E109" s="129">
        <v>15</v>
      </c>
      <c r="F109" s="129">
        <v>0</v>
      </c>
      <c r="G109" s="129">
        <v>4</v>
      </c>
      <c r="H109" s="129">
        <v>14</v>
      </c>
      <c r="I109" s="129">
        <v>175</v>
      </c>
      <c r="J109" s="129">
        <v>139</v>
      </c>
      <c r="K109" s="129">
        <v>397</v>
      </c>
      <c r="L109" s="129">
        <v>57</v>
      </c>
      <c r="M109" s="130">
        <f>SUM(H109:L109)</f>
        <v>782</v>
      </c>
    </row>
    <row r="110" spans="2:13" ht="12">
      <c r="B110" s="127" t="s">
        <v>1807</v>
      </c>
      <c r="C110" s="129">
        <v>247</v>
      </c>
      <c r="D110" s="129">
        <v>225</v>
      </c>
      <c r="E110" s="129">
        <v>11</v>
      </c>
      <c r="F110" s="129">
        <v>0</v>
      </c>
      <c r="G110" s="129">
        <v>11</v>
      </c>
      <c r="H110" s="129">
        <v>9</v>
      </c>
      <c r="I110" s="129">
        <v>219</v>
      </c>
      <c r="J110" s="129">
        <v>120</v>
      </c>
      <c r="K110" s="129">
        <v>148</v>
      </c>
      <c r="L110" s="129">
        <v>30</v>
      </c>
      <c r="M110" s="130">
        <f>SUM(H110:L110)</f>
        <v>526</v>
      </c>
    </row>
    <row r="111" spans="2:13" ht="12">
      <c r="B111" s="127" t="s">
        <v>1808</v>
      </c>
      <c r="C111" s="129">
        <v>157</v>
      </c>
      <c r="D111" s="129">
        <v>135</v>
      </c>
      <c r="E111" s="129">
        <v>14</v>
      </c>
      <c r="F111" s="129">
        <v>0</v>
      </c>
      <c r="G111" s="129">
        <v>8</v>
      </c>
      <c r="H111" s="129">
        <v>9</v>
      </c>
      <c r="I111" s="129">
        <v>133</v>
      </c>
      <c r="J111" s="129">
        <v>68</v>
      </c>
      <c r="K111" s="129">
        <v>355</v>
      </c>
      <c r="L111" s="129">
        <v>0</v>
      </c>
      <c r="M111" s="130">
        <f>SUM(H111:L111)</f>
        <v>565</v>
      </c>
    </row>
    <row r="112" spans="2:13" ht="12">
      <c r="B112" s="127"/>
      <c r="C112" s="129"/>
      <c r="D112" s="129"/>
      <c r="E112" s="129"/>
      <c r="F112" s="129"/>
      <c r="G112" s="129"/>
      <c r="H112" s="129"/>
      <c r="I112" s="129"/>
      <c r="J112" s="129"/>
      <c r="K112" s="129"/>
      <c r="L112" s="129"/>
      <c r="M112" s="130"/>
    </row>
    <row r="113" spans="2:13" ht="12">
      <c r="B113" s="127" t="s">
        <v>1607</v>
      </c>
      <c r="C113" s="129">
        <v>384</v>
      </c>
      <c r="D113" s="129">
        <v>347</v>
      </c>
      <c r="E113" s="129">
        <v>27</v>
      </c>
      <c r="F113" s="129">
        <v>1</v>
      </c>
      <c r="G113" s="129">
        <v>9</v>
      </c>
      <c r="H113" s="129">
        <v>43</v>
      </c>
      <c r="I113" s="129">
        <v>347</v>
      </c>
      <c r="J113" s="129">
        <v>242</v>
      </c>
      <c r="K113" s="129">
        <v>467</v>
      </c>
      <c r="L113" s="129">
        <v>28</v>
      </c>
      <c r="M113" s="130">
        <f>SUM(H113:L113)</f>
        <v>1127</v>
      </c>
    </row>
    <row r="114" spans="2:13" ht="12">
      <c r="B114" s="127" t="s">
        <v>1809</v>
      </c>
      <c r="C114" s="129">
        <v>73</v>
      </c>
      <c r="D114" s="129">
        <v>62</v>
      </c>
      <c r="E114" s="129">
        <v>6</v>
      </c>
      <c r="F114" s="129">
        <v>0</v>
      </c>
      <c r="G114" s="129">
        <v>5</v>
      </c>
      <c r="H114" s="129">
        <v>6</v>
      </c>
      <c r="I114" s="129">
        <v>62</v>
      </c>
      <c r="J114" s="129">
        <v>19</v>
      </c>
      <c r="K114" s="129">
        <v>67</v>
      </c>
      <c r="L114" s="129">
        <v>0</v>
      </c>
      <c r="M114" s="130">
        <f>SUM(H114:L114)</f>
        <v>154</v>
      </c>
    </row>
    <row r="115" spans="2:13" ht="12">
      <c r="B115" s="127" t="s">
        <v>1810</v>
      </c>
      <c r="C115" s="129">
        <v>76</v>
      </c>
      <c r="D115" s="129">
        <v>69</v>
      </c>
      <c r="E115" s="129">
        <v>3</v>
      </c>
      <c r="F115" s="129">
        <v>0</v>
      </c>
      <c r="G115" s="129">
        <v>4</v>
      </c>
      <c r="H115" s="129">
        <v>2</v>
      </c>
      <c r="I115" s="129">
        <v>69</v>
      </c>
      <c r="J115" s="129">
        <v>80</v>
      </c>
      <c r="K115" s="129">
        <v>94</v>
      </c>
      <c r="L115" s="129">
        <v>1</v>
      </c>
      <c r="M115" s="130">
        <f>SUM(H115:L115)</f>
        <v>246</v>
      </c>
    </row>
    <row r="116" spans="2:13" ht="12">
      <c r="B116" s="127" t="s">
        <v>1811</v>
      </c>
      <c r="C116" s="129">
        <v>93</v>
      </c>
      <c r="D116" s="129">
        <v>77</v>
      </c>
      <c r="E116" s="129">
        <v>12</v>
      </c>
      <c r="F116" s="129">
        <v>0</v>
      </c>
      <c r="G116" s="129">
        <v>4</v>
      </c>
      <c r="H116" s="129">
        <v>13</v>
      </c>
      <c r="I116" s="129">
        <v>72</v>
      </c>
      <c r="J116" s="129">
        <v>40</v>
      </c>
      <c r="K116" s="129">
        <v>70</v>
      </c>
      <c r="L116" s="129">
        <v>0</v>
      </c>
      <c r="M116" s="130">
        <f>SUM(H116:L116)</f>
        <v>195</v>
      </c>
    </row>
    <row r="117" spans="2:13" ht="12">
      <c r="B117" s="127"/>
      <c r="C117" s="129"/>
      <c r="D117" s="129"/>
      <c r="E117" s="129"/>
      <c r="F117" s="129"/>
      <c r="G117" s="129"/>
      <c r="H117" s="129"/>
      <c r="I117" s="129"/>
      <c r="J117" s="129"/>
      <c r="K117" s="129"/>
      <c r="L117" s="129"/>
      <c r="M117" s="130"/>
    </row>
    <row r="118" spans="2:13" s="122" customFormat="1" ht="11.25">
      <c r="B118" s="123" t="s">
        <v>1613</v>
      </c>
      <c r="C118" s="124">
        <f aca="true" t="shared" si="10" ref="C118:H118">SUM(C119:C138)</f>
        <v>2207</v>
      </c>
      <c r="D118" s="124">
        <f t="shared" si="10"/>
        <v>1862</v>
      </c>
      <c r="E118" s="124">
        <f t="shared" si="10"/>
        <v>217</v>
      </c>
      <c r="F118" s="124">
        <f t="shared" si="10"/>
        <v>4</v>
      </c>
      <c r="G118" s="124">
        <f t="shared" si="10"/>
        <v>124</v>
      </c>
      <c r="H118" s="124">
        <f t="shared" si="10"/>
        <v>285</v>
      </c>
      <c r="I118" s="124">
        <v>1860</v>
      </c>
      <c r="J118" s="124">
        <f>SUM(J119:J138)</f>
        <v>998</v>
      </c>
      <c r="K118" s="124">
        <f>SUM(K119:K138)</f>
        <v>4187</v>
      </c>
      <c r="L118" s="124">
        <f>SUM(L119:L138)</f>
        <v>745</v>
      </c>
      <c r="M118" s="125">
        <f>SUM(H118:L118)</f>
        <v>8075</v>
      </c>
    </row>
    <row r="119" spans="2:13" ht="12">
      <c r="B119" s="127" t="s">
        <v>1812</v>
      </c>
      <c r="C119" s="129">
        <v>219</v>
      </c>
      <c r="D119" s="129">
        <v>182</v>
      </c>
      <c r="E119" s="129">
        <v>21</v>
      </c>
      <c r="F119" s="129">
        <v>3</v>
      </c>
      <c r="G119" s="129">
        <v>13</v>
      </c>
      <c r="H119" s="129">
        <v>31</v>
      </c>
      <c r="I119" s="129">
        <v>182</v>
      </c>
      <c r="J119" s="129">
        <v>79</v>
      </c>
      <c r="K119" s="129">
        <v>954</v>
      </c>
      <c r="L119" s="129">
        <v>124</v>
      </c>
      <c r="M119" s="130">
        <f>SUM(H119:L119)</f>
        <v>1370</v>
      </c>
    </row>
    <row r="120" spans="2:13" ht="12">
      <c r="B120" s="127" t="s">
        <v>1813</v>
      </c>
      <c r="C120" s="129">
        <v>41</v>
      </c>
      <c r="D120" s="129">
        <v>32</v>
      </c>
      <c r="E120" s="129">
        <v>5</v>
      </c>
      <c r="F120" s="129">
        <v>0</v>
      </c>
      <c r="G120" s="129">
        <v>4</v>
      </c>
      <c r="H120" s="129">
        <v>2</v>
      </c>
      <c r="I120" s="129">
        <v>32</v>
      </c>
      <c r="J120" s="129">
        <v>17</v>
      </c>
      <c r="K120" s="129">
        <v>240</v>
      </c>
      <c r="L120" s="129">
        <v>86</v>
      </c>
      <c r="M120" s="130">
        <f>SUM(H120:L120)</f>
        <v>377</v>
      </c>
    </row>
    <row r="121" spans="2:13" ht="12">
      <c r="B121" s="127" t="s">
        <v>1617</v>
      </c>
      <c r="C121" s="129">
        <v>221</v>
      </c>
      <c r="D121" s="129">
        <v>184</v>
      </c>
      <c r="E121" s="129">
        <v>19</v>
      </c>
      <c r="F121" s="129">
        <v>1</v>
      </c>
      <c r="G121" s="129">
        <v>17</v>
      </c>
      <c r="H121" s="129">
        <v>17</v>
      </c>
      <c r="I121" s="129">
        <v>183</v>
      </c>
      <c r="J121" s="129">
        <v>126</v>
      </c>
      <c r="K121" s="129">
        <v>602</v>
      </c>
      <c r="L121" s="129">
        <v>7</v>
      </c>
      <c r="M121" s="130">
        <f>SUM(H121:L121)</f>
        <v>935</v>
      </c>
    </row>
    <row r="122" spans="2:13" ht="12">
      <c r="B122" s="127" t="s">
        <v>1814</v>
      </c>
      <c r="C122" s="129">
        <v>75</v>
      </c>
      <c r="D122" s="129">
        <v>57</v>
      </c>
      <c r="E122" s="129">
        <v>11</v>
      </c>
      <c r="F122" s="129">
        <v>0</v>
      </c>
      <c r="G122" s="129">
        <v>7</v>
      </c>
      <c r="H122" s="129">
        <v>10</v>
      </c>
      <c r="I122" s="129">
        <v>57</v>
      </c>
      <c r="J122" s="129">
        <v>35</v>
      </c>
      <c r="K122" s="129">
        <v>136</v>
      </c>
      <c r="L122" s="129">
        <v>49</v>
      </c>
      <c r="M122" s="130">
        <f>SUM(H122:L122)</f>
        <v>287</v>
      </c>
    </row>
    <row r="123" spans="2:13" ht="12">
      <c r="B123" s="127" t="s">
        <v>1815</v>
      </c>
      <c r="C123" s="129">
        <v>87</v>
      </c>
      <c r="D123" s="129">
        <v>68</v>
      </c>
      <c r="E123" s="129">
        <v>11</v>
      </c>
      <c r="F123" s="129">
        <v>0</v>
      </c>
      <c r="G123" s="129">
        <v>8</v>
      </c>
      <c r="H123" s="129">
        <v>11</v>
      </c>
      <c r="I123" s="129">
        <v>86</v>
      </c>
      <c r="J123" s="129">
        <v>42</v>
      </c>
      <c r="K123" s="129">
        <v>82</v>
      </c>
      <c r="L123" s="129">
        <v>21</v>
      </c>
      <c r="M123" s="130">
        <v>224</v>
      </c>
    </row>
    <row r="124" spans="2:13" ht="12">
      <c r="B124" s="127"/>
      <c r="C124" s="129"/>
      <c r="D124" s="129"/>
      <c r="E124" s="129"/>
      <c r="F124" s="129"/>
      <c r="G124" s="129"/>
      <c r="H124" s="129"/>
      <c r="I124" s="129"/>
      <c r="J124" s="129"/>
      <c r="K124" s="129"/>
      <c r="L124" s="129"/>
      <c r="M124" s="130"/>
    </row>
    <row r="125" spans="2:13" ht="12">
      <c r="B125" s="127" t="s">
        <v>1816</v>
      </c>
      <c r="C125" s="129">
        <v>35</v>
      </c>
      <c r="D125" s="129">
        <v>27</v>
      </c>
      <c r="E125" s="129">
        <v>5</v>
      </c>
      <c r="F125" s="129">
        <v>0</v>
      </c>
      <c r="G125" s="129">
        <v>3</v>
      </c>
      <c r="H125" s="129">
        <v>1</v>
      </c>
      <c r="I125" s="129">
        <v>27</v>
      </c>
      <c r="J125" s="129">
        <v>2</v>
      </c>
      <c r="K125" s="129">
        <v>51</v>
      </c>
      <c r="L125" s="129">
        <v>1</v>
      </c>
      <c r="M125" s="130">
        <f>SUM(H125:L125)</f>
        <v>82</v>
      </c>
    </row>
    <row r="126" spans="2:13" ht="12">
      <c r="B126" s="127" t="s">
        <v>1803</v>
      </c>
      <c r="C126" s="129">
        <v>138</v>
      </c>
      <c r="D126" s="129">
        <v>127</v>
      </c>
      <c r="E126" s="129">
        <v>8</v>
      </c>
      <c r="F126" s="129">
        <v>0</v>
      </c>
      <c r="G126" s="129">
        <v>3</v>
      </c>
      <c r="H126" s="129">
        <v>5</v>
      </c>
      <c r="I126" s="129">
        <v>127</v>
      </c>
      <c r="J126" s="129">
        <v>31</v>
      </c>
      <c r="K126" s="129">
        <v>62</v>
      </c>
      <c r="L126" s="129">
        <v>0</v>
      </c>
      <c r="M126" s="130">
        <f>SUM(H126:L126)</f>
        <v>225</v>
      </c>
    </row>
    <row r="127" spans="2:13" ht="12">
      <c r="B127" s="127" t="s">
        <v>1817</v>
      </c>
      <c r="C127" s="129">
        <v>70</v>
      </c>
      <c r="D127" s="129">
        <v>58</v>
      </c>
      <c r="E127" s="129">
        <v>6</v>
      </c>
      <c r="F127" s="129">
        <v>0</v>
      </c>
      <c r="G127" s="129">
        <v>6</v>
      </c>
      <c r="H127" s="129">
        <v>9</v>
      </c>
      <c r="I127" s="129">
        <v>58</v>
      </c>
      <c r="J127" s="129">
        <v>29</v>
      </c>
      <c r="K127" s="129">
        <v>74</v>
      </c>
      <c r="L127" s="129">
        <v>31</v>
      </c>
      <c r="M127" s="130">
        <f>SUM(H127:L127)</f>
        <v>201</v>
      </c>
    </row>
    <row r="128" spans="2:13" ht="12">
      <c r="B128" s="127" t="s">
        <v>1818</v>
      </c>
      <c r="C128" s="129">
        <v>58</v>
      </c>
      <c r="D128" s="129">
        <v>50</v>
      </c>
      <c r="E128" s="129">
        <v>6</v>
      </c>
      <c r="F128" s="129">
        <v>0</v>
      </c>
      <c r="G128" s="129">
        <v>2</v>
      </c>
      <c r="H128" s="129">
        <v>23</v>
      </c>
      <c r="I128" s="129">
        <v>50</v>
      </c>
      <c r="J128" s="129">
        <v>38</v>
      </c>
      <c r="K128" s="129">
        <v>47</v>
      </c>
      <c r="L128" s="129">
        <v>0</v>
      </c>
      <c r="M128" s="130">
        <f>SUM(H128:L128)</f>
        <v>158</v>
      </c>
    </row>
    <row r="129" spans="2:13" ht="12">
      <c r="B129" s="127" t="s">
        <v>1761</v>
      </c>
      <c r="C129" s="129">
        <v>36</v>
      </c>
      <c r="D129" s="129">
        <v>25</v>
      </c>
      <c r="E129" s="129">
        <v>6</v>
      </c>
      <c r="F129" s="129">
        <v>0</v>
      </c>
      <c r="G129" s="129">
        <v>5</v>
      </c>
      <c r="H129" s="129">
        <v>4</v>
      </c>
      <c r="I129" s="129">
        <v>25</v>
      </c>
      <c r="J129" s="129">
        <v>6</v>
      </c>
      <c r="K129" s="129">
        <v>61</v>
      </c>
      <c r="L129" s="129">
        <v>0</v>
      </c>
      <c r="M129" s="130">
        <f>SUM(H129:L129)</f>
        <v>96</v>
      </c>
    </row>
    <row r="130" spans="2:13" ht="12">
      <c r="B130" s="127"/>
      <c r="C130" s="129"/>
      <c r="D130" s="129"/>
      <c r="E130" s="129"/>
      <c r="F130" s="129"/>
      <c r="G130" s="129"/>
      <c r="H130" s="129"/>
      <c r="I130" s="129"/>
      <c r="J130" s="129"/>
      <c r="K130" s="129"/>
      <c r="L130" s="129"/>
      <c r="M130" s="130"/>
    </row>
    <row r="131" spans="2:13" ht="12">
      <c r="B131" s="127" t="s">
        <v>1819</v>
      </c>
      <c r="C131" s="129">
        <v>182</v>
      </c>
      <c r="D131" s="129">
        <v>139</v>
      </c>
      <c r="E131" s="129">
        <v>36</v>
      </c>
      <c r="F131" s="129">
        <v>0</v>
      </c>
      <c r="G131" s="129">
        <v>7</v>
      </c>
      <c r="H131" s="129">
        <v>37</v>
      </c>
      <c r="I131" s="129">
        <v>139</v>
      </c>
      <c r="J131" s="129">
        <v>82</v>
      </c>
      <c r="K131" s="129">
        <v>358</v>
      </c>
      <c r="L131" s="129">
        <v>54</v>
      </c>
      <c r="M131" s="130">
        <f aca="true" t="shared" si="11" ref="M131:M138">SUM(H131:L131)</f>
        <v>670</v>
      </c>
    </row>
    <row r="132" spans="2:13" ht="12">
      <c r="B132" s="127" t="s">
        <v>1820</v>
      </c>
      <c r="C132" s="129">
        <v>128</v>
      </c>
      <c r="D132" s="129">
        <v>112</v>
      </c>
      <c r="E132" s="129">
        <v>9</v>
      </c>
      <c r="F132" s="129">
        <v>0</v>
      </c>
      <c r="G132" s="129">
        <v>7</v>
      </c>
      <c r="H132" s="129">
        <v>28</v>
      </c>
      <c r="I132" s="129">
        <v>112</v>
      </c>
      <c r="J132" s="129">
        <v>51</v>
      </c>
      <c r="K132" s="129">
        <v>140</v>
      </c>
      <c r="L132" s="129">
        <v>80</v>
      </c>
      <c r="M132" s="130">
        <f t="shared" si="11"/>
        <v>411</v>
      </c>
    </row>
    <row r="133" spans="2:13" ht="12">
      <c r="B133" s="127" t="s">
        <v>1628</v>
      </c>
      <c r="C133" s="129">
        <v>79</v>
      </c>
      <c r="D133" s="129">
        <v>64</v>
      </c>
      <c r="E133" s="129">
        <v>10</v>
      </c>
      <c r="F133" s="129">
        <v>0</v>
      </c>
      <c r="G133" s="129">
        <v>5</v>
      </c>
      <c r="H133" s="129">
        <v>21</v>
      </c>
      <c r="I133" s="129">
        <v>64</v>
      </c>
      <c r="J133" s="129">
        <v>46</v>
      </c>
      <c r="K133" s="129">
        <v>280</v>
      </c>
      <c r="L133" s="129">
        <v>86</v>
      </c>
      <c r="M133" s="130">
        <f t="shared" si="11"/>
        <v>497</v>
      </c>
    </row>
    <row r="134" spans="2:13" ht="12">
      <c r="B134" s="127" t="s">
        <v>1821</v>
      </c>
      <c r="C134" s="129">
        <v>321</v>
      </c>
      <c r="D134" s="129">
        <v>288</v>
      </c>
      <c r="E134" s="129">
        <v>20</v>
      </c>
      <c r="F134" s="129">
        <v>0</v>
      </c>
      <c r="G134" s="129">
        <v>13</v>
      </c>
      <c r="H134" s="129">
        <v>22</v>
      </c>
      <c r="I134" s="129">
        <v>287</v>
      </c>
      <c r="J134" s="129">
        <v>92</v>
      </c>
      <c r="K134" s="129">
        <v>280</v>
      </c>
      <c r="L134" s="129">
        <v>129</v>
      </c>
      <c r="M134" s="130">
        <f t="shared" si="11"/>
        <v>810</v>
      </c>
    </row>
    <row r="135" spans="2:13" ht="12">
      <c r="B135" s="127" t="s">
        <v>1822</v>
      </c>
      <c r="C135" s="129">
        <v>54</v>
      </c>
      <c r="D135" s="129">
        <v>43</v>
      </c>
      <c r="E135" s="129">
        <v>6</v>
      </c>
      <c r="F135" s="129">
        <v>0</v>
      </c>
      <c r="G135" s="129">
        <v>5</v>
      </c>
      <c r="H135" s="129">
        <v>8</v>
      </c>
      <c r="I135" s="129">
        <v>43</v>
      </c>
      <c r="J135" s="129">
        <v>16</v>
      </c>
      <c r="K135" s="129">
        <v>84</v>
      </c>
      <c r="L135" s="129">
        <v>3</v>
      </c>
      <c r="M135" s="130">
        <f t="shared" si="11"/>
        <v>154</v>
      </c>
    </row>
    <row r="136" spans="2:13" ht="12">
      <c r="B136" s="127"/>
      <c r="C136" s="129"/>
      <c r="D136" s="129"/>
      <c r="E136" s="129"/>
      <c r="F136" s="129"/>
      <c r="G136" s="129"/>
      <c r="H136" s="129"/>
      <c r="I136" s="129"/>
      <c r="J136" s="129"/>
      <c r="K136" s="129"/>
      <c r="L136" s="129"/>
      <c r="M136" s="130">
        <f t="shared" si="11"/>
        <v>0</v>
      </c>
    </row>
    <row r="137" spans="2:13" ht="12">
      <c r="B137" s="127" t="s">
        <v>1631</v>
      </c>
      <c r="C137" s="129">
        <v>179</v>
      </c>
      <c r="D137" s="129">
        <v>163</v>
      </c>
      <c r="E137" s="129">
        <v>9</v>
      </c>
      <c r="F137" s="129">
        <v>0</v>
      </c>
      <c r="G137" s="129">
        <v>7</v>
      </c>
      <c r="H137" s="129">
        <v>6</v>
      </c>
      <c r="I137" s="129">
        <v>163</v>
      </c>
      <c r="J137" s="129">
        <v>114</v>
      </c>
      <c r="K137" s="129">
        <v>206</v>
      </c>
      <c r="L137" s="129">
        <v>14</v>
      </c>
      <c r="M137" s="130">
        <f t="shared" si="11"/>
        <v>503</v>
      </c>
    </row>
    <row r="138" spans="2:13" ht="12">
      <c r="B138" s="127" t="s">
        <v>1632</v>
      </c>
      <c r="C138" s="129">
        <v>284</v>
      </c>
      <c r="D138" s="129">
        <v>243</v>
      </c>
      <c r="E138" s="129">
        <v>29</v>
      </c>
      <c r="F138" s="129">
        <v>0</v>
      </c>
      <c r="G138" s="129">
        <v>12</v>
      </c>
      <c r="H138" s="129">
        <v>50</v>
      </c>
      <c r="I138" s="129">
        <v>243</v>
      </c>
      <c r="J138" s="129">
        <v>192</v>
      </c>
      <c r="K138" s="129">
        <v>530</v>
      </c>
      <c r="L138" s="129">
        <v>60</v>
      </c>
      <c r="M138" s="130">
        <f t="shared" si="11"/>
        <v>1075</v>
      </c>
    </row>
    <row r="139" spans="2:13" ht="12">
      <c r="B139" s="127"/>
      <c r="C139" s="129"/>
      <c r="D139" s="129"/>
      <c r="E139" s="129"/>
      <c r="F139" s="129"/>
      <c r="G139" s="129"/>
      <c r="H139" s="129"/>
      <c r="I139" s="129"/>
      <c r="J139" s="129"/>
      <c r="K139" s="129"/>
      <c r="L139" s="129"/>
      <c r="M139" s="130"/>
    </row>
    <row r="140" spans="2:13" s="122" customFormat="1" ht="11.25">
      <c r="B140" s="123" t="s">
        <v>1823</v>
      </c>
      <c r="C140" s="124">
        <v>768</v>
      </c>
      <c r="D140" s="124">
        <f aca="true" t="shared" si="12" ref="D140:L140">SUM(D141:D151)</f>
        <v>601</v>
      </c>
      <c r="E140" s="124">
        <f t="shared" si="12"/>
        <v>104</v>
      </c>
      <c r="F140" s="124">
        <f t="shared" si="12"/>
        <v>0</v>
      </c>
      <c r="G140" s="124">
        <f t="shared" si="12"/>
        <v>63</v>
      </c>
      <c r="H140" s="124">
        <f t="shared" si="12"/>
        <v>134</v>
      </c>
      <c r="I140" s="124">
        <f t="shared" si="12"/>
        <v>601</v>
      </c>
      <c r="J140" s="124">
        <f t="shared" si="12"/>
        <v>282</v>
      </c>
      <c r="K140" s="124">
        <f t="shared" si="12"/>
        <v>1510</v>
      </c>
      <c r="L140" s="124">
        <f t="shared" si="12"/>
        <v>96</v>
      </c>
      <c r="M140" s="125">
        <f aca="true" t="shared" si="13" ref="M140:M145">SUM(H140:L140)</f>
        <v>2623</v>
      </c>
    </row>
    <row r="141" spans="2:13" ht="12">
      <c r="B141" s="127" t="s">
        <v>1824</v>
      </c>
      <c r="C141" s="129">
        <v>27</v>
      </c>
      <c r="D141" s="129">
        <v>17</v>
      </c>
      <c r="E141" s="129">
        <v>6</v>
      </c>
      <c r="F141" s="129">
        <v>0</v>
      </c>
      <c r="G141" s="129">
        <v>4</v>
      </c>
      <c r="H141" s="129">
        <v>5</v>
      </c>
      <c r="I141" s="129">
        <v>17</v>
      </c>
      <c r="J141" s="129">
        <v>15</v>
      </c>
      <c r="K141" s="129">
        <v>37</v>
      </c>
      <c r="L141" s="129">
        <v>3</v>
      </c>
      <c r="M141" s="130">
        <f t="shared" si="13"/>
        <v>77</v>
      </c>
    </row>
    <row r="142" spans="2:13" ht="12">
      <c r="B142" s="127" t="s">
        <v>1825</v>
      </c>
      <c r="C142" s="129">
        <v>102</v>
      </c>
      <c r="D142" s="129">
        <v>80</v>
      </c>
      <c r="E142" s="129">
        <v>15</v>
      </c>
      <c r="F142" s="129">
        <v>0</v>
      </c>
      <c r="G142" s="129">
        <v>7</v>
      </c>
      <c r="H142" s="129">
        <v>17</v>
      </c>
      <c r="I142" s="129">
        <v>80</v>
      </c>
      <c r="J142" s="129">
        <v>43</v>
      </c>
      <c r="K142" s="129">
        <v>713</v>
      </c>
      <c r="L142" s="129">
        <v>34</v>
      </c>
      <c r="M142" s="130">
        <f t="shared" si="13"/>
        <v>887</v>
      </c>
    </row>
    <row r="143" spans="2:13" ht="12">
      <c r="B143" s="127" t="s">
        <v>1826</v>
      </c>
      <c r="C143" s="129">
        <v>129</v>
      </c>
      <c r="D143" s="129">
        <v>101</v>
      </c>
      <c r="E143" s="129">
        <v>16</v>
      </c>
      <c r="F143" s="129">
        <v>0</v>
      </c>
      <c r="G143" s="129">
        <v>12</v>
      </c>
      <c r="H143" s="129">
        <v>13</v>
      </c>
      <c r="I143" s="129">
        <v>101</v>
      </c>
      <c r="J143" s="129">
        <v>45</v>
      </c>
      <c r="K143" s="129">
        <v>154</v>
      </c>
      <c r="L143" s="129">
        <v>14</v>
      </c>
      <c r="M143" s="130">
        <f t="shared" si="13"/>
        <v>327</v>
      </c>
    </row>
    <row r="144" spans="2:13" ht="12">
      <c r="B144" s="127" t="s">
        <v>1827</v>
      </c>
      <c r="C144" s="129">
        <v>135</v>
      </c>
      <c r="D144" s="129">
        <v>103</v>
      </c>
      <c r="E144" s="129">
        <v>19</v>
      </c>
      <c r="F144" s="129">
        <v>0</v>
      </c>
      <c r="G144" s="129">
        <v>13</v>
      </c>
      <c r="H144" s="129">
        <v>52</v>
      </c>
      <c r="I144" s="129">
        <v>103</v>
      </c>
      <c r="J144" s="129">
        <v>56</v>
      </c>
      <c r="K144" s="129">
        <v>146</v>
      </c>
      <c r="L144" s="129">
        <v>26</v>
      </c>
      <c r="M144" s="130">
        <f t="shared" si="13"/>
        <v>383</v>
      </c>
    </row>
    <row r="145" spans="2:13" ht="12">
      <c r="B145" s="127" t="s">
        <v>1828</v>
      </c>
      <c r="C145" s="129">
        <v>74</v>
      </c>
      <c r="D145" s="129">
        <v>54</v>
      </c>
      <c r="E145" s="129">
        <v>10</v>
      </c>
      <c r="F145" s="129">
        <v>0</v>
      </c>
      <c r="G145" s="129">
        <v>10</v>
      </c>
      <c r="H145" s="129">
        <v>9</v>
      </c>
      <c r="I145" s="129">
        <v>54</v>
      </c>
      <c r="J145" s="129">
        <v>33</v>
      </c>
      <c r="K145" s="129">
        <v>90</v>
      </c>
      <c r="L145" s="129">
        <v>1</v>
      </c>
      <c r="M145" s="130">
        <f t="shared" si="13"/>
        <v>187</v>
      </c>
    </row>
    <row r="146" spans="2:13" ht="12">
      <c r="B146" s="127"/>
      <c r="C146" s="129"/>
      <c r="D146" s="129"/>
      <c r="E146" s="129"/>
      <c r="F146" s="129"/>
      <c r="G146" s="129"/>
      <c r="H146" s="129"/>
      <c r="I146" s="129"/>
      <c r="J146" s="129"/>
      <c r="K146" s="129"/>
      <c r="L146" s="129"/>
      <c r="M146" s="130"/>
    </row>
    <row r="147" spans="2:13" ht="12">
      <c r="B147" s="127" t="s">
        <v>1829</v>
      </c>
      <c r="C147" s="129">
        <v>84</v>
      </c>
      <c r="D147" s="129">
        <v>72</v>
      </c>
      <c r="E147" s="129">
        <v>6</v>
      </c>
      <c r="F147" s="129">
        <v>0</v>
      </c>
      <c r="G147" s="129">
        <v>9</v>
      </c>
      <c r="H147" s="129">
        <v>6</v>
      </c>
      <c r="I147" s="129">
        <v>72</v>
      </c>
      <c r="J147" s="129">
        <v>32</v>
      </c>
      <c r="K147" s="129">
        <v>61</v>
      </c>
      <c r="L147" s="129">
        <v>11</v>
      </c>
      <c r="M147" s="130">
        <f aca="true" t="shared" si="14" ref="M147:M158">SUM(H147:L147)</f>
        <v>182</v>
      </c>
    </row>
    <row r="148" spans="2:13" ht="12">
      <c r="B148" s="127" t="s">
        <v>1830</v>
      </c>
      <c r="C148" s="129">
        <v>65</v>
      </c>
      <c r="D148" s="129">
        <v>49</v>
      </c>
      <c r="E148" s="129">
        <v>14</v>
      </c>
      <c r="F148" s="129">
        <v>0</v>
      </c>
      <c r="G148" s="129">
        <v>2</v>
      </c>
      <c r="H148" s="129">
        <v>14</v>
      </c>
      <c r="I148" s="129">
        <v>49</v>
      </c>
      <c r="J148" s="129">
        <v>0</v>
      </c>
      <c r="K148" s="129">
        <v>58</v>
      </c>
      <c r="L148" s="129">
        <v>1</v>
      </c>
      <c r="M148" s="130">
        <f t="shared" si="14"/>
        <v>122</v>
      </c>
    </row>
    <row r="149" spans="2:13" ht="12">
      <c r="B149" s="127" t="s">
        <v>1831</v>
      </c>
      <c r="C149" s="129">
        <v>18</v>
      </c>
      <c r="D149" s="129">
        <v>11</v>
      </c>
      <c r="E149" s="129">
        <v>6</v>
      </c>
      <c r="F149" s="129">
        <v>0</v>
      </c>
      <c r="G149" s="129">
        <v>1</v>
      </c>
      <c r="H149" s="129">
        <v>7</v>
      </c>
      <c r="I149" s="129">
        <v>11</v>
      </c>
      <c r="J149" s="129">
        <v>6</v>
      </c>
      <c r="K149" s="129">
        <v>24</v>
      </c>
      <c r="L149" s="129">
        <v>0</v>
      </c>
      <c r="M149" s="130">
        <f t="shared" si="14"/>
        <v>48</v>
      </c>
    </row>
    <row r="150" spans="2:13" ht="12">
      <c r="B150" s="127" t="s">
        <v>1832</v>
      </c>
      <c r="C150" s="129">
        <v>24</v>
      </c>
      <c r="D150" s="129">
        <v>20</v>
      </c>
      <c r="E150" s="129">
        <v>3</v>
      </c>
      <c r="F150" s="129">
        <v>0</v>
      </c>
      <c r="G150" s="129">
        <v>1</v>
      </c>
      <c r="H150" s="129">
        <v>3</v>
      </c>
      <c r="I150" s="129">
        <v>20</v>
      </c>
      <c r="J150" s="129">
        <v>11</v>
      </c>
      <c r="K150" s="129">
        <v>152</v>
      </c>
      <c r="L150" s="129">
        <v>1</v>
      </c>
      <c r="M150" s="130">
        <f t="shared" si="14"/>
        <v>187</v>
      </c>
    </row>
    <row r="151" spans="2:13" ht="12">
      <c r="B151" s="127" t="s">
        <v>1833</v>
      </c>
      <c r="C151" s="129">
        <v>107</v>
      </c>
      <c r="D151" s="129">
        <v>94</v>
      </c>
      <c r="E151" s="129">
        <v>9</v>
      </c>
      <c r="F151" s="129">
        <v>0</v>
      </c>
      <c r="G151" s="129">
        <v>4</v>
      </c>
      <c r="H151" s="129">
        <v>8</v>
      </c>
      <c r="I151" s="129">
        <v>94</v>
      </c>
      <c r="J151" s="129">
        <v>41</v>
      </c>
      <c r="K151" s="129">
        <v>75</v>
      </c>
      <c r="L151" s="129">
        <v>5</v>
      </c>
      <c r="M151" s="130">
        <f t="shared" si="14"/>
        <v>223</v>
      </c>
    </row>
    <row r="152" spans="2:13" ht="12">
      <c r="B152" s="127"/>
      <c r="C152" s="129"/>
      <c r="D152" s="129"/>
      <c r="E152" s="129"/>
      <c r="F152" s="129"/>
      <c r="G152" s="129"/>
      <c r="H152" s="129"/>
      <c r="I152" s="129"/>
      <c r="J152" s="129"/>
      <c r="K152" s="129"/>
      <c r="L152" s="129"/>
      <c r="M152" s="130">
        <f t="shared" si="14"/>
        <v>0</v>
      </c>
    </row>
    <row r="153" spans="2:13" s="122" customFormat="1" ht="11.25">
      <c r="B153" s="123" t="s">
        <v>1834</v>
      </c>
      <c r="C153" s="124">
        <f aca="true" t="shared" si="15" ref="C153:L153">SUM(C154:C176)</f>
        <v>3310</v>
      </c>
      <c r="D153" s="124">
        <f t="shared" si="15"/>
        <v>2913</v>
      </c>
      <c r="E153" s="124">
        <f t="shared" si="15"/>
        <v>315</v>
      </c>
      <c r="F153" s="124">
        <f t="shared" si="15"/>
        <v>6</v>
      </c>
      <c r="G153" s="124">
        <f t="shared" si="15"/>
        <v>76</v>
      </c>
      <c r="H153" s="124">
        <f t="shared" si="15"/>
        <v>477</v>
      </c>
      <c r="I153" s="124">
        <f t="shared" si="15"/>
        <v>2908</v>
      </c>
      <c r="J153" s="124">
        <f t="shared" si="15"/>
        <v>1664</v>
      </c>
      <c r="K153" s="124">
        <f t="shared" si="15"/>
        <v>5998</v>
      </c>
      <c r="L153" s="124">
        <f t="shared" si="15"/>
        <v>817</v>
      </c>
      <c r="M153" s="125">
        <f t="shared" si="14"/>
        <v>11864</v>
      </c>
    </row>
    <row r="154" spans="2:13" ht="12">
      <c r="B154" s="127" t="s">
        <v>1835</v>
      </c>
      <c r="C154" s="129">
        <v>354</v>
      </c>
      <c r="D154" s="129">
        <v>321</v>
      </c>
      <c r="E154" s="129">
        <v>27</v>
      </c>
      <c r="F154" s="129">
        <v>1</v>
      </c>
      <c r="G154" s="129">
        <v>5</v>
      </c>
      <c r="H154" s="129">
        <v>43</v>
      </c>
      <c r="I154" s="129">
        <v>321</v>
      </c>
      <c r="J154" s="129">
        <v>204</v>
      </c>
      <c r="K154" s="129">
        <v>902</v>
      </c>
      <c r="L154" s="129">
        <v>121</v>
      </c>
      <c r="M154" s="130">
        <f t="shared" si="14"/>
        <v>1591</v>
      </c>
    </row>
    <row r="155" spans="2:13" ht="12">
      <c r="B155" s="127" t="s">
        <v>1836</v>
      </c>
      <c r="C155" s="129">
        <v>94</v>
      </c>
      <c r="D155" s="129">
        <v>83</v>
      </c>
      <c r="E155" s="129">
        <v>8</v>
      </c>
      <c r="F155" s="129">
        <v>0</v>
      </c>
      <c r="G155" s="129">
        <v>3</v>
      </c>
      <c r="H155" s="129">
        <v>12</v>
      </c>
      <c r="I155" s="129">
        <v>83</v>
      </c>
      <c r="J155" s="129">
        <v>31</v>
      </c>
      <c r="K155" s="129">
        <v>102</v>
      </c>
      <c r="L155" s="129">
        <v>39</v>
      </c>
      <c r="M155" s="130">
        <f t="shared" si="14"/>
        <v>267</v>
      </c>
    </row>
    <row r="156" spans="2:13" ht="12">
      <c r="B156" s="127" t="s">
        <v>1837</v>
      </c>
      <c r="C156" s="129">
        <v>107</v>
      </c>
      <c r="D156" s="129">
        <v>94</v>
      </c>
      <c r="E156" s="129">
        <v>9</v>
      </c>
      <c r="F156" s="129">
        <v>1</v>
      </c>
      <c r="G156" s="129">
        <v>3</v>
      </c>
      <c r="H156" s="129">
        <v>13</v>
      </c>
      <c r="I156" s="129">
        <v>94</v>
      </c>
      <c r="J156" s="129">
        <v>68</v>
      </c>
      <c r="K156" s="129">
        <v>533</v>
      </c>
      <c r="L156" s="129">
        <v>65</v>
      </c>
      <c r="M156" s="130">
        <f t="shared" si="14"/>
        <v>773</v>
      </c>
    </row>
    <row r="157" spans="2:13" ht="12">
      <c r="B157" s="127" t="s">
        <v>1838</v>
      </c>
      <c r="C157" s="129">
        <v>78</v>
      </c>
      <c r="D157" s="129">
        <v>65</v>
      </c>
      <c r="E157" s="129">
        <v>11</v>
      </c>
      <c r="F157" s="129">
        <v>0</v>
      </c>
      <c r="G157" s="129">
        <v>2</v>
      </c>
      <c r="H157" s="129">
        <v>11</v>
      </c>
      <c r="I157" s="129">
        <v>65</v>
      </c>
      <c r="J157" s="129">
        <v>30</v>
      </c>
      <c r="K157" s="129">
        <v>64</v>
      </c>
      <c r="L157" s="129">
        <v>0</v>
      </c>
      <c r="M157" s="130">
        <f t="shared" si="14"/>
        <v>170</v>
      </c>
    </row>
    <row r="158" spans="2:13" ht="12">
      <c r="B158" s="127" t="s">
        <v>1839</v>
      </c>
      <c r="C158" s="129">
        <v>106</v>
      </c>
      <c r="D158" s="129">
        <v>86</v>
      </c>
      <c r="E158" s="129">
        <v>17</v>
      </c>
      <c r="F158" s="129">
        <v>0</v>
      </c>
      <c r="G158" s="129">
        <v>3</v>
      </c>
      <c r="H158" s="129">
        <v>21</v>
      </c>
      <c r="I158" s="129">
        <v>86</v>
      </c>
      <c r="J158" s="129">
        <v>68</v>
      </c>
      <c r="K158" s="129">
        <v>77</v>
      </c>
      <c r="L158" s="129">
        <v>9</v>
      </c>
      <c r="M158" s="130">
        <f t="shared" si="14"/>
        <v>261</v>
      </c>
    </row>
    <row r="159" spans="2:13" ht="12">
      <c r="B159" s="127"/>
      <c r="C159" s="129"/>
      <c r="D159" s="129"/>
      <c r="E159" s="129"/>
      <c r="F159" s="129"/>
      <c r="G159" s="129"/>
      <c r="H159" s="129"/>
      <c r="I159" s="129"/>
      <c r="J159" s="129"/>
      <c r="K159" s="129"/>
      <c r="L159" s="129"/>
      <c r="M159" s="130"/>
    </row>
    <row r="160" spans="2:13" ht="12">
      <c r="B160" s="127" t="s">
        <v>1840</v>
      </c>
      <c r="C160" s="129">
        <v>76</v>
      </c>
      <c r="D160" s="129">
        <v>58</v>
      </c>
      <c r="E160" s="129">
        <v>15</v>
      </c>
      <c r="F160" s="129">
        <v>0</v>
      </c>
      <c r="G160" s="129">
        <v>3</v>
      </c>
      <c r="H160" s="129">
        <v>24</v>
      </c>
      <c r="I160" s="129">
        <v>58</v>
      </c>
      <c r="J160" s="129">
        <v>39</v>
      </c>
      <c r="K160" s="129">
        <v>131</v>
      </c>
      <c r="L160" s="129">
        <v>6</v>
      </c>
      <c r="M160" s="130">
        <f>SUM(H160:L160)</f>
        <v>258</v>
      </c>
    </row>
    <row r="161" spans="2:13" ht="12">
      <c r="B161" s="127" t="s">
        <v>1841</v>
      </c>
      <c r="C161" s="129">
        <v>161</v>
      </c>
      <c r="D161" s="129">
        <v>142</v>
      </c>
      <c r="E161" s="129">
        <v>14</v>
      </c>
      <c r="F161" s="129">
        <v>0</v>
      </c>
      <c r="G161" s="129">
        <v>5</v>
      </c>
      <c r="H161" s="129">
        <v>15</v>
      </c>
      <c r="I161" s="129">
        <v>142</v>
      </c>
      <c r="J161" s="129">
        <v>33</v>
      </c>
      <c r="K161" s="129">
        <v>165</v>
      </c>
      <c r="L161" s="129">
        <v>155</v>
      </c>
      <c r="M161" s="130">
        <f>SUM(H161:L161)</f>
        <v>510</v>
      </c>
    </row>
    <row r="162" spans="2:13" ht="12">
      <c r="B162" s="127" t="s">
        <v>1842</v>
      </c>
      <c r="C162" s="129">
        <v>150</v>
      </c>
      <c r="D162" s="129">
        <v>136</v>
      </c>
      <c r="E162" s="129">
        <v>12</v>
      </c>
      <c r="F162" s="129">
        <v>0</v>
      </c>
      <c r="G162" s="129">
        <v>2</v>
      </c>
      <c r="H162" s="129">
        <v>13</v>
      </c>
      <c r="I162" s="129">
        <v>136</v>
      </c>
      <c r="J162" s="129">
        <v>66</v>
      </c>
      <c r="K162" s="129">
        <v>129</v>
      </c>
      <c r="L162" s="129">
        <v>21</v>
      </c>
      <c r="M162" s="130">
        <f>SUM(H162:L162)</f>
        <v>365</v>
      </c>
    </row>
    <row r="163" spans="2:13" ht="12">
      <c r="B163" s="127" t="s">
        <v>1843</v>
      </c>
      <c r="C163" s="129">
        <v>369</v>
      </c>
      <c r="D163" s="129">
        <v>321</v>
      </c>
      <c r="E163" s="129">
        <v>39</v>
      </c>
      <c r="F163" s="129">
        <v>1</v>
      </c>
      <c r="G163" s="129">
        <v>8</v>
      </c>
      <c r="H163" s="129">
        <v>45</v>
      </c>
      <c r="I163" s="129">
        <v>321</v>
      </c>
      <c r="J163" s="129">
        <v>301</v>
      </c>
      <c r="K163" s="129">
        <v>533</v>
      </c>
      <c r="L163" s="129">
        <v>42</v>
      </c>
      <c r="M163" s="130">
        <f>SUM(H163:L163)</f>
        <v>1242</v>
      </c>
    </row>
    <row r="164" spans="2:13" ht="12">
      <c r="B164" s="127" t="s">
        <v>1844</v>
      </c>
      <c r="C164" s="129">
        <v>91</v>
      </c>
      <c r="D164" s="129">
        <v>76</v>
      </c>
      <c r="E164" s="129">
        <v>10</v>
      </c>
      <c r="F164" s="129">
        <v>1</v>
      </c>
      <c r="G164" s="129">
        <v>4</v>
      </c>
      <c r="H164" s="129">
        <v>22</v>
      </c>
      <c r="I164" s="129">
        <v>76</v>
      </c>
      <c r="J164" s="129">
        <v>23</v>
      </c>
      <c r="K164" s="129">
        <v>329</v>
      </c>
      <c r="L164" s="129">
        <v>131</v>
      </c>
      <c r="M164" s="130">
        <f>SUM(H164:L164)</f>
        <v>581</v>
      </c>
    </row>
    <row r="165" spans="2:13" ht="12">
      <c r="B165" s="127"/>
      <c r="C165" s="129"/>
      <c r="D165" s="129"/>
      <c r="E165" s="129"/>
      <c r="F165" s="129"/>
      <c r="G165" s="129"/>
      <c r="H165" s="129"/>
      <c r="I165" s="129"/>
      <c r="J165" s="129"/>
      <c r="K165" s="129"/>
      <c r="L165" s="129"/>
      <c r="M165" s="130"/>
    </row>
    <row r="166" spans="2:13" ht="12">
      <c r="B166" s="127" t="s">
        <v>1845</v>
      </c>
      <c r="C166" s="129">
        <v>79</v>
      </c>
      <c r="D166" s="129">
        <v>64</v>
      </c>
      <c r="E166" s="129">
        <v>9</v>
      </c>
      <c r="F166" s="129">
        <v>0</v>
      </c>
      <c r="G166" s="129">
        <v>6</v>
      </c>
      <c r="H166" s="129">
        <v>10</v>
      </c>
      <c r="I166" s="129">
        <v>64</v>
      </c>
      <c r="J166" s="129">
        <v>27</v>
      </c>
      <c r="K166" s="129">
        <v>144</v>
      </c>
      <c r="L166" s="129">
        <v>11</v>
      </c>
      <c r="M166" s="130">
        <f>SUM(H166:L166)</f>
        <v>256</v>
      </c>
    </row>
    <row r="167" spans="2:13" ht="12">
      <c r="B167" s="127" t="s">
        <v>1846</v>
      </c>
      <c r="C167" s="129">
        <v>25</v>
      </c>
      <c r="D167" s="129">
        <v>18</v>
      </c>
      <c r="E167" s="129">
        <v>3</v>
      </c>
      <c r="F167" s="129">
        <v>0</v>
      </c>
      <c r="G167" s="129">
        <v>4</v>
      </c>
      <c r="H167" s="129">
        <v>2</v>
      </c>
      <c r="I167" s="129">
        <v>18</v>
      </c>
      <c r="J167" s="129">
        <v>10</v>
      </c>
      <c r="K167" s="129">
        <v>31</v>
      </c>
      <c r="L167" s="129">
        <v>1</v>
      </c>
      <c r="M167" s="130">
        <f>SUM(H167:L167)</f>
        <v>62</v>
      </c>
    </row>
    <row r="168" spans="2:13" ht="12">
      <c r="B168" s="127" t="s">
        <v>1847</v>
      </c>
      <c r="C168" s="129">
        <v>656</v>
      </c>
      <c r="D168" s="129">
        <v>606</v>
      </c>
      <c r="E168" s="129">
        <v>45</v>
      </c>
      <c r="F168" s="129">
        <v>1</v>
      </c>
      <c r="G168" s="129">
        <v>4</v>
      </c>
      <c r="H168" s="129">
        <v>72</v>
      </c>
      <c r="I168" s="129">
        <v>606</v>
      </c>
      <c r="J168" s="129">
        <v>301</v>
      </c>
      <c r="K168" s="129">
        <v>1263</v>
      </c>
      <c r="L168" s="129">
        <v>95</v>
      </c>
      <c r="M168" s="130">
        <f>SUM(H168:L168)</f>
        <v>2337</v>
      </c>
    </row>
    <row r="169" spans="2:13" ht="12">
      <c r="B169" s="127" t="s">
        <v>1848</v>
      </c>
      <c r="C169" s="129">
        <v>194</v>
      </c>
      <c r="D169" s="129">
        <v>179</v>
      </c>
      <c r="E169" s="129">
        <v>10</v>
      </c>
      <c r="F169" s="129">
        <v>1</v>
      </c>
      <c r="G169" s="129">
        <v>4</v>
      </c>
      <c r="H169" s="129">
        <v>39</v>
      </c>
      <c r="I169" s="129">
        <v>176</v>
      </c>
      <c r="J169" s="129">
        <v>83</v>
      </c>
      <c r="K169" s="129">
        <v>483</v>
      </c>
      <c r="L169" s="129">
        <v>33</v>
      </c>
      <c r="M169" s="130">
        <f>SUM(H169:L169)</f>
        <v>814</v>
      </c>
    </row>
    <row r="170" spans="2:13" ht="12">
      <c r="B170" s="127" t="s">
        <v>1849</v>
      </c>
      <c r="C170" s="129">
        <v>49</v>
      </c>
      <c r="D170" s="129">
        <v>37</v>
      </c>
      <c r="E170" s="129">
        <v>9</v>
      </c>
      <c r="F170" s="129">
        <v>0</v>
      </c>
      <c r="G170" s="129">
        <v>3</v>
      </c>
      <c r="H170" s="129">
        <v>21</v>
      </c>
      <c r="I170" s="129">
        <v>37</v>
      </c>
      <c r="J170" s="129">
        <v>21</v>
      </c>
      <c r="K170" s="129">
        <v>59</v>
      </c>
      <c r="L170" s="129">
        <v>11</v>
      </c>
      <c r="M170" s="130">
        <f>SUM(H170:L170)</f>
        <v>149</v>
      </c>
    </row>
    <row r="171" spans="2:13" ht="12">
      <c r="B171" s="127"/>
      <c r="C171" s="134"/>
      <c r="D171" s="134"/>
      <c r="E171" s="134"/>
      <c r="F171" s="134"/>
      <c r="G171" s="134"/>
      <c r="H171" s="134"/>
      <c r="I171" s="134"/>
      <c r="J171" s="134"/>
      <c r="K171" s="134"/>
      <c r="L171" s="129"/>
      <c r="M171" s="130"/>
    </row>
    <row r="172" spans="2:13" ht="12">
      <c r="B172" s="127" t="s">
        <v>1850</v>
      </c>
      <c r="C172" s="129">
        <v>110</v>
      </c>
      <c r="D172" s="129">
        <v>96</v>
      </c>
      <c r="E172" s="129">
        <v>10</v>
      </c>
      <c r="F172" s="129">
        <v>0</v>
      </c>
      <c r="G172" s="129">
        <v>4</v>
      </c>
      <c r="H172" s="129">
        <v>11</v>
      </c>
      <c r="I172" s="129">
        <v>95</v>
      </c>
      <c r="J172" s="129">
        <v>70</v>
      </c>
      <c r="K172" s="129">
        <v>90</v>
      </c>
      <c r="L172" s="129">
        <v>7</v>
      </c>
      <c r="M172" s="130">
        <f>SUM(H172:L172)</f>
        <v>273</v>
      </c>
    </row>
    <row r="173" spans="2:13" ht="12">
      <c r="B173" s="127" t="s">
        <v>1851</v>
      </c>
      <c r="C173" s="129">
        <v>41</v>
      </c>
      <c r="D173" s="129">
        <v>34</v>
      </c>
      <c r="E173" s="129">
        <v>6</v>
      </c>
      <c r="F173" s="129">
        <v>0</v>
      </c>
      <c r="G173" s="129">
        <v>1</v>
      </c>
      <c r="H173" s="129">
        <v>7</v>
      </c>
      <c r="I173" s="129">
        <v>34</v>
      </c>
      <c r="J173" s="129">
        <v>16</v>
      </c>
      <c r="K173" s="129">
        <v>44</v>
      </c>
      <c r="L173" s="129">
        <v>3</v>
      </c>
      <c r="M173" s="130">
        <f>SUM(H173:L173)</f>
        <v>104</v>
      </c>
    </row>
    <row r="174" spans="2:13" ht="12">
      <c r="B174" s="127" t="s">
        <v>1852</v>
      </c>
      <c r="C174" s="129">
        <v>431</v>
      </c>
      <c r="D174" s="129">
        <v>386</v>
      </c>
      <c r="E174" s="129">
        <v>40</v>
      </c>
      <c r="F174" s="129">
        <v>0</v>
      </c>
      <c r="G174" s="129">
        <v>5</v>
      </c>
      <c r="H174" s="129">
        <v>77</v>
      </c>
      <c r="I174" s="129">
        <v>385</v>
      </c>
      <c r="J174" s="129">
        <v>206</v>
      </c>
      <c r="K174" s="129">
        <v>743</v>
      </c>
      <c r="L174" s="129">
        <v>53</v>
      </c>
      <c r="M174" s="130">
        <f>SUM(H174:L174)</f>
        <v>1464</v>
      </c>
    </row>
    <row r="175" spans="2:13" ht="12">
      <c r="B175" s="127" t="s">
        <v>1853</v>
      </c>
      <c r="C175" s="129">
        <v>81</v>
      </c>
      <c r="D175" s="129">
        <v>65</v>
      </c>
      <c r="E175" s="129">
        <v>12</v>
      </c>
      <c r="F175" s="129">
        <v>0</v>
      </c>
      <c r="G175" s="129">
        <v>4</v>
      </c>
      <c r="H175" s="129">
        <v>9</v>
      </c>
      <c r="I175" s="129">
        <v>65</v>
      </c>
      <c r="J175" s="129">
        <v>45</v>
      </c>
      <c r="K175" s="129">
        <v>101</v>
      </c>
      <c r="L175" s="129">
        <v>14</v>
      </c>
      <c r="M175" s="130">
        <f>SUM(H175:L175)</f>
        <v>234</v>
      </c>
    </row>
    <row r="176" spans="2:13" ht="12">
      <c r="B176" s="127" t="s">
        <v>1854</v>
      </c>
      <c r="C176" s="129">
        <v>58</v>
      </c>
      <c r="D176" s="129">
        <v>46</v>
      </c>
      <c r="E176" s="129">
        <v>9</v>
      </c>
      <c r="F176" s="129">
        <v>0</v>
      </c>
      <c r="G176" s="129">
        <v>3</v>
      </c>
      <c r="H176" s="129">
        <v>10</v>
      </c>
      <c r="I176" s="129">
        <v>46</v>
      </c>
      <c r="J176" s="129">
        <v>22</v>
      </c>
      <c r="K176" s="129">
        <v>75</v>
      </c>
      <c r="L176" s="129">
        <v>0</v>
      </c>
      <c r="M176" s="130">
        <f>SUM(H176:L176)</f>
        <v>153</v>
      </c>
    </row>
    <row r="177" spans="2:13" ht="12">
      <c r="B177" s="127"/>
      <c r="C177" s="134"/>
      <c r="D177" s="134"/>
      <c r="E177" s="134"/>
      <c r="F177" s="134"/>
      <c r="G177" s="134"/>
      <c r="H177" s="134"/>
      <c r="I177" s="134"/>
      <c r="J177" s="134"/>
      <c r="K177" s="134"/>
      <c r="L177" s="134"/>
      <c r="M177" s="130"/>
    </row>
    <row r="178" spans="2:13" s="122" customFormat="1" ht="11.25">
      <c r="B178" s="123" t="s">
        <v>1855</v>
      </c>
      <c r="C178" s="124">
        <f aca="true" t="shared" si="16" ref="C178:L178">SUM(C179:C198)</f>
        <v>3012</v>
      </c>
      <c r="D178" s="124">
        <f t="shared" si="16"/>
        <v>2618</v>
      </c>
      <c r="E178" s="124">
        <f t="shared" si="16"/>
        <v>282</v>
      </c>
      <c r="F178" s="124">
        <f t="shared" si="16"/>
        <v>3</v>
      </c>
      <c r="G178" s="124">
        <f t="shared" si="16"/>
        <v>109</v>
      </c>
      <c r="H178" s="124">
        <f t="shared" si="16"/>
        <v>325</v>
      </c>
      <c r="I178" s="124">
        <f t="shared" si="16"/>
        <v>2616</v>
      </c>
      <c r="J178" s="124">
        <f t="shared" si="16"/>
        <v>1559</v>
      </c>
      <c r="K178" s="124">
        <f t="shared" si="16"/>
        <v>5496</v>
      </c>
      <c r="L178" s="124">
        <f t="shared" si="16"/>
        <v>337</v>
      </c>
      <c r="M178" s="125">
        <f aca="true" t="shared" si="17" ref="M178:M183">SUM(H178:L178)</f>
        <v>10333</v>
      </c>
    </row>
    <row r="179" spans="2:13" ht="12">
      <c r="B179" s="127" t="s">
        <v>1543</v>
      </c>
      <c r="C179" s="129">
        <v>1025</v>
      </c>
      <c r="D179" s="129">
        <v>922</v>
      </c>
      <c r="E179" s="129">
        <v>89</v>
      </c>
      <c r="F179" s="129">
        <v>1</v>
      </c>
      <c r="G179" s="129">
        <v>13</v>
      </c>
      <c r="H179" s="129">
        <v>110</v>
      </c>
      <c r="I179" s="129">
        <v>922</v>
      </c>
      <c r="J179" s="129">
        <v>533</v>
      </c>
      <c r="K179" s="129">
        <v>2309</v>
      </c>
      <c r="L179" s="129">
        <v>101</v>
      </c>
      <c r="M179" s="130">
        <f t="shared" si="17"/>
        <v>3975</v>
      </c>
    </row>
    <row r="180" spans="2:13" ht="12">
      <c r="B180" s="127" t="s">
        <v>1544</v>
      </c>
      <c r="C180" s="129">
        <v>121</v>
      </c>
      <c r="D180" s="129">
        <v>112</v>
      </c>
      <c r="E180" s="129">
        <v>6</v>
      </c>
      <c r="F180" s="129">
        <v>0</v>
      </c>
      <c r="G180" s="129">
        <v>3</v>
      </c>
      <c r="H180" s="129">
        <v>6</v>
      </c>
      <c r="I180" s="129">
        <v>112</v>
      </c>
      <c r="J180" s="129">
        <v>52</v>
      </c>
      <c r="K180" s="129">
        <v>82</v>
      </c>
      <c r="L180" s="129">
        <v>7</v>
      </c>
      <c r="M180" s="130">
        <f t="shared" si="17"/>
        <v>259</v>
      </c>
    </row>
    <row r="181" spans="2:13" ht="12">
      <c r="B181" s="127" t="s">
        <v>1770</v>
      </c>
      <c r="C181" s="129">
        <v>89</v>
      </c>
      <c r="D181" s="129">
        <v>72</v>
      </c>
      <c r="E181" s="129">
        <v>12</v>
      </c>
      <c r="F181" s="129">
        <v>0</v>
      </c>
      <c r="G181" s="129">
        <v>5</v>
      </c>
      <c r="H181" s="129">
        <v>17</v>
      </c>
      <c r="I181" s="129">
        <v>72</v>
      </c>
      <c r="J181" s="129">
        <v>37</v>
      </c>
      <c r="K181" s="129">
        <v>75</v>
      </c>
      <c r="L181" s="129">
        <v>3</v>
      </c>
      <c r="M181" s="130">
        <f t="shared" si="17"/>
        <v>204</v>
      </c>
    </row>
    <row r="182" spans="2:13" ht="12">
      <c r="B182" s="127" t="s">
        <v>1856</v>
      </c>
      <c r="C182" s="129">
        <v>130</v>
      </c>
      <c r="D182" s="129">
        <v>116</v>
      </c>
      <c r="E182" s="129">
        <v>12</v>
      </c>
      <c r="F182" s="129">
        <v>0</v>
      </c>
      <c r="G182" s="129">
        <v>2</v>
      </c>
      <c r="H182" s="129">
        <v>10</v>
      </c>
      <c r="I182" s="129">
        <v>116</v>
      </c>
      <c r="J182" s="129">
        <v>68</v>
      </c>
      <c r="K182" s="129">
        <v>77</v>
      </c>
      <c r="L182" s="129">
        <v>24</v>
      </c>
      <c r="M182" s="130">
        <f t="shared" si="17"/>
        <v>295</v>
      </c>
    </row>
    <row r="183" spans="2:13" ht="12">
      <c r="B183" s="127" t="s">
        <v>1857</v>
      </c>
      <c r="C183" s="129">
        <v>181</v>
      </c>
      <c r="D183" s="129">
        <v>155</v>
      </c>
      <c r="E183" s="129">
        <v>20</v>
      </c>
      <c r="F183" s="129">
        <v>0</v>
      </c>
      <c r="G183" s="129">
        <v>6</v>
      </c>
      <c r="H183" s="129">
        <v>25</v>
      </c>
      <c r="I183" s="129">
        <v>154</v>
      </c>
      <c r="J183" s="129">
        <v>109</v>
      </c>
      <c r="K183" s="129">
        <v>190</v>
      </c>
      <c r="L183" s="129">
        <v>17</v>
      </c>
      <c r="M183" s="130">
        <f t="shared" si="17"/>
        <v>495</v>
      </c>
    </row>
    <row r="184" spans="2:13" ht="12">
      <c r="B184" s="127"/>
      <c r="C184" s="129"/>
      <c r="D184" s="129"/>
      <c r="E184" s="129"/>
      <c r="F184" s="129"/>
      <c r="G184" s="129"/>
      <c r="H184" s="129"/>
      <c r="I184" s="129"/>
      <c r="J184" s="129"/>
      <c r="K184" s="129"/>
      <c r="L184" s="129"/>
      <c r="M184" s="130"/>
    </row>
    <row r="185" spans="2:13" ht="12">
      <c r="B185" s="127" t="s">
        <v>1858</v>
      </c>
      <c r="C185" s="129">
        <v>254</v>
      </c>
      <c r="D185" s="129">
        <v>237</v>
      </c>
      <c r="E185" s="129">
        <v>11</v>
      </c>
      <c r="F185" s="129">
        <v>1</v>
      </c>
      <c r="G185" s="129">
        <v>5</v>
      </c>
      <c r="H185" s="129">
        <v>10</v>
      </c>
      <c r="I185" s="129">
        <v>237</v>
      </c>
      <c r="J185" s="129">
        <v>135</v>
      </c>
      <c r="K185" s="129">
        <v>254</v>
      </c>
      <c r="L185" s="129">
        <v>47</v>
      </c>
      <c r="M185" s="130">
        <f>SUM(H185:L185)</f>
        <v>683</v>
      </c>
    </row>
    <row r="186" spans="2:13" ht="12">
      <c r="B186" s="127" t="s">
        <v>1859</v>
      </c>
      <c r="C186" s="129">
        <v>41</v>
      </c>
      <c r="D186" s="129">
        <v>35</v>
      </c>
      <c r="E186" s="129">
        <v>5</v>
      </c>
      <c r="F186" s="129">
        <v>0</v>
      </c>
      <c r="G186" s="129">
        <v>1</v>
      </c>
      <c r="H186" s="129">
        <v>4</v>
      </c>
      <c r="I186" s="129">
        <v>35</v>
      </c>
      <c r="J186" s="129">
        <v>26</v>
      </c>
      <c r="K186" s="129">
        <v>32</v>
      </c>
      <c r="L186" s="129">
        <v>3</v>
      </c>
      <c r="M186" s="130">
        <f>SUM(H186:L186)</f>
        <v>100</v>
      </c>
    </row>
    <row r="187" spans="2:13" ht="12">
      <c r="B187" s="127" t="s">
        <v>1860</v>
      </c>
      <c r="C187" s="129">
        <v>43</v>
      </c>
      <c r="D187" s="129">
        <v>30</v>
      </c>
      <c r="E187" s="129">
        <v>8</v>
      </c>
      <c r="F187" s="129">
        <v>0</v>
      </c>
      <c r="G187" s="129">
        <v>5</v>
      </c>
      <c r="H187" s="129">
        <v>7</v>
      </c>
      <c r="I187" s="129">
        <v>30</v>
      </c>
      <c r="J187" s="129">
        <v>18</v>
      </c>
      <c r="K187" s="129">
        <v>47</v>
      </c>
      <c r="L187" s="129">
        <v>0</v>
      </c>
      <c r="M187" s="130">
        <f>SUM(H187:L187)</f>
        <v>102</v>
      </c>
    </row>
    <row r="188" spans="2:13" ht="12">
      <c r="B188" s="127" t="s">
        <v>1861</v>
      </c>
      <c r="C188" s="129">
        <v>111</v>
      </c>
      <c r="D188" s="129">
        <v>99</v>
      </c>
      <c r="E188" s="129">
        <v>7</v>
      </c>
      <c r="F188" s="129">
        <v>1</v>
      </c>
      <c r="G188" s="129">
        <v>4</v>
      </c>
      <c r="H188" s="129">
        <v>6</v>
      </c>
      <c r="I188" s="129">
        <v>99</v>
      </c>
      <c r="J188" s="129">
        <v>44</v>
      </c>
      <c r="K188" s="129">
        <v>88</v>
      </c>
      <c r="L188" s="129">
        <v>4</v>
      </c>
      <c r="M188" s="130">
        <f>SUM(H188:L188)</f>
        <v>241</v>
      </c>
    </row>
    <row r="189" spans="2:13" ht="12">
      <c r="B189" s="127" t="s">
        <v>1862</v>
      </c>
      <c r="C189" s="129">
        <v>37</v>
      </c>
      <c r="D189" s="129">
        <v>28</v>
      </c>
      <c r="E189" s="129">
        <v>6</v>
      </c>
      <c r="F189" s="129">
        <v>0</v>
      </c>
      <c r="G189" s="129">
        <v>3</v>
      </c>
      <c r="H189" s="129">
        <v>6</v>
      </c>
      <c r="I189" s="129">
        <v>28</v>
      </c>
      <c r="J189" s="129">
        <v>27</v>
      </c>
      <c r="K189" s="129">
        <v>50</v>
      </c>
      <c r="L189" s="129">
        <v>5</v>
      </c>
      <c r="M189" s="130">
        <f>SUM(H189:L189)</f>
        <v>116</v>
      </c>
    </row>
    <row r="190" spans="2:13" ht="12">
      <c r="B190" s="127"/>
      <c r="C190" s="129"/>
      <c r="D190" s="129"/>
      <c r="E190" s="129"/>
      <c r="F190" s="129"/>
      <c r="G190" s="129"/>
      <c r="H190" s="129"/>
      <c r="I190" s="129"/>
      <c r="J190" s="129"/>
      <c r="K190" s="129"/>
      <c r="L190" s="129"/>
      <c r="M190" s="130"/>
    </row>
    <row r="191" spans="2:13" ht="12">
      <c r="B191" s="127" t="s">
        <v>1863</v>
      </c>
      <c r="C191" s="129">
        <v>49</v>
      </c>
      <c r="D191" s="129">
        <v>40</v>
      </c>
      <c r="E191" s="129">
        <v>6</v>
      </c>
      <c r="F191" s="129">
        <v>0</v>
      </c>
      <c r="G191" s="129">
        <v>3</v>
      </c>
      <c r="H191" s="129">
        <v>5</v>
      </c>
      <c r="I191" s="129">
        <v>40</v>
      </c>
      <c r="J191" s="129">
        <v>23</v>
      </c>
      <c r="K191" s="129">
        <v>42</v>
      </c>
      <c r="L191" s="129">
        <v>4</v>
      </c>
      <c r="M191" s="130">
        <f>SUM(H191:L191)</f>
        <v>114</v>
      </c>
    </row>
    <row r="192" spans="2:13" ht="12">
      <c r="B192" s="127" t="s">
        <v>1761</v>
      </c>
      <c r="C192" s="129">
        <v>136</v>
      </c>
      <c r="D192" s="129">
        <v>118</v>
      </c>
      <c r="E192" s="129">
        <v>15</v>
      </c>
      <c r="F192" s="129">
        <v>0</v>
      </c>
      <c r="G192" s="129">
        <v>3</v>
      </c>
      <c r="H192" s="129">
        <v>32</v>
      </c>
      <c r="I192" s="129">
        <v>118</v>
      </c>
      <c r="J192" s="129">
        <v>88</v>
      </c>
      <c r="K192" s="129">
        <v>93</v>
      </c>
      <c r="L192" s="129">
        <v>5</v>
      </c>
      <c r="M192" s="130">
        <f>SUM(H192:L192)</f>
        <v>336</v>
      </c>
    </row>
    <row r="193" spans="2:13" ht="12">
      <c r="B193" s="127" t="s">
        <v>1864</v>
      </c>
      <c r="C193" s="129">
        <v>189</v>
      </c>
      <c r="D193" s="129">
        <v>168</v>
      </c>
      <c r="E193" s="129">
        <v>13</v>
      </c>
      <c r="F193" s="129">
        <v>0</v>
      </c>
      <c r="G193" s="129">
        <v>8</v>
      </c>
      <c r="H193" s="129">
        <v>10</v>
      </c>
      <c r="I193" s="129">
        <v>168</v>
      </c>
      <c r="J193" s="129">
        <v>112</v>
      </c>
      <c r="K193" s="129">
        <v>111</v>
      </c>
      <c r="L193" s="129">
        <v>10</v>
      </c>
      <c r="M193" s="130">
        <f>SUM(H193:L193)</f>
        <v>411</v>
      </c>
    </row>
    <row r="194" spans="2:13" ht="12">
      <c r="B194" s="127" t="s">
        <v>1865</v>
      </c>
      <c r="C194" s="129">
        <v>63</v>
      </c>
      <c r="D194" s="129">
        <v>55</v>
      </c>
      <c r="E194" s="129">
        <v>6</v>
      </c>
      <c r="F194" s="129">
        <v>0</v>
      </c>
      <c r="G194" s="129">
        <v>2</v>
      </c>
      <c r="H194" s="129">
        <v>5</v>
      </c>
      <c r="I194" s="129">
        <v>55</v>
      </c>
      <c r="J194" s="129">
        <v>32</v>
      </c>
      <c r="K194" s="129">
        <v>40</v>
      </c>
      <c r="L194" s="129">
        <v>3</v>
      </c>
      <c r="M194" s="130">
        <f>SUM(H194:L194)</f>
        <v>135</v>
      </c>
    </row>
    <row r="195" spans="2:13" ht="12">
      <c r="B195" s="127" t="s">
        <v>1866</v>
      </c>
      <c r="C195" s="129">
        <v>73</v>
      </c>
      <c r="D195" s="129">
        <v>58</v>
      </c>
      <c r="E195" s="129">
        <v>9</v>
      </c>
      <c r="F195" s="129">
        <v>0</v>
      </c>
      <c r="G195" s="129">
        <v>6</v>
      </c>
      <c r="H195" s="129">
        <v>9</v>
      </c>
      <c r="I195" s="129">
        <v>58</v>
      </c>
      <c r="J195" s="129">
        <v>45</v>
      </c>
      <c r="K195" s="129">
        <v>103</v>
      </c>
      <c r="L195" s="129">
        <v>5</v>
      </c>
      <c r="M195" s="130">
        <f>SUM(H195:L195)</f>
        <v>220</v>
      </c>
    </row>
    <row r="196" spans="2:13" ht="12">
      <c r="B196" s="127"/>
      <c r="C196" s="129"/>
      <c r="D196" s="129"/>
      <c r="E196" s="129"/>
      <c r="F196" s="129"/>
      <c r="G196" s="129"/>
      <c r="H196" s="129"/>
      <c r="I196" s="129"/>
      <c r="J196" s="129"/>
      <c r="K196" s="129"/>
      <c r="L196" s="129"/>
      <c r="M196" s="130"/>
    </row>
    <row r="197" spans="2:13" ht="12">
      <c r="B197" s="127" t="s">
        <v>1867</v>
      </c>
      <c r="C197" s="129">
        <v>65</v>
      </c>
      <c r="D197" s="129">
        <v>45</v>
      </c>
      <c r="E197" s="129">
        <v>8</v>
      </c>
      <c r="F197" s="129">
        <v>0</v>
      </c>
      <c r="G197" s="129">
        <v>12</v>
      </c>
      <c r="H197" s="129">
        <v>6</v>
      </c>
      <c r="I197" s="129">
        <v>45</v>
      </c>
      <c r="J197" s="129">
        <v>32</v>
      </c>
      <c r="K197" s="129">
        <v>74</v>
      </c>
      <c r="L197" s="129">
        <v>0</v>
      </c>
      <c r="M197" s="130">
        <f>SUM(H197:L197)</f>
        <v>157</v>
      </c>
    </row>
    <row r="198" spans="2:13" ht="12">
      <c r="B198" s="127" t="s">
        <v>1868</v>
      </c>
      <c r="C198" s="129">
        <v>405</v>
      </c>
      <c r="D198" s="129">
        <v>328</v>
      </c>
      <c r="E198" s="129">
        <v>49</v>
      </c>
      <c r="F198" s="129">
        <v>0</v>
      </c>
      <c r="G198" s="129">
        <v>28</v>
      </c>
      <c r="H198" s="129">
        <v>57</v>
      </c>
      <c r="I198" s="129">
        <v>327</v>
      </c>
      <c r="J198" s="129">
        <v>178</v>
      </c>
      <c r="K198" s="129">
        <v>1829</v>
      </c>
      <c r="L198" s="129">
        <v>99</v>
      </c>
      <c r="M198" s="130">
        <f>SUM(H198:L198)</f>
        <v>2490</v>
      </c>
    </row>
    <row r="199" spans="2:13" ht="12">
      <c r="B199" s="127"/>
      <c r="C199" s="129"/>
      <c r="D199" s="129"/>
      <c r="E199" s="129"/>
      <c r="F199" s="129"/>
      <c r="G199" s="129"/>
      <c r="H199" s="129"/>
      <c r="I199" s="129"/>
      <c r="J199" s="129"/>
      <c r="K199" s="129"/>
      <c r="L199" s="129"/>
      <c r="M199" s="130"/>
    </row>
    <row r="200" spans="2:13" s="122" customFormat="1" ht="11.25">
      <c r="B200" s="123" t="s">
        <v>1869</v>
      </c>
      <c r="C200" s="124">
        <f aca="true" t="shared" si="18" ref="C200:L200">SUM(C201:C232)</f>
        <v>2750</v>
      </c>
      <c r="D200" s="124">
        <f t="shared" si="18"/>
        <v>2363</v>
      </c>
      <c r="E200" s="124">
        <f t="shared" si="18"/>
        <v>281</v>
      </c>
      <c r="F200" s="124">
        <f t="shared" si="18"/>
        <v>3</v>
      </c>
      <c r="G200" s="124">
        <f t="shared" si="18"/>
        <v>103</v>
      </c>
      <c r="H200" s="124">
        <f t="shared" si="18"/>
        <v>333</v>
      </c>
      <c r="I200" s="124">
        <f t="shared" si="18"/>
        <v>2363</v>
      </c>
      <c r="J200" s="124">
        <f t="shared" si="18"/>
        <v>1336</v>
      </c>
      <c r="K200" s="124">
        <f t="shared" si="18"/>
        <v>6664</v>
      </c>
      <c r="L200" s="124">
        <f t="shared" si="18"/>
        <v>361</v>
      </c>
      <c r="M200" s="125">
        <f aca="true" t="shared" si="19" ref="M200:M205">SUM(H200:L200)</f>
        <v>11057</v>
      </c>
    </row>
    <row r="201" spans="2:13" ht="12">
      <c r="B201" s="127" t="s">
        <v>1870</v>
      </c>
      <c r="C201" s="129">
        <v>78</v>
      </c>
      <c r="D201" s="129">
        <v>56</v>
      </c>
      <c r="E201" s="129">
        <v>11</v>
      </c>
      <c r="F201" s="129">
        <v>1</v>
      </c>
      <c r="G201" s="129">
        <v>10</v>
      </c>
      <c r="H201" s="129">
        <v>8</v>
      </c>
      <c r="I201" s="129">
        <v>56</v>
      </c>
      <c r="J201" s="129">
        <v>37</v>
      </c>
      <c r="K201" s="129">
        <v>3157</v>
      </c>
      <c r="L201" s="129">
        <v>7</v>
      </c>
      <c r="M201" s="130">
        <f t="shared" si="19"/>
        <v>3265</v>
      </c>
    </row>
    <row r="202" spans="2:13" ht="12">
      <c r="B202" s="127" t="s">
        <v>1777</v>
      </c>
      <c r="C202" s="129">
        <v>99</v>
      </c>
      <c r="D202" s="129">
        <v>85</v>
      </c>
      <c r="E202" s="129">
        <v>8</v>
      </c>
      <c r="F202" s="129">
        <v>0</v>
      </c>
      <c r="G202" s="129">
        <v>6</v>
      </c>
      <c r="H202" s="129">
        <v>9</v>
      </c>
      <c r="I202" s="129">
        <v>85</v>
      </c>
      <c r="J202" s="129">
        <v>62</v>
      </c>
      <c r="K202" s="129">
        <v>855</v>
      </c>
      <c r="L202" s="129">
        <v>22</v>
      </c>
      <c r="M202" s="130">
        <f t="shared" si="19"/>
        <v>1033</v>
      </c>
    </row>
    <row r="203" spans="2:13" ht="12">
      <c r="B203" s="127" t="s">
        <v>1871</v>
      </c>
      <c r="C203" s="129">
        <v>76</v>
      </c>
      <c r="D203" s="129">
        <v>63</v>
      </c>
      <c r="E203" s="129">
        <v>10</v>
      </c>
      <c r="F203" s="129">
        <v>0</v>
      </c>
      <c r="G203" s="129">
        <v>3</v>
      </c>
      <c r="H203" s="129">
        <v>16</v>
      </c>
      <c r="I203" s="129">
        <v>63</v>
      </c>
      <c r="J203" s="129">
        <v>38</v>
      </c>
      <c r="K203" s="129">
        <v>123</v>
      </c>
      <c r="L203" s="129">
        <v>7</v>
      </c>
      <c r="M203" s="130">
        <f t="shared" si="19"/>
        <v>247</v>
      </c>
    </row>
    <row r="204" spans="2:13" ht="12">
      <c r="B204" s="127" t="s">
        <v>1872</v>
      </c>
      <c r="C204" s="129">
        <v>52</v>
      </c>
      <c r="D204" s="129">
        <v>34</v>
      </c>
      <c r="E204" s="129">
        <v>14</v>
      </c>
      <c r="F204" s="129">
        <v>0</v>
      </c>
      <c r="G204" s="129">
        <v>4</v>
      </c>
      <c r="H204" s="129">
        <v>14</v>
      </c>
      <c r="I204" s="129">
        <v>34</v>
      </c>
      <c r="J204" s="129">
        <v>32</v>
      </c>
      <c r="K204" s="129">
        <v>105</v>
      </c>
      <c r="L204" s="129">
        <v>0</v>
      </c>
      <c r="M204" s="130">
        <f t="shared" si="19"/>
        <v>185</v>
      </c>
    </row>
    <row r="205" spans="2:13" ht="12">
      <c r="B205" s="127" t="s">
        <v>1873</v>
      </c>
      <c r="C205" s="129">
        <v>151</v>
      </c>
      <c r="D205" s="129">
        <v>133</v>
      </c>
      <c r="E205" s="129">
        <v>14</v>
      </c>
      <c r="F205" s="129">
        <v>0</v>
      </c>
      <c r="G205" s="129">
        <v>4</v>
      </c>
      <c r="H205" s="129">
        <v>24</v>
      </c>
      <c r="I205" s="129">
        <v>133</v>
      </c>
      <c r="J205" s="129">
        <v>36</v>
      </c>
      <c r="K205" s="129">
        <v>148</v>
      </c>
      <c r="L205" s="129">
        <v>18</v>
      </c>
      <c r="M205" s="130">
        <f t="shared" si="19"/>
        <v>359</v>
      </c>
    </row>
    <row r="206" spans="2:13" ht="12">
      <c r="B206" s="127"/>
      <c r="C206" s="129"/>
      <c r="D206" s="129"/>
      <c r="E206" s="129"/>
      <c r="F206" s="129"/>
      <c r="G206" s="129"/>
      <c r="H206" s="129"/>
      <c r="I206" s="129"/>
      <c r="J206" s="129"/>
      <c r="K206" s="129"/>
      <c r="L206" s="129"/>
      <c r="M206" s="130"/>
    </row>
    <row r="207" spans="2:13" ht="12">
      <c r="B207" s="127" t="s">
        <v>1738</v>
      </c>
      <c r="C207" s="129">
        <v>41</v>
      </c>
      <c r="D207" s="129">
        <v>26</v>
      </c>
      <c r="E207" s="129">
        <v>10</v>
      </c>
      <c r="F207" s="129">
        <v>0</v>
      </c>
      <c r="G207" s="129">
        <v>5</v>
      </c>
      <c r="H207" s="129">
        <v>9</v>
      </c>
      <c r="I207" s="129">
        <v>26</v>
      </c>
      <c r="J207" s="129">
        <v>17</v>
      </c>
      <c r="K207" s="129">
        <v>82</v>
      </c>
      <c r="L207" s="129">
        <v>4</v>
      </c>
      <c r="M207" s="130">
        <f>SUM(H207:L207)</f>
        <v>138</v>
      </c>
    </row>
    <row r="208" spans="2:13" ht="12">
      <c r="B208" s="127" t="s">
        <v>1874</v>
      </c>
      <c r="C208" s="129">
        <v>80</v>
      </c>
      <c r="D208" s="129">
        <v>61</v>
      </c>
      <c r="E208" s="129">
        <v>14</v>
      </c>
      <c r="F208" s="129">
        <v>0</v>
      </c>
      <c r="G208" s="129">
        <v>5</v>
      </c>
      <c r="H208" s="129">
        <v>22</v>
      </c>
      <c r="I208" s="129">
        <v>61</v>
      </c>
      <c r="J208" s="129">
        <v>53</v>
      </c>
      <c r="K208" s="129">
        <v>154</v>
      </c>
      <c r="L208" s="129">
        <v>19</v>
      </c>
      <c r="M208" s="130">
        <f>SUM(H208:L208)</f>
        <v>309</v>
      </c>
    </row>
    <row r="209" spans="2:13" ht="12">
      <c r="B209" s="127" t="s">
        <v>1875</v>
      </c>
      <c r="C209" s="129">
        <v>101</v>
      </c>
      <c r="D209" s="129">
        <v>83</v>
      </c>
      <c r="E209" s="129">
        <v>14</v>
      </c>
      <c r="F209" s="129">
        <v>0</v>
      </c>
      <c r="G209" s="129">
        <v>4</v>
      </c>
      <c r="H209" s="129">
        <v>15</v>
      </c>
      <c r="I209" s="129">
        <v>83</v>
      </c>
      <c r="J209" s="129">
        <v>36</v>
      </c>
      <c r="K209" s="129">
        <v>95</v>
      </c>
      <c r="L209" s="129">
        <v>18</v>
      </c>
      <c r="M209" s="130">
        <f>SUM(H209:L209)</f>
        <v>247</v>
      </c>
    </row>
    <row r="210" spans="2:13" ht="12">
      <c r="B210" s="127" t="s">
        <v>1876</v>
      </c>
      <c r="C210" s="129">
        <v>104</v>
      </c>
      <c r="D210" s="129">
        <v>86</v>
      </c>
      <c r="E210" s="129">
        <v>11</v>
      </c>
      <c r="F210" s="129">
        <v>0</v>
      </c>
      <c r="G210" s="129">
        <v>7</v>
      </c>
      <c r="H210" s="129">
        <v>25</v>
      </c>
      <c r="I210" s="129">
        <v>86</v>
      </c>
      <c r="J210" s="129">
        <v>53</v>
      </c>
      <c r="K210" s="129">
        <v>85</v>
      </c>
      <c r="L210" s="129">
        <v>5</v>
      </c>
      <c r="M210" s="130">
        <f>SUM(H210:L210)</f>
        <v>254</v>
      </c>
    </row>
    <row r="211" spans="2:13" ht="12">
      <c r="B211" s="127" t="s">
        <v>1877</v>
      </c>
      <c r="C211" s="129">
        <v>105</v>
      </c>
      <c r="D211" s="129">
        <v>88</v>
      </c>
      <c r="E211" s="129">
        <v>13</v>
      </c>
      <c r="F211" s="129">
        <v>0</v>
      </c>
      <c r="G211" s="129">
        <v>4</v>
      </c>
      <c r="H211" s="129">
        <v>11</v>
      </c>
      <c r="I211" s="129">
        <v>88</v>
      </c>
      <c r="J211" s="129">
        <v>47</v>
      </c>
      <c r="K211" s="129">
        <v>101</v>
      </c>
      <c r="L211" s="129">
        <v>11</v>
      </c>
      <c r="M211" s="130">
        <f>SUM(H211:L211)</f>
        <v>258</v>
      </c>
    </row>
    <row r="212" spans="2:13" ht="12">
      <c r="B212" s="127"/>
      <c r="C212" s="129"/>
      <c r="D212" s="129"/>
      <c r="E212" s="129"/>
      <c r="F212" s="129"/>
      <c r="G212" s="129"/>
      <c r="H212" s="129"/>
      <c r="I212" s="129"/>
      <c r="J212" s="129"/>
      <c r="K212" s="129"/>
      <c r="L212" s="129"/>
      <c r="M212" s="130"/>
    </row>
    <row r="213" spans="2:13" ht="12">
      <c r="B213" s="127" t="s">
        <v>1878</v>
      </c>
      <c r="C213" s="129">
        <v>134</v>
      </c>
      <c r="D213" s="129">
        <v>115</v>
      </c>
      <c r="E213" s="129">
        <v>14</v>
      </c>
      <c r="F213" s="129">
        <v>2</v>
      </c>
      <c r="G213" s="129">
        <v>3</v>
      </c>
      <c r="H213" s="129">
        <v>15</v>
      </c>
      <c r="I213" s="129">
        <v>115</v>
      </c>
      <c r="J213" s="129">
        <v>58</v>
      </c>
      <c r="K213" s="129">
        <v>102</v>
      </c>
      <c r="L213" s="129">
        <v>59</v>
      </c>
      <c r="M213" s="130">
        <f aca="true" t="shared" si="20" ref="M213:M232">SUM(H213:L213)</f>
        <v>349</v>
      </c>
    </row>
    <row r="214" spans="2:13" ht="12">
      <c r="B214" s="127" t="s">
        <v>1879</v>
      </c>
      <c r="C214" s="129">
        <v>97</v>
      </c>
      <c r="D214" s="129">
        <v>90</v>
      </c>
      <c r="E214" s="129">
        <v>5</v>
      </c>
      <c r="F214" s="129">
        <v>0</v>
      </c>
      <c r="G214" s="129">
        <v>2</v>
      </c>
      <c r="H214" s="129">
        <v>9</v>
      </c>
      <c r="I214" s="129">
        <v>90</v>
      </c>
      <c r="J214" s="129">
        <v>50</v>
      </c>
      <c r="K214" s="129">
        <v>108</v>
      </c>
      <c r="L214" s="129">
        <v>4</v>
      </c>
      <c r="M214" s="130">
        <f t="shared" si="20"/>
        <v>261</v>
      </c>
    </row>
    <row r="215" spans="2:13" ht="12">
      <c r="B215" s="127" t="s">
        <v>1880</v>
      </c>
      <c r="C215" s="129">
        <v>113</v>
      </c>
      <c r="D215" s="129">
        <v>104</v>
      </c>
      <c r="E215" s="129">
        <v>6</v>
      </c>
      <c r="F215" s="129">
        <v>0</v>
      </c>
      <c r="G215" s="129">
        <v>3</v>
      </c>
      <c r="H215" s="129">
        <v>3</v>
      </c>
      <c r="I215" s="129">
        <v>104</v>
      </c>
      <c r="J215" s="129">
        <v>73</v>
      </c>
      <c r="K215" s="129">
        <v>87</v>
      </c>
      <c r="L215" s="129">
        <v>2</v>
      </c>
      <c r="M215" s="130">
        <f t="shared" si="20"/>
        <v>269</v>
      </c>
    </row>
    <row r="216" spans="2:13" ht="12">
      <c r="B216" s="127" t="s">
        <v>1881</v>
      </c>
      <c r="C216" s="129">
        <v>24</v>
      </c>
      <c r="D216" s="129">
        <v>19</v>
      </c>
      <c r="E216" s="129">
        <v>4</v>
      </c>
      <c r="F216" s="129">
        <v>0</v>
      </c>
      <c r="G216" s="129">
        <v>1</v>
      </c>
      <c r="H216" s="129">
        <v>3</v>
      </c>
      <c r="I216" s="129">
        <v>19</v>
      </c>
      <c r="J216" s="129">
        <v>9</v>
      </c>
      <c r="K216" s="129">
        <v>27</v>
      </c>
      <c r="L216" s="129">
        <v>0</v>
      </c>
      <c r="M216" s="130">
        <f t="shared" si="20"/>
        <v>58</v>
      </c>
    </row>
    <row r="217" spans="2:13" ht="12">
      <c r="B217" s="127" t="s">
        <v>361</v>
      </c>
      <c r="C217" s="129">
        <v>131</v>
      </c>
      <c r="D217" s="129">
        <v>110</v>
      </c>
      <c r="E217" s="129">
        <v>17</v>
      </c>
      <c r="F217" s="129">
        <v>0</v>
      </c>
      <c r="G217" s="129">
        <v>4</v>
      </c>
      <c r="H217" s="129">
        <v>22</v>
      </c>
      <c r="I217" s="129">
        <v>110</v>
      </c>
      <c r="J217" s="129">
        <v>88</v>
      </c>
      <c r="K217" s="129">
        <v>136</v>
      </c>
      <c r="L217" s="129">
        <v>12</v>
      </c>
      <c r="M217" s="130">
        <f t="shared" si="20"/>
        <v>368</v>
      </c>
    </row>
    <row r="218" spans="2:13" ht="12">
      <c r="B218" s="127" t="s">
        <v>1882</v>
      </c>
      <c r="C218" s="129">
        <v>80</v>
      </c>
      <c r="D218" s="129">
        <v>70</v>
      </c>
      <c r="E218" s="129">
        <v>7</v>
      </c>
      <c r="F218" s="129">
        <v>0</v>
      </c>
      <c r="G218" s="129">
        <v>3</v>
      </c>
      <c r="H218" s="129">
        <v>9</v>
      </c>
      <c r="I218" s="129">
        <v>70</v>
      </c>
      <c r="J218" s="129">
        <v>14</v>
      </c>
      <c r="K218" s="129">
        <v>64</v>
      </c>
      <c r="L218" s="129">
        <v>0</v>
      </c>
      <c r="M218" s="130">
        <f t="shared" si="20"/>
        <v>157</v>
      </c>
    </row>
    <row r="219" spans="2:13" ht="12">
      <c r="B219" s="127" t="s">
        <v>1883</v>
      </c>
      <c r="C219" s="129">
        <v>130</v>
      </c>
      <c r="D219" s="129">
        <v>121</v>
      </c>
      <c r="E219" s="129">
        <v>7</v>
      </c>
      <c r="F219" s="129">
        <v>0</v>
      </c>
      <c r="G219" s="129">
        <v>2</v>
      </c>
      <c r="H219" s="129">
        <v>19</v>
      </c>
      <c r="I219" s="129">
        <v>121</v>
      </c>
      <c r="J219" s="129">
        <v>58</v>
      </c>
      <c r="K219" s="129">
        <v>69</v>
      </c>
      <c r="L219" s="129">
        <v>60</v>
      </c>
      <c r="M219" s="130">
        <f t="shared" si="20"/>
        <v>327</v>
      </c>
    </row>
    <row r="220" spans="2:13" ht="12">
      <c r="B220" s="127" t="s">
        <v>1884</v>
      </c>
      <c r="C220" s="129">
        <v>47</v>
      </c>
      <c r="D220" s="129">
        <v>36</v>
      </c>
      <c r="E220" s="129">
        <v>5</v>
      </c>
      <c r="F220" s="129">
        <v>0</v>
      </c>
      <c r="G220" s="129">
        <v>6</v>
      </c>
      <c r="H220" s="129">
        <v>6</v>
      </c>
      <c r="I220" s="129">
        <v>36</v>
      </c>
      <c r="J220" s="129">
        <v>6</v>
      </c>
      <c r="K220" s="129">
        <v>45</v>
      </c>
      <c r="L220" s="129">
        <v>2</v>
      </c>
      <c r="M220" s="130">
        <f t="shared" si="20"/>
        <v>95</v>
      </c>
    </row>
    <row r="221" spans="2:13" ht="12">
      <c r="B221" s="127" t="s">
        <v>1885</v>
      </c>
      <c r="C221" s="129">
        <v>116</v>
      </c>
      <c r="D221" s="129">
        <v>107</v>
      </c>
      <c r="E221" s="129">
        <v>7</v>
      </c>
      <c r="F221" s="129">
        <v>0</v>
      </c>
      <c r="G221" s="129">
        <v>2</v>
      </c>
      <c r="H221" s="129">
        <v>17</v>
      </c>
      <c r="I221" s="129">
        <v>107</v>
      </c>
      <c r="J221" s="129">
        <v>74</v>
      </c>
      <c r="K221" s="129">
        <v>111</v>
      </c>
      <c r="L221" s="129">
        <v>11</v>
      </c>
      <c r="M221" s="130">
        <f t="shared" si="20"/>
        <v>320</v>
      </c>
    </row>
    <row r="222" spans="2:13" ht="12">
      <c r="B222" s="127"/>
      <c r="C222" s="129"/>
      <c r="D222" s="129"/>
      <c r="E222" s="129"/>
      <c r="F222" s="129"/>
      <c r="G222" s="129"/>
      <c r="H222" s="129"/>
      <c r="I222" s="129"/>
      <c r="J222" s="129"/>
      <c r="K222" s="129"/>
      <c r="L222" s="129"/>
      <c r="M222" s="130">
        <f t="shared" si="20"/>
        <v>0</v>
      </c>
    </row>
    <row r="223" spans="2:13" ht="12">
      <c r="B223" s="127" t="s">
        <v>1886</v>
      </c>
      <c r="C223" s="129">
        <v>159</v>
      </c>
      <c r="D223" s="129">
        <v>135</v>
      </c>
      <c r="E223" s="129">
        <v>20</v>
      </c>
      <c r="F223" s="129">
        <v>0</v>
      </c>
      <c r="G223" s="129">
        <v>4</v>
      </c>
      <c r="H223" s="129">
        <v>20</v>
      </c>
      <c r="I223" s="129">
        <v>135</v>
      </c>
      <c r="J223" s="129">
        <v>77</v>
      </c>
      <c r="K223" s="129">
        <v>166</v>
      </c>
      <c r="L223" s="129">
        <v>73</v>
      </c>
      <c r="M223" s="130">
        <f t="shared" si="20"/>
        <v>471</v>
      </c>
    </row>
    <row r="224" spans="2:13" ht="12">
      <c r="B224" s="127" t="s">
        <v>1887</v>
      </c>
      <c r="C224" s="129">
        <v>130</v>
      </c>
      <c r="D224" s="129">
        <v>119</v>
      </c>
      <c r="E224" s="129">
        <v>9</v>
      </c>
      <c r="F224" s="129">
        <v>0</v>
      </c>
      <c r="G224" s="129">
        <v>2</v>
      </c>
      <c r="H224" s="129">
        <v>8</v>
      </c>
      <c r="I224" s="129">
        <v>119</v>
      </c>
      <c r="J224" s="129">
        <v>67</v>
      </c>
      <c r="K224" s="129">
        <v>68</v>
      </c>
      <c r="L224" s="129">
        <v>7</v>
      </c>
      <c r="M224" s="130">
        <f t="shared" si="20"/>
        <v>269</v>
      </c>
    </row>
    <row r="225" spans="2:13" ht="12">
      <c r="B225" s="127" t="s">
        <v>374</v>
      </c>
      <c r="C225" s="129">
        <v>58</v>
      </c>
      <c r="D225" s="129">
        <v>50</v>
      </c>
      <c r="E225" s="129">
        <v>4</v>
      </c>
      <c r="F225" s="129">
        <v>0</v>
      </c>
      <c r="G225" s="129">
        <v>4</v>
      </c>
      <c r="H225" s="129">
        <v>4</v>
      </c>
      <c r="I225" s="129">
        <v>50</v>
      </c>
      <c r="J225" s="129">
        <v>18</v>
      </c>
      <c r="K225" s="129">
        <v>74</v>
      </c>
      <c r="L225" s="129">
        <v>12</v>
      </c>
      <c r="M225" s="130">
        <f t="shared" si="20"/>
        <v>158</v>
      </c>
    </row>
    <row r="226" spans="2:13" ht="12">
      <c r="B226" s="127" t="s">
        <v>1888</v>
      </c>
      <c r="C226" s="129">
        <v>24</v>
      </c>
      <c r="D226" s="129">
        <v>17</v>
      </c>
      <c r="E226" s="129">
        <v>5</v>
      </c>
      <c r="F226" s="129">
        <v>0</v>
      </c>
      <c r="G226" s="129">
        <v>2</v>
      </c>
      <c r="H226" s="129">
        <v>5</v>
      </c>
      <c r="I226" s="129">
        <v>17</v>
      </c>
      <c r="J226" s="129">
        <v>10</v>
      </c>
      <c r="K226" s="129">
        <v>33</v>
      </c>
      <c r="L226" s="129">
        <v>1</v>
      </c>
      <c r="M226" s="130">
        <f t="shared" si="20"/>
        <v>66</v>
      </c>
    </row>
    <row r="227" spans="2:13" ht="12">
      <c r="B227" s="127" t="s">
        <v>1889</v>
      </c>
      <c r="C227" s="129">
        <v>48</v>
      </c>
      <c r="D227" s="129">
        <v>45</v>
      </c>
      <c r="E227" s="129">
        <v>2</v>
      </c>
      <c r="F227" s="129">
        <v>0</v>
      </c>
      <c r="G227" s="129">
        <v>1</v>
      </c>
      <c r="H227" s="129">
        <v>2</v>
      </c>
      <c r="I227" s="129">
        <v>45</v>
      </c>
      <c r="J227" s="129">
        <v>23</v>
      </c>
      <c r="K227" s="129">
        <v>40</v>
      </c>
      <c r="L227" s="129">
        <v>1</v>
      </c>
      <c r="M227" s="130">
        <f t="shared" si="20"/>
        <v>111</v>
      </c>
    </row>
    <row r="228" spans="2:13" ht="12">
      <c r="B228" s="127"/>
      <c r="C228" s="129"/>
      <c r="D228" s="129"/>
      <c r="E228" s="129"/>
      <c r="F228" s="129"/>
      <c r="G228" s="129"/>
      <c r="H228" s="129"/>
      <c r="I228" s="129"/>
      <c r="J228" s="129"/>
      <c r="K228" s="129"/>
      <c r="L228" s="129"/>
      <c r="M228" s="130">
        <f t="shared" si="20"/>
        <v>0</v>
      </c>
    </row>
    <row r="229" spans="2:13" ht="12">
      <c r="B229" s="127" t="s">
        <v>371</v>
      </c>
      <c r="C229" s="129">
        <v>416</v>
      </c>
      <c r="D229" s="129">
        <v>372</v>
      </c>
      <c r="E229" s="129">
        <v>39</v>
      </c>
      <c r="F229" s="129">
        <v>0</v>
      </c>
      <c r="G229" s="129">
        <v>5</v>
      </c>
      <c r="H229" s="129">
        <v>25</v>
      </c>
      <c r="I229" s="129">
        <v>372</v>
      </c>
      <c r="J229" s="129">
        <v>213</v>
      </c>
      <c r="K229" s="129">
        <v>445</v>
      </c>
      <c r="L229" s="129">
        <v>5</v>
      </c>
      <c r="M229" s="130">
        <f t="shared" si="20"/>
        <v>1060</v>
      </c>
    </row>
    <row r="230" spans="2:13" ht="12">
      <c r="B230" s="127" t="s">
        <v>1890</v>
      </c>
      <c r="C230" s="129">
        <v>68</v>
      </c>
      <c r="D230" s="129">
        <v>62</v>
      </c>
      <c r="E230" s="129">
        <v>3</v>
      </c>
      <c r="F230" s="129">
        <v>0</v>
      </c>
      <c r="G230" s="129">
        <v>3</v>
      </c>
      <c r="H230" s="129">
        <v>2</v>
      </c>
      <c r="I230" s="129">
        <v>62</v>
      </c>
      <c r="J230" s="129">
        <v>49</v>
      </c>
      <c r="K230" s="129">
        <v>87</v>
      </c>
      <c r="L230" s="129">
        <v>1</v>
      </c>
      <c r="M230" s="130">
        <f t="shared" si="20"/>
        <v>201</v>
      </c>
    </row>
    <row r="231" spans="2:13" ht="12">
      <c r="B231" s="127" t="s">
        <v>1891</v>
      </c>
      <c r="C231" s="129">
        <v>32</v>
      </c>
      <c r="D231" s="129">
        <v>26</v>
      </c>
      <c r="E231" s="129">
        <v>5</v>
      </c>
      <c r="F231" s="129">
        <v>0</v>
      </c>
      <c r="G231" s="129">
        <v>1</v>
      </c>
      <c r="H231" s="129">
        <v>6</v>
      </c>
      <c r="I231" s="129">
        <v>26</v>
      </c>
      <c r="J231" s="129">
        <v>17</v>
      </c>
      <c r="K231" s="129">
        <v>31</v>
      </c>
      <c r="L231" s="129">
        <v>0</v>
      </c>
      <c r="M231" s="130">
        <f t="shared" si="20"/>
        <v>80</v>
      </c>
    </row>
    <row r="232" spans="2:13" ht="12">
      <c r="B232" s="127" t="s">
        <v>1892</v>
      </c>
      <c r="C232" s="129">
        <v>56</v>
      </c>
      <c r="D232" s="129">
        <v>50</v>
      </c>
      <c r="E232" s="129">
        <v>3</v>
      </c>
      <c r="F232" s="129">
        <v>0</v>
      </c>
      <c r="G232" s="129">
        <v>3</v>
      </c>
      <c r="H232" s="129">
        <v>5</v>
      </c>
      <c r="I232" s="129">
        <v>50</v>
      </c>
      <c r="J232" s="129">
        <v>21</v>
      </c>
      <c r="K232" s="129">
        <v>66</v>
      </c>
      <c r="L232" s="129">
        <v>0</v>
      </c>
      <c r="M232" s="130">
        <f t="shared" si="20"/>
        <v>142</v>
      </c>
    </row>
    <row r="233" spans="2:13" ht="12">
      <c r="B233" s="127"/>
      <c r="C233" s="129"/>
      <c r="D233" s="129"/>
      <c r="E233" s="129"/>
      <c r="F233" s="129"/>
      <c r="G233" s="129"/>
      <c r="H233" s="129"/>
      <c r="I233" s="129"/>
      <c r="J233" s="129"/>
      <c r="K233" s="129"/>
      <c r="L233" s="129"/>
      <c r="M233" s="130"/>
    </row>
    <row r="234" spans="2:13" s="122" customFormat="1" ht="11.25">
      <c r="B234" s="123" t="s">
        <v>377</v>
      </c>
      <c r="C234" s="124">
        <f aca="true" t="shared" si="21" ref="C234:L234">SUM(C235:C253)</f>
        <v>2766</v>
      </c>
      <c r="D234" s="124">
        <f t="shared" si="21"/>
        <v>2392</v>
      </c>
      <c r="E234" s="124">
        <f t="shared" si="21"/>
        <v>270</v>
      </c>
      <c r="F234" s="124">
        <f t="shared" si="21"/>
        <v>17</v>
      </c>
      <c r="G234" s="124">
        <f t="shared" si="21"/>
        <v>87</v>
      </c>
      <c r="H234" s="124">
        <f t="shared" si="21"/>
        <v>344</v>
      </c>
      <c r="I234" s="124">
        <f t="shared" si="21"/>
        <v>2389</v>
      </c>
      <c r="J234" s="124">
        <f t="shared" si="21"/>
        <v>1274</v>
      </c>
      <c r="K234" s="124">
        <f t="shared" si="21"/>
        <v>5497</v>
      </c>
      <c r="L234" s="124">
        <f t="shared" si="21"/>
        <v>569</v>
      </c>
      <c r="M234" s="125">
        <f aca="true" t="shared" si="22" ref="M234:M239">SUM(H234:L234)</f>
        <v>10073</v>
      </c>
    </row>
    <row r="235" spans="2:13" ht="12">
      <c r="B235" s="127" t="s">
        <v>1893</v>
      </c>
      <c r="C235" s="129">
        <v>123</v>
      </c>
      <c r="D235" s="129">
        <v>113</v>
      </c>
      <c r="E235" s="129">
        <v>6</v>
      </c>
      <c r="F235" s="129">
        <v>2</v>
      </c>
      <c r="G235" s="129">
        <v>2</v>
      </c>
      <c r="H235" s="129">
        <v>7</v>
      </c>
      <c r="I235" s="129">
        <v>113</v>
      </c>
      <c r="J235" s="129">
        <v>66</v>
      </c>
      <c r="K235" s="129">
        <v>125</v>
      </c>
      <c r="L235" s="129">
        <v>6</v>
      </c>
      <c r="M235" s="130">
        <f t="shared" si="22"/>
        <v>317</v>
      </c>
    </row>
    <row r="236" spans="2:13" ht="12">
      <c r="B236" s="127" t="s">
        <v>1894</v>
      </c>
      <c r="C236" s="129">
        <v>59</v>
      </c>
      <c r="D236" s="129">
        <v>40</v>
      </c>
      <c r="E236" s="129">
        <v>16</v>
      </c>
      <c r="F236" s="129">
        <v>0</v>
      </c>
      <c r="G236" s="129">
        <v>3</v>
      </c>
      <c r="H236" s="129">
        <v>16</v>
      </c>
      <c r="I236" s="129">
        <v>40</v>
      </c>
      <c r="J236" s="129">
        <v>21</v>
      </c>
      <c r="K236" s="129">
        <v>80</v>
      </c>
      <c r="L236" s="129">
        <v>1</v>
      </c>
      <c r="M236" s="130">
        <f t="shared" si="22"/>
        <v>158</v>
      </c>
    </row>
    <row r="237" spans="2:13" ht="12">
      <c r="B237" s="127" t="s">
        <v>1895</v>
      </c>
      <c r="C237" s="129">
        <v>229</v>
      </c>
      <c r="D237" s="129">
        <v>199</v>
      </c>
      <c r="E237" s="129">
        <v>20</v>
      </c>
      <c r="F237" s="129">
        <v>0</v>
      </c>
      <c r="G237" s="129">
        <v>10</v>
      </c>
      <c r="H237" s="129">
        <v>28</v>
      </c>
      <c r="I237" s="129">
        <v>199</v>
      </c>
      <c r="J237" s="129">
        <v>108</v>
      </c>
      <c r="K237" s="129">
        <v>430</v>
      </c>
      <c r="L237" s="129">
        <v>26</v>
      </c>
      <c r="M237" s="130">
        <f t="shared" si="22"/>
        <v>791</v>
      </c>
    </row>
    <row r="238" spans="2:13" ht="12">
      <c r="B238" s="127" t="s">
        <v>1896</v>
      </c>
      <c r="C238" s="129">
        <v>86</v>
      </c>
      <c r="D238" s="129">
        <v>63</v>
      </c>
      <c r="E238" s="129">
        <v>12</v>
      </c>
      <c r="F238" s="129">
        <v>1</v>
      </c>
      <c r="G238" s="129">
        <v>10</v>
      </c>
      <c r="H238" s="129">
        <v>10</v>
      </c>
      <c r="I238" s="129">
        <v>63</v>
      </c>
      <c r="J238" s="129">
        <v>34</v>
      </c>
      <c r="K238" s="129">
        <v>88</v>
      </c>
      <c r="L238" s="129">
        <v>3</v>
      </c>
      <c r="M238" s="130">
        <f t="shared" si="22"/>
        <v>198</v>
      </c>
    </row>
    <row r="239" spans="2:13" ht="12">
      <c r="B239" s="127" t="s">
        <v>378</v>
      </c>
      <c r="C239" s="129">
        <v>395</v>
      </c>
      <c r="D239" s="129">
        <v>357</v>
      </c>
      <c r="E239" s="129">
        <v>25</v>
      </c>
      <c r="F239" s="129">
        <v>3</v>
      </c>
      <c r="G239" s="129">
        <v>10</v>
      </c>
      <c r="H239" s="129">
        <v>44</v>
      </c>
      <c r="I239" s="129">
        <v>354</v>
      </c>
      <c r="J239" s="129">
        <v>219</v>
      </c>
      <c r="K239" s="129">
        <v>1513</v>
      </c>
      <c r="L239" s="129">
        <v>227</v>
      </c>
      <c r="M239" s="130">
        <f t="shared" si="22"/>
        <v>2357</v>
      </c>
    </row>
    <row r="240" spans="2:13" ht="12">
      <c r="B240" s="127"/>
      <c r="C240" s="129"/>
      <c r="D240" s="129"/>
      <c r="E240" s="129"/>
      <c r="F240" s="129"/>
      <c r="G240" s="129"/>
      <c r="H240" s="129"/>
      <c r="I240" s="129"/>
      <c r="J240" s="129"/>
      <c r="K240" s="129"/>
      <c r="L240" s="129"/>
      <c r="M240" s="130"/>
    </row>
    <row r="241" spans="2:13" ht="12">
      <c r="B241" s="127" t="s">
        <v>1897</v>
      </c>
      <c r="C241" s="129">
        <v>43</v>
      </c>
      <c r="D241" s="129">
        <v>29</v>
      </c>
      <c r="E241" s="129">
        <v>10</v>
      </c>
      <c r="F241" s="129">
        <v>0</v>
      </c>
      <c r="G241" s="129">
        <v>4</v>
      </c>
      <c r="H241" s="129">
        <v>37</v>
      </c>
      <c r="I241" s="129">
        <v>29</v>
      </c>
      <c r="J241" s="129">
        <v>24</v>
      </c>
      <c r="K241" s="129">
        <v>154</v>
      </c>
      <c r="L241" s="129">
        <v>106</v>
      </c>
      <c r="M241" s="130">
        <f>SUM(H241:L241)</f>
        <v>350</v>
      </c>
    </row>
    <row r="242" spans="2:13" ht="12">
      <c r="B242" s="127" t="s">
        <v>1898</v>
      </c>
      <c r="C242" s="129">
        <v>193</v>
      </c>
      <c r="D242" s="129">
        <v>169</v>
      </c>
      <c r="E242" s="129">
        <v>18</v>
      </c>
      <c r="F242" s="129">
        <v>1</v>
      </c>
      <c r="G242" s="129">
        <v>5</v>
      </c>
      <c r="H242" s="129">
        <v>14</v>
      </c>
      <c r="I242" s="129">
        <v>169</v>
      </c>
      <c r="J242" s="129">
        <v>100</v>
      </c>
      <c r="K242" s="129">
        <v>165</v>
      </c>
      <c r="L242" s="129">
        <v>11</v>
      </c>
      <c r="M242" s="130">
        <f>SUM(H242:L242)</f>
        <v>459</v>
      </c>
    </row>
    <row r="243" spans="2:13" ht="12">
      <c r="B243" s="127" t="s">
        <v>1840</v>
      </c>
      <c r="C243" s="129">
        <v>162</v>
      </c>
      <c r="D243" s="129">
        <v>129</v>
      </c>
      <c r="E243" s="129">
        <v>28</v>
      </c>
      <c r="F243" s="129">
        <v>2</v>
      </c>
      <c r="G243" s="129">
        <v>3</v>
      </c>
      <c r="H243" s="129">
        <v>31</v>
      </c>
      <c r="I243" s="129">
        <v>129</v>
      </c>
      <c r="J243" s="129">
        <v>30</v>
      </c>
      <c r="K243" s="129">
        <v>851</v>
      </c>
      <c r="L243" s="129">
        <v>42</v>
      </c>
      <c r="M243" s="130">
        <f>SUM(H243:L243)</f>
        <v>1083</v>
      </c>
    </row>
    <row r="244" spans="2:13" ht="12">
      <c r="B244" s="127" t="s">
        <v>1870</v>
      </c>
      <c r="C244" s="129">
        <v>54</v>
      </c>
      <c r="D244" s="129">
        <v>37</v>
      </c>
      <c r="E244" s="129">
        <v>14</v>
      </c>
      <c r="F244" s="129">
        <v>0</v>
      </c>
      <c r="G244" s="129">
        <v>3</v>
      </c>
      <c r="H244" s="129">
        <v>15</v>
      </c>
      <c r="I244" s="129">
        <v>37</v>
      </c>
      <c r="J244" s="129">
        <v>11</v>
      </c>
      <c r="K244" s="129">
        <v>65</v>
      </c>
      <c r="L244" s="129">
        <v>6</v>
      </c>
      <c r="M244" s="130">
        <f>SUM(H244:L244)</f>
        <v>134</v>
      </c>
    </row>
    <row r="245" spans="2:13" ht="12">
      <c r="B245" s="127" t="s">
        <v>1654</v>
      </c>
      <c r="C245" s="129">
        <v>553</v>
      </c>
      <c r="D245" s="129">
        <v>502</v>
      </c>
      <c r="E245" s="129">
        <v>38</v>
      </c>
      <c r="F245" s="129">
        <v>3</v>
      </c>
      <c r="G245" s="129">
        <v>10</v>
      </c>
      <c r="H245" s="129">
        <v>58</v>
      </c>
      <c r="I245" s="129">
        <v>502</v>
      </c>
      <c r="J245" s="129">
        <v>282</v>
      </c>
      <c r="K245" s="129">
        <v>737</v>
      </c>
      <c r="L245" s="129">
        <v>100</v>
      </c>
      <c r="M245" s="130">
        <f>SUM(H245:L245)</f>
        <v>1679</v>
      </c>
    </row>
    <row r="246" spans="2:13" ht="12">
      <c r="B246" s="127"/>
      <c r="C246" s="129"/>
      <c r="D246" s="129"/>
      <c r="E246" s="129"/>
      <c r="F246" s="129"/>
      <c r="G246" s="129"/>
      <c r="H246" s="129"/>
      <c r="I246" s="129"/>
      <c r="J246" s="129"/>
      <c r="K246" s="129"/>
      <c r="L246" s="129"/>
      <c r="M246" s="130"/>
    </row>
    <row r="247" spans="2:13" ht="12">
      <c r="B247" s="127" t="s">
        <v>1899</v>
      </c>
      <c r="C247" s="129">
        <v>394</v>
      </c>
      <c r="D247" s="129">
        <v>343</v>
      </c>
      <c r="E247" s="129">
        <v>37</v>
      </c>
      <c r="F247" s="129">
        <v>4</v>
      </c>
      <c r="G247" s="129">
        <v>10</v>
      </c>
      <c r="H247" s="129">
        <v>41</v>
      </c>
      <c r="I247" s="129">
        <v>343</v>
      </c>
      <c r="J247" s="129">
        <v>238</v>
      </c>
      <c r="K247" s="129">
        <v>893</v>
      </c>
      <c r="L247" s="129">
        <v>16</v>
      </c>
      <c r="M247" s="130">
        <f>SUM(H247:L247)</f>
        <v>1531</v>
      </c>
    </row>
    <row r="248" spans="2:13" ht="12">
      <c r="B248" s="127" t="s">
        <v>1792</v>
      </c>
      <c r="C248" s="129">
        <v>150</v>
      </c>
      <c r="D248" s="129">
        <v>135</v>
      </c>
      <c r="E248" s="129">
        <v>13</v>
      </c>
      <c r="F248" s="129">
        <v>0</v>
      </c>
      <c r="G248" s="129">
        <v>2</v>
      </c>
      <c r="H248" s="129">
        <v>10</v>
      </c>
      <c r="I248" s="129">
        <v>135</v>
      </c>
      <c r="J248" s="129">
        <v>18</v>
      </c>
      <c r="K248" s="129">
        <v>120</v>
      </c>
      <c r="L248" s="129">
        <v>3</v>
      </c>
      <c r="M248" s="130">
        <f>SUM(H248:L248)</f>
        <v>286</v>
      </c>
    </row>
    <row r="249" spans="2:13" ht="12">
      <c r="B249" s="127" t="s">
        <v>1900</v>
      </c>
      <c r="C249" s="129">
        <v>156</v>
      </c>
      <c r="D249" s="129">
        <v>143</v>
      </c>
      <c r="E249" s="129">
        <v>5</v>
      </c>
      <c r="F249" s="129">
        <v>1</v>
      </c>
      <c r="G249" s="129">
        <v>7</v>
      </c>
      <c r="H249" s="129">
        <v>5</v>
      </c>
      <c r="I249" s="129">
        <v>143</v>
      </c>
      <c r="J249" s="129">
        <v>55</v>
      </c>
      <c r="K249" s="129">
        <v>134</v>
      </c>
      <c r="L249" s="129">
        <v>14</v>
      </c>
      <c r="M249" s="130">
        <f>SUM(H249:L249)</f>
        <v>351</v>
      </c>
    </row>
    <row r="250" spans="2:13" ht="12">
      <c r="B250" s="127" t="s">
        <v>1794</v>
      </c>
      <c r="C250" s="129">
        <v>120</v>
      </c>
      <c r="D250" s="129">
        <v>105</v>
      </c>
      <c r="E250" s="129">
        <v>11</v>
      </c>
      <c r="F250" s="129">
        <v>0</v>
      </c>
      <c r="G250" s="129">
        <v>4</v>
      </c>
      <c r="H250" s="129">
        <v>11</v>
      </c>
      <c r="I250" s="129">
        <v>105</v>
      </c>
      <c r="J250" s="129">
        <v>56</v>
      </c>
      <c r="K250" s="129">
        <v>70</v>
      </c>
      <c r="L250" s="129">
        <v>8</v>
      </c>
      <c r="M250" s="130">
        <f>SUM(H250:L250)</f>
        <v>250</v>
      </c>
    </row>
    <row r="251" spans="2:13" ht="12">
      <c r="B251" s="127" t="s">
        <v>1891</v>
      </c>
      <c r="C251" s="129">
        <v>34</v>
      </c>
      <c r="D251" s="129">
        <v>23</v>
      </c>
      <c r="E251" s="129">
        <v>9</v>
      </c>
      <c r="F251" s="129">
        <v>0</v>
      </c>
      <c r="G251" s="129">
        <v>2</v>
      </c>
      <c r="H251" s="129">
        <v>8</v>
      </c>
      <c r="I251" s="129">
        <v>23</v>
      </c>
      <c r="J251" s="129">
        <v>11</v>
      </c>
      <c r="K251" s="129">
        <v>39</v>
      </c>
      <c r="L251" s="129">
        <v>0</v>
      </c>
      <c r="M251" s="130">
        <f>SUM(H251:L251)</f>
        <v>81</v>
      </c>
    </row>
    <row r="252" spans="2:13" ht="12">
      <c r="B252" s="127"/>
      <c r="C252" s="129"/>
      <c r="D252" s="129"/>
      <c r="E252" s="129"/>
      <c r="F252" s="129"/>
      <c r="G252" s="129"/>
      <c r="H252" s="129"/>
      <c r="I252" s="129"/>
      <c r="J252" s="129"/>
      <c r="K252" s="129"/>
      <c r="L252" s="129"/>
      <c r="M252" s="130"/>
    </row>
    <row r="253" spans="2:13" ht="12">
      <c r="B253" s="127" t="s">
        <v>1901</v>
      </c>
      <c r="C253" s="129">
        <v>15</v>
      </c>
      <c r="D253" s="129">
        <v>5</v>
      </c>
      <c r="E253" s="129">
        <v>8</v>
      </c>
      <c r="F253" s="129">
        <v>0</v>
      </c>
      <c r="G253" s="129">
        <v>2</v>
      </c>
      <c r="H253" s="129">
        <v>9</v>
      </c>
      <c r="I253" s="129">
        <v>5</v>
      </c>
      <c r="J253" s="129">
        <v>1</v>
      </c>
      <c r="K253" s="129">
        <v>33</v>
      </c>
      <c r="L253" s="129">
        <v>0</v>
      </c>
      <c r="M253" s="130">
        <f>SUM(H253:L253)</f>
        <v>48</v>
      </c>
    </row>
    <row r="254" spans="2:13" ht="12">
      <c r="B254" s="127"/>
      <c r="C254" s="129"/>
      <c r="D254" s="129"/>
      <c r="E254" s="129"/>
      <c r="F254" s="129"/>
      <c r="G254" s="129"/>
      <c r="H254" s="129"/>
      <c r="I254" s="129"/>
      <c r="J254" s="129"/>
      <c r="K254" s="129"/>
      <c r="L254" s="129"/>
      <c r="M254" s="130"/>
    </row>
    <row r="255" spans="2:13" s="122" customFormat="1" ht="11.25">
      <c r="B255" s="123" t="s">
        <v>1902</v>
      </c>
      <c r="C255" s="124">
        <f aca="true" t="shared" si="23" ref="C255:L255">SUM(C256:C282)</f>
        <v>2549</v>
      </c>
      <c r="D255" s="124">
        <f t="shared" si="23"/>
        <v>2259</v>
      </c>
      <c r="E255" s="124">
        <f t="shared" si="23"/>
        <v>203</v>
      </c>
      <c r="F255" s="124">
        <f t="shared" si="23"/>
        <v>4</v>
      </c>
      <c r="G255" s="124">
        <f t="shared" si="23"/>
        <v>83</v>
      </c>
      <c r="H255" s="124">
        <f t="shared" si="23"/>
        <v>242</v>
      </c>
      <c r="I255" s="124">
        <f t="shared" si="23"/>
        <v>2259</v>
      </c>
      <c r="J255" s="124">
        <f t="shared" si="23"/>
        <v>1161</v>
      </c>
      <c r="K255" s="124">
        <f t="shared" si="23"/>
        <v>2807</v>
      </c>
      <c r="L255" s="124">
        <f t="shared" si="23"/>
        <v>321</v>
      </c>
      <c r="M255" s="125">
        <f aca="true" t="shared" si="24" ref="M255:M260">SUM(H255:L255)</f>
        <v>6790</v>
      </c>
    </row>
    <row r="256" spans="2:13" ht="12">
      <c r="B256" s="127" t="s">
        <v>1903</v>
      </c>
      <c r="C256" s="129">
        <v>212</v>
      </c>
      <c r="D256" s="129">
        <v>188</v>
      </c>
      <c r="E256" s="129">
        <v>14</v>
      </c>
      <c r="F256" s="129">
        <v>1</v>
      </c>
      <c r="G256" s="129">
        <v>9</v>
      </c>
      <c r="H256" s="129">
        <v>20</v>
      </c>
      <c r="I256" s="129">
        <v>188</v>
      </c>
      <c r="J256" s="129">
        <v>153</v>
      </c>
      <c r="K256" s="129">
        <v>412</v>
      </c>
      <c r="L256" s="129">
        <v>12</v>
      </c>
      <c r="M256" s="130">
        <f t="shared" si="24"/>
        <v>785</v>
      </c>
    </row>
    <row r="257" spans="2:13" ht="12">
      <c r="B257" s="127" t="s">
        <v>1840</v>
      </c>
      <c r="C257" s="129">
        <v>58</v>
      </c>
      <c r="D257" s="129">
        <v>51</v>
      </c>
      <c r="E257" s="129">
        <v>4</v>
      </c>
      <c r="F257" s="129">
        <v>0</v>
      </c>
      <c r="G257" s="129">
        <v>3</v>
      </c>
      <c r="H257" s="129">
        <v>4</v>
      </c>
      <c r="I257" s="129">
        <v>51</v>
      </c>
      <c r="J257" s="129">
        <v>17</v>
      </c>
      <c r="K257" s="129">
        <v>33</v>
      </c>
      <c r="L257" s="129">
        <v>2</v>
      </c>
      <c r="M257" s="130">
        <f t="shared" si="24"/>
        <v>107</v>
      </c>
    </row>
    <row r="258" spans="2:13" ht="12">
      <c r="B258" s="127" t="s">
        <v>1904</v>
      </c>
      <c r="C258" s="129">
        <v>93</v>
      </c>
      <c r="D258" s="129">
        <v>85</v>
      </c>
      <c r="E258" s="129">
        <v>7</v>
      </c>
      <c r="F258" s="129">
        <v>0</v>
      </c>
      <c r="G258" s="129">
        <v>1</v>
      </c>
      <c r="H258" s="129">
        <v>8</v>
      </c>
      <c r="I258" s="129">
        <v>85</v>
      </c>
      <c r="J258" s="129">
        <v>31</v>
      </c>
      <c r="K258" s="129">
        <v>47</v>
      </c>
      <c r="L258" s="129">
        <v>0</v>
      </c>
      <c r="M258" s="130">
        <f t="shared" si="24"/>
        <v>171</v>
      </c>
    </row>
    <row r="259" spans="2:13" ht="12">
      <c r="B259" s="127" t="s">
        <v>1905</v>
      </c>
      <c r="C259" s="129">
        <v>73</v>
      </c>
      <c r="D259" s="129">
        <v>62</v>
      </c>
      <c r="E259" s="129">
        <v>6</v>
      </c>
      <c r="F259" s="129">
        <v>0</v>
      </c>
      <c r="G259" s="129">
        <v>5</v>
      </c>
      <c r="H259" s="129">
        <v>7</v>
      </c>
      <c r="I259" s="129">
        <v>62</v>
      </c>
      <c r="J259" s="129">
        <v>13</v>
      </c>
      <c r="K259" s="129">
        <v>77</v>
      </c>
      <c r="L259" s="129">
        <v>3</v>
      </c>
      <c r="M259" s="130">
        <f t="shared" si="24"/>
        <v>162</v>
      </c>
    </row>
    <row r="260" spans="2:13" ht="12">
      <c r="B260" s="127" t="s">
        <v>1906</v>
      </c>
      <c r="C260" s="129">
        <v>38</v>
      </c>
      <c r="D260" s="129">
        <v>31</v>
      </c>
      <c r="E260" s="129">
        <v>3</v>
      </c>
      <c r="F260" s="129">
        <v>1</v>
      </c>
      <c r="G260" s="129">
        <v>3</v>
      </c>
      <c r="H260" s="129">
        <v>14</v>
      </c>
      <c r="I260" s="129">
        <v>31</v>
      </c>
      <c r="J260" s="129">
        <v>11</v>
      </c>
      <c r="K260" s="129">
        <v>61</v>
      </c>
      <c r="L260" s="129">
        <v>0</v>
      </c>
      <c r="M260" s="130">
        <f t="shared" si="24"/>
        <v>117</v>
      </c>
    </row>
    <row r="261" spans="2:13" ht="12">
      <c r="B261" s="127"/>
      <c r="C261" s="129"/>
      <c r="D261" s="129"/>
      <c r="E261" s="129"/>
      <c r="F261" s="129"/>
      <c r="G261" s="129"/>
      <c r="H261" s="129"/>
      <c r="I261" s="129"/>
      <c r="J261" s="129"/>
      <c r="K261" s="129"/>
      <c r="L261" s="129"/>
      <c r="M261" s="130"/>
    </row>
    <row r="262" spans="2:13" ht="12">
      <c r="B262" s="127" t="s">
        <v>1907</v>
      </c>
      <c r="C262" s="129">
        <v>172</v>
      </c>
      <c r="D262" s="129">
        <v>158</v>
      </c>
      <c r="E262" s="129">
        <v>10</v>
      </c>
      <c r="F262" s="129">
        <v>1</v>
      </c>
      <c r="G262" s="129">
        <v>3</v>
      </c>
      <c r="H262" s="129">
        <v>12</v>
      </c>
      <c r="I262" s="129">
        <v>158</v>
      </c>
      <c r="J262" s="129">
        <v>80</v>
      </c>
      <c r="K262" s="129">
        <v>194</v>
      </c>
      <c r="L262" s="129">
        <v>66</v>
      </c>
      <c r="M262" s="130">
        <f>SUM(H262:L262)</f>
        <v>510</v>
      </c>
    </row>
    <row r="263" spans="2:13" ht="12">
      <c r="B263" s="127" t="s">
        <v>1908</v>
      </c>
      <c r="C263" s="129">
        <v>82</v>
      </c>
      <c r="D263" s="129">
        <v>69</v>
      </c>
      <c r="E263" s="129">
        <v>10</v>
      </c>
      <c r="F263" s="129">
        <v>0</v>
      </c>
      <c r="G263" s="129">
        <v>3</v>
      </c>
      <c r="H263" s="129">
        <v>8</v>
      </c>
      <c r="I263" s="129">
        <v>69</v>
      </c>
      <c r="J263" s="129">
        <v>40</v>
      </c>
      <c r="K263" s="129">
        <v>76</v>
      </c>
      <c r="L263" s="129">
        <v>0</v>
      </c>
      <c r="M263" s="130">
        <f>SUM(H263:L263)</f>
        <v>193</v>
      </c>
    </row>
    <row r="264" spans="2:13" ht="12">
      <c r="B264" s="127" t="s">
        <v>1909</v>
      </c>
      <c r="C264" s="129">
        <v>71</v>
      </c>
      <c r="D264" s="129">
        <v>56</v>
      </c>
      <c r="E264" s="129">
        <v>10</v>
      </c>
      <c r="F264" s="129">
        <v>0</v>
      </c>
      <c r="G264" s="129">
        <v>5</v>
      </c>
      <c r="H264" s="129">
        <v>11</v>
      </c>
      <c r="I264" s="129">
        <v>56</v>
      </c>
      <c r="J264" s="129">
        <v>24</v>
      </c>
      <c r="K264" s="129">
        <v>68</v>
      </c>
      <c r="L264" s="129">
        <v>0</v>
      </c>
      <c r="M264" s="130">
        <f>SUM(H264:L264)</f>
        <v>159</v>
      </c>
    </row>
    <row r="265" spans="2:13" ht="12">
      <c r="B265" s="127" t="s">
        <v>1910</v>
      </c>
      <c r="C265" s="129">
        <v>56</v>
      </c>
      <c r="D265" s="129">
        <v>50</v>
      </c>
      <c r="E265" s="129">
        <v>4</v>
      </c>
      <c r="F265" s="129">
        <v>0</v>
      </c>
      <c r="G265" s="129">
        <v>2</v>
      </c>
      <c r="H265" s="129">
        <v>7</v>
      </c>
      <c r="I265" s="129">
        <v>50</v>
      </c>
      <c r="J265" s="129">
        <v>8</v>
      </c>
      <c r="K265" s="129">
        <v>77</v>
      </c>
      <c r="L265" s="129">
        <v>0</v>
      </c>
      <c r="M265" s="130">
        <f>SUM(H265:L265)</f>
        <v>142</v>
      </c>
    </row>
    <row r="266" spans="2:13" ht="12">
      <c r="B266" s="127" t="s">
        <v>1911</v>
      </c>
      <c r="C266" s="129">
        <v>60</v>
      </c>
      <c r="D266" s="129">
        <v>51</v>
      </c>
      <c r="E266" s="129">
        <v>6</v>
      </c>
      <c r="F266" s="129">
        <v>0</v>
      </c>
      <c r="G266" s="129">
        <v>3</v>
      </c>
      <c r="H266" s="129">
        <v>6</v>
      </c>
      <c r="I266" s="129">
        <v>51</v>
      </c>
      <c r="J266" s="129">
        <v>33</v>
      </c>
      <c r="K266" s="129">
        <v>52</v>
      </c>
      <c r="L266" s="129">
        <v>0</v>
      </c>
      <c r="M266" s="130">
        <f>SUM(H266:L266)</f>
        <v>142</v>
      </c>
    </row>
    <row r="267" spans="2:13" ht="12">
      <c r="B267" s="127"/>
      <c r="C267" s="129"/>
      <c r="D267" s="129"/>
      <c r="E267" s="129"/>
      <c r="F267" s="129"/>
      <c r="G267" s="129"/>
      <c r="H267" s="129"/>
      <c r="I267" s="129"/>
      <c r="J267" s="129"/>
      <c r="K267" s="129"/>
      <c r="L267" s="129"/>
      <c r="M267" s="130"/>
    </row>
    <row r="268" spans="2:13" ht="12">
      <c r="B268" s="127" t="s">
        <v>1912</v>
      </c>
      <c r="C268" s="129">
        <v>143</v>
      </c>
      <c r="D268" s="129">
        <v>122</v>
      </c>
      <c r="E268" s="129">
        <v>13</v>
      </c>
      <c r="F268" s="129">
        <v>0</v>
      </c>
      <c r="G268" s="129">
        <v>8</v>
      </c>
      <c r="H268" s="129">
        <v>12</v>
      </c>
      <c r="I268" s="129">
        <v>122</v>
      </c>
      <c r="J268" s="129">
        <v>61</v>
      </c>
      <c r="K268" s="129">
        <v>146</v>
      </c>
      <c r="L268" s="129">
        <v>9</v>
      </c>
      <c r="M268" s="130">
        <f>SUM(H268:L268)</f>
        <v>350</v>
      </c>
    </row>
    <row r="269" spans="2:13" ht="12">
      <c r="B269" s="127" t="s">
        <v>1913</v>
      </c>
      <c r="C269" s="129">
        <v>103</v>
      </c>
      <c r="D269" s="129">
        <v>90</v>
      </c>
      <c r="E269" s="129">
        <v>11</v>
      </c>
      <c r="F269" s="129">
        <v>0</v>
      </c>
      <c r="G269" s="129">
        <v>2</v>
      </c>
      <c r="H269" s="129">
        <v>13</v>
      </c>
      <c r="I269" s="129">
        <v>90</v>
      </c>
      <c r="J269" s="129">
        <v>52</v>
      </c>
      <c r="K269" s="129">
        <v>146</v>
      </c>
      <c r="L269" s="129">
        <v>7</v>
      </c>
      <c r="M269" s="130">
        <f>SUM(H269:L269)</f>
        <v>308</v>
      </c>
    </row>
    <row r="270" spans="2:13" ht="12">
      <c r="B270" s="127" t="s">
        <v>1914</v>
      </c>
      <c r="C270" s="129">
        <v>223</v>
      </c>
      <c r="D270" s="129">
        <v>207</v>
      </c>
      <c r="E270" s="129">
        <v>13</v>
      </c>
      <c r="F270" s="129">
        <v>0</v>
      </c>
      <c r="G270" s="129">
        <v>3</v>
      </c>
      <c r="H270" s="129">
        <v>25</v>
      </c>
      <c r="I270" s="129">
        <v>207</v>
      </c>
      <c r="J270" s="129">
        <v>121</v>
      </c>
      <c r="K270" s="129">
        <v>238</v>
      </c>
      <c r="L270" s="129">
        <v>38</v>
      </c>
      <c r="M270" s="130">
        <f>SUM(H270:L270)</f>
        <v>629</v>
      </c>
    </row>
    <row r="271" spans="2:13" ht="12">
      <c r="B271" s="127" t="s">
        <v>1915</v>
      </c>
      <c r="C271" s="129">
        <v>35</v>
      </c>
      <c r="D271" s="129">
        <v>25</v>
      </c>
      <c r="E271" s="129">
        <v>7</v>
      </c>
      <c r="F271" s="129">
        <v>0</v>
      </c>
      <c r="G271" s="129">
        <v>3</v>
      </c>
      <c r="H271" s="129">
        <v>6</v>
      </c>
      <c r="I271" s="129">
        <v>25</v>
      </c>
      <c r="J271" s="129">
        <v>7</v>
      </c>
      <c r="K271" s="129">
        <v>51</v>
      </c>
      <c r="L271" s="129">
        <v>16</v>
      </c>
      <c r="M271" s="130">
        <f>SUM(H271:L271)</f>
        <v>105</v>
      </c>
    </row>
    <row r="272" spans="2:13" ht="12">
      <c r="B272" s="127" t="s">
        <v>1916</v>
      </c>
      <c r="C272" s="129">
        <v>41</v>
      </c>
      <c r="D272" s="129">
        <v>34</v>
      </c>
      <c r="E272" s="129">
        <v>3</v>
      </c>
      <c r="F272" s="129">
        <v>0</v>
      </c>
      <c r="G272" s="129">
        <v>4</v>
      </c>
      <c r="H272" s="129">
        <v>3</v>
      </c>
      <c r="I272" s="129">
        <v>34</v>
      </c>
      <c r="J272" s="129">
        <v>17</v>
      </c>
      <c r="K272" s="129">
        <v>50</v>
      </c>
      <c r="L272" s="129">
        <v>1</v>
      </c>
      <c r="M272" s="130">
        <f>SUM(H272:L272)</f>
        <v>105</v>
      </c>
    </row>
    <row r="273" spans="2:13" ht="12">
      <c r="B273" s="127"/>
      <c r="C273" s="129"/>
      <c r="D273" s="129"/>
      <c r="E273" s="129"/>
      <c r="F273" s="129"/>
      <c r="G273" s="129"/>
      <c r="H273" s="129"/>
      <c r="I273" s="129"/>
      <c r="J273" s="129"/>
      <c r="K273" s="129"/>
      <c r="L273" s="129"/>
      <c r="M273" s="130"/>
    </row>
    <row r="274" spans="2:13" ht="12">
      <c r="B274" s="127" t="s">
        <v>1917</v>
      </c>
      <c r="C274" s="129">
        <v>64</v>
      </c>
      <c r="D274" s="129">
        <v>60</v>
      </c>
      <c r="E274" s="129">
        <v>2</v>
      </c>
      <c r="F274" s="129">
        <v>0</v>
      </c>
      <c r="G274" s="129">
        <v>2</v>
      </c>
      <c r="H274" s="129">
        <v>2</v>
      </c>
      <c r="I274" s="129">
        <v>60</v>
      </c>
      <c r="J274" s="129">
        <v>31</v>
      </c>
      <c r="K274" s="129">
        <v>82</v>
      </c>
      <c r="L274" s="129">
        <v>10</v>
      </c>
      <c r="M274" s="130">
        <f>SUM(H274:L274)</f>
        <v>185</v>
      </c>
    </row>
    <row r="275" spans="2:13" ht="12">
      <c r="B275" s="127" t="s">
        <v>1918</v>
      </c>
      <c r="C275" s="129">
        <v>109</v>
      </c>
      <c r="D275" s="129">
        <v>102</v>
      </c>
      <c r="E275" s="129">
        <v>5</v>
      </c>
      <c r="F275" s="129">
        <v>0</v>
      </c>
      <c r="G275" s="129">
        <v>2</v>
      </c>
      <c r="H275" s="129">
        <v>5</v>
      </c>
      <c r="I275" s="129">
        <v>102</v>
      </c>
      <c r="J275" s="129">
        <v>62</v>
      </c>
      <c r="K275" s="129">
        <v>74</v>
      </c>
      <c r="L275" s="129">
        <v>7</v>
      </c>
      <c r="M275" s="130">
        <f>SUM(H275:L275)</f>
        <v>250</v>
      </c>
    </row>
    <row r="276" spans="2:13" ht="12">
      <c r="B276" s="127" t="s">
        <v>1919</v>
      </c>
      <c r="C276" s="129">
        <v>106</v>
      </c>
      <c r="D276" s="129">
        <v>90</v>
      </c>
      <c r="E276" s="129">
        <v>12</v>
      </c>
      <c r="F276" s="129">
        <v>0</v>
      </c>
      <c r="G276" s="129">
        <v>4</v>
      </c>
      <c r="H276" s="129">
        <v>11</v>
      </c>
      <c r="I276" s="129">
        <v>90</v>
      </c>
      <c r="J276" s="129">
        <v>38</v>
      </c>
      <c r="K276" s="129">
        <v>98</v>
      </c>
      <c r="L276" s="129">
        <v>9</v>
      </c>
      <c r="M276" s="130">
        <f>SUM(H276:L276)</f>
        <v>246</v>
      </c>
    </row>
    <row r="277" spans="2:13" ht="12">
      <c r="B277" s="127" t="s">
        <v>1920</v>
      </c>
      <c r="C277" s="129">
        <v>64</v>
      </c>
      <c r="D277" s="129">
        <v>56</v>
      </c>
      <c r="E277" s="129">
        <v>5</v>
      </c>
      <c r="F277" s="129">
        <v>0</v>
      </c>
      <c r="G277" s="129">
        <v>3</v>
      </c>
      <c r="H277" s="129">
        <v>2</v>
      </c>
      <c r="I277" s="129">
        <v>56</v>
      </c>
      <c r="J277" s="129">
        <v>23</v>
      </c>
      <c r="K277" s="129">
        <v>57</v>
      </c>
      <c r="L277" s="129">
        <v>0</v>
      </c>
      <c r="M277" s="130">
        <f>SUM(H277:L277)</f>
        <v>138</v>
      </c>
    </row>
    <row r="278" spans="2:13" ht="12">
      <c r="B278" s="127" t="s">
        <v>1921</v>
      </c>
      <c r="C278" s="129">
        <v>297</v>
      </c>
      <c r="D278" s="129">
        <v>273</v>
      </c>
      <c r="E278" s="129">
        <v>19</v>
      </c>
      <c r="F278" s="129">
        <v>0</v>
      </c>
      <c r="G278" s="129">
        <v>5</v>
      </c>
      <c r="H278" s="129">
        <v>15</v>
      </c>
      <c r="I278" s="129">
        <v>273</v>
      </c>
      <c r="J278" s="129">
        <v>156</v>
      </c>
      <c r="K278" s="129">
        <v>312</v>
      </c>
      <c r="L278" s="129">
        <v>33</v>
      </c>
      <c r="M278" s="130">
        <f>SUM(H278:L278)</f>
        <v>789</v>
      </c>
    </row>
    <row r="279" spans="2:13" ht="12">
      <c r="B279" s="127"/>
      <c r="C279" s="129"/>
      <c r="D279" s="129"/>
      <c r="E279" s="129"/>
      <c r="F279" s="129"/>
      <c r="G279" s="129"/>
      <c r="H279" s="129"/>
      <c r="I279" s="129"/>
      <c r="J279" s="129"/>
      <c r="K279" s="129"/>
      <c r="L279" s="129"/>
      <c r="M279" s="130"/>
    </row>
    <row r="280" spans="2:13" ht="12">
      <c r="B280" s="127" t="s">
        <v>1922</v>
      </c>
      <c r="C280" s="129">
        <v>124</v>
      </c>
      <c r="D280" s="129">
        <v>105</v>
      </c>
      <c r="E280" s="129">
        <v>14</v>
      </c>
      <c r="F280" s="129">
        <v>0</v>
      </c>
      <c r="G280" s="129">
        <v>5</v>
      </c>
      <c r="H280" s="129">
        <v>15</v>
      </c>
      <c r="I280" s="129">
        <v>105</v>
      </c>
      <c r="J280" s="129">
        <v>46</v>
      </c>
      <c r="K280" s="129">
        <v>115</v>
      </c>
      <c r="L280" s="129">
        <v>20</v>
      </c>
      <c r="M280" s="130">
        <f>SUM(H280:L280)</f>
        <v>301</v>
      </c>
    </row>
    <row r="281" spans="2:13" ht="12">
      <c r="B281" s="127" t="s">
        <v>1752</v>
      </c>
      <c r="C281" s="129">
        <v>156</v>
      </c>
      <c r="D281" s="129">
        <v>144</v>
      </c>
      <c r="E281" s="129">
        <v>10</v>
      </c>
      <c r="F281" s="129">
        <v>0</v>
      </c>
      <c r="G281" s="129">
        <v>2</v>
      </c>
      <c r="H281" s="129">
        <v>21</v>
      </c>
      <c r="I281" s="129">
        <v>144</v>
      </c>
      <c r="J281" s="129">
        <v>54</v>
      </c>
      <c r="K281" s="129">
        <v>158</v>
      </c>
      <c r="L281" s="129">
        <v>10</v>
      </c>
      <c r="M281" s="130">
        <f>SUM(H281:L281)</f>
        <v>387</v>
      </c>
    </row>
    <row r="282" spans="2:13" ht="12.75" thickBot="1">
      <c r="B282" s="135" t="s">
        <v>1923</v>
      </c>
      <c r="C282" s="136">
        <v>169</v>
      </c>
      <c r="D282" s="136">
        <v>150</v>
      </c>
      <c r="E282" s="136">
        <v>15</v>
      </c>
      <c r="F282" s="136">
        <v>1</v>
      </c>
      <c r="G282" s="136">
        <v>3</v>
      </c>
      <c r="H282" s="136">
        <v>15</v>
      </c>
      <c r="I282" s="136">
        <v>150</v>
      </c>
      <c r="J282" s="136">
        <v>83</v>
      </c>
      <c r="K282" s="136">
        <v>183</v>
      </c>
      <c r="L282" s="136">
        <v>78</v>
      </c>
      <c r="M282" s="137">
        <f>SUM(H282:L282)</f>
        <v>509</v>
      </c>
    </row>
    <row r="283" ht="12">
      <c r="B283" s="138"/>
    </row>
    <row r="284" ht="12">
      <c r="B284" s="115" t="s">
        <v>1924</v>
      </c>
    </row>
    <row r="285" ht="12">
      <c r="B285" s="138"/>
    </row>
    <row r="286" ht="12">
      <c r="B286" s="138"/>
    </row>
    <row r="287" ht="12">
      <c r="B287" s="138"/>
    </row>
    <row r="288" ht="12">
      <c r="B288" s="138"/>
    </row>
    <row r="289" ht="12">
      <c r="B289" s="138"/>
    </row>
    <row r="290" ht="12">
      <c r="B290" s="138"/>
    </row>
    <row r="291" ht="12">
      <c r="B291" s="138"/>
    </row>
    <row r="292" ht="12">
      <c r="B292" s="138"/>
    </row>
    <row r="293" ht="12">
      <c r="B293" s="138"/>
    </row>
    <row r="294" ht="12">
      <c r="B294" s="138"/>
    </row>
    <row r="295" ht="12">
      <c r="B295" s="138"/>
    </row>
    <row r="296" ht="12">
      <c r="B296" s="138"/>
    </row>
    <row r="297" ht="12">
      <c r="B297" s="138"/>
    </row>
    <row r="298" ht="12">
      <c r="B298" s="138"/>
    </row>
    <row r="299" ht="12">
      <c r="B299" s="138"/>
    </row>
    <row r="300" ht="12">
      <c r="B300" s="138"/>
    </row>
    <row r="301" ht="12">
      <c r="B301" s="138"/>
    </row>
    <row r="302" ht="12">
      <c r="B302" s="138"/>
    </row>
    <row r="303" ht="12">
      <c r="B303" s="138"/>
    </row>
    <row r="304" ht="12">
      <c r="B304" s="138"/>
    </row>
    <row r="305" ht="12">
      <c r="B305" s="138"/>
    </row>
    <row r="306" ht="12">
      <c r="B306" s="138"/>
    </row>
    <row r="307" ht="12">
      <c r="B307" s="138"/>
    </row>
    <row r="308" ht="12">
      <c r="B308" s="138"/>
    </row>
    <row r="309" ht="12">
      <c r="B309" s="138"/>
    </row>
    <row r="310" ht="12">
      <c r="B310" s="138"/>
    </row>
    <row r="311" ht="12">
      <c r="B311" s="138"/>
    </row>
    <row r="312" ht="12">
      <c r="B312" s="138"/>
    </row>
    <row r="313" ht="12">
      <c r="B313" s="138"/>
    </row>
    <row r="314" ht="12">
      <c r="B314" s="138"/>
    </row>
    <row r="315" ht="12">
      <c r="B315" s="138"/>
    </row>
    <row r="316" ht="12">
      <c r="B316" s="138"/>
    </row>
    <row r="317" ht="12">
      <c r="B317" s="138"/>
    </row>
    <row r="318" ht="12">
      <c r="B318" s="138"/>
    </row>
    <row r="319" ht="12">
      <c r="B319" s="138"/>
    </row>
    <row r="320" ht="12">
      <c r="B320" s="138"/>
    </row>
    <row r="321" ht="12">
      <c r="B321" s="138"/>
    </row>
    <row r="322" ht="12">
      <c r="B322" s="138"/>
    </row>
    <row r="323" ht="12">
      <c r="B323" s="138"/>
    </row>
    <row r="324" ht="12">
      <c r="B324" s="138"/>
    </row>
    <row r="325" ht="12">
      <c r="B325" s="138"/>
    </row>
    <row r="326" ht="12">
      <c r="B326" s="138"/>
    </row>
    <row r="327" ht="12">
      <c r="B327" s="138"/>
    </row>
    <row r="328" ht="12">
      <c r="B328" s="138"/>
    </row>
    <row r="329" ht="12">
      <c r="B329" s="138"/>
    </row>
    <row r="330" ht="12">
      <c r="B330" s="138"/>
    </row>
    <row r="331" ht="12">
      <c r="B331" s="138"/>
    </row>
    <row r="332" ht="12">
      <c r="B332" s="138"/>
    </row>
    <row r="333" ht="12">
      <c r="B333" s="138"/>
    </row>
    <row r="334" ht="12">
      <c r="B334" s="138"/>
    </row>
    <row r="335" ht="12">
      <c r="B335" s="138"/>
    </row>
    <row r="336" ht="12">
      <c r="B336" s="138"/>
    </row>
    <row r="337" ht="12">
      <c r="B337" s="138"/>
    </row>
    <row r="338" ht="12">
      <c r="B338" s="138"/>
    </row>
    <row r="339" ht="12">
      <c r="B339" s="138"/>
    </row>
    <row r="340" ht="12">
      <c r="B340" s="138"/>
    </row>
    <row r="341" ht="12">
      <c r="B341" s="138"/>
    </row>
    <row r="342" ht="12">
      <c r="B342" s="138"/>
    </row>
    <row r="343" ht="12">
      <c r="B343" s="138"/>
    </row>
    <row r="344" ht="12">
      <c r="B344" s="138"/>
    </row>
    <row r="345" ht="12">
      <c r="B345" s="138"/>
    </row>
    <row r="346" ht="12">
      <c r="B346" s="138"/>
    </row>
    <row r="347" ht="12">
      <c r="B347" s="138"/>
    </row>
    <row r="348" ht="12">
      <c r="B348" s="138"/>
    </row>
    <row r="349" ht="12">
      <c r="B349" s="138"/>
    </row>
    <row r="350" ht="12">
      <c r="B350" s="138"/>
    </row>
    <row r="351" ht="12">
      <c r="B351" s="138"/>
    </row>
    <row r="352" ht="12">
      <c r="B352" s="138"/>
    </row>
    <row r="353" ht="12">
      <c r="B353" s="138"/>
    </row>
    <row r="354" ht="12">
      <c r="B354" s="138"/>
    </row>
    <row r="355" ht="12">
      <c r="B355" s="138"/>
    </row>
    <row r="356" ht="12">
      <c r="B356" s="138"/>
    </row>
    <row r="357" ht="12">
      <c r="B357" s="138"/>
    </row>
    <row r="358" ht="12">
      <c r="B358" s="138"/>
    </row>
    <row r="359" ht="12">
      <c r="B359" s="138"/>
    </row>
    <row r="360" ht="12">
      <c r="B360" s="138"/>
    </row>
    <row r="361" ht="12">
      <c r="B361" s="138"/>
    </row>
    <row r="362" ht="12">
      <c r="B362" s="138"/>
    </row>
    <row r="363" ht="12">
      <c r="B363" s="138"/>
    </row>
    <row r="364" ht="12">
      <c r="B364" s="138"/>
    </row>
    <row r="365" ht="12">
      <c r="B365" s="138"/>
    </row>
    <row r="366" ht="12">
      <c r="B366" s="138"/>
    </row>
    <row r="367" ht="12">
      <c r="B367" s="138"/>
    </row>
    <row r="368" ht="12">
      <c r="B368" s="138"/>
    </row>
    <row r="369" ht="12">
      <c r="B369" s="138"/>
    </row>
    <row r="370" ht="12">
      <c r="B370" s="138"/>
    </row>
    <row r="371" ht="12">
      <c r="B371" s="138"/>
    </row>
    <row r="372" ht="12">
      <c r="B372" s="138"/>
    </row>
    <row r="373" ht="12">
      <c r="B373" s="138"/>
    </row>
    <row r="374" ht="12">
      <c r="B374" s="138"/>
    </row>
    <row r="375" ht="12">
      <c r="B375" s="138"/>
    </row>
    <row r="376" ht="12">
      <c r="B376" s="138"/>
    </row>
    <row r="377" ht="12">
      <c r="B377" s="138"/>
    </row>
    <row r="378" ht="12">
      <c r="B378" s="138"/>
    </row>
    <row r="379" ht="12">
      <c r="B379" s="138"/>
    </row>
    <row r="380" ht="12">
      <c r="B380" s="138"/>
    </row>
    <row r="381" ht="12">
      <c r="B381" s="138"/>
    </row>
    <row r="382" ht="12">
      <c r="B382" s="138"/>
    </row>
    <row r="383" ht="12">
      <c r="B383" s="138"/>
    </row>
    <row r="384" ht="12">
      <c r="B384" s="138"/>
    </row>
    <row r="385" ht="12">
      <c r="B385" s="138"/>
    </row>
    <row r="386" ht="12">
      <c r="B386" s="138"/>
    </row>
    <row r="387" ht="12">
      <c r="B387" s="138"/>
    </row>
    <row r="388" ht="12">
      <c r="B388" s="138"/>
    </row>
    <row r="389" ht="12">
      <c r="B389" s="138"/>
    </row>
    <row r="390" ht="12">
      <c r="B390" s="138"/>
    </row>
    <row r="391" ht="12">
      <c r="B391" s="138"/>
    </row>
    <row r="392" ht="12">
      <c r="B392" s="138"/>
    </row>
    <row r="393" ht="12">
      <c r="B393" s="138"/>
    </row>
    <row r="394" ht="12">
      <c r="B394" s="138"/>
    </row>
    <row r="395" ht="12">
      <c r="B395" s="138"/>
    </row>
    <row r="396" ht="12">
      <c r="B396" s="138"/>
    </row>
    <row r="397" ht="12">
      <c r="B397" s="138"/>
    </row>
    <row r="398" ht="12">
      <c r="B398" s="138"/>
    </row>
    <row r="399" ht="12">
      <c r="B399" s="138"/>
    </row>
    <row r="400" ht="12">
      <c r="B400" s="138"/>
    </row>
    <row r="401" ht="12">
      <c r="B401" s="138"/>
    </row>
    <row r="402" ht="12">
      <c r="B402" s="138"/>
    </row>
    <row r="403" ht="12">
      <c r="B403" s="138"/>
    </row>
    <row r="404" ht="12">
      <c r="B404" s="138"/>
    </row>
    <row r="405" ht="12">
      <c r="B405" s="138"/>
    </row>
    <row r="406" ht="12">
      <c r="B406" s="138"/>
    </row>
    <row r="407" ht="12">
      <c r="B407" s="138"/>
    </row>
    <row r="408" ht="12">
      <c r="B408" s="138"/>
    </row>
    <row r="409" ht="12">
      <c r="B409" s="138"/>
    </row>
    <row r="410" ht="12">
      <c r="B410" s="138"/>
    </row>
    <row r="411" ht="12">
      <c r="B411" s="138"/>
    </row>
    <row r="412" ht="12">
      <c r="B412" s="138"/>
    </row>
    <row r="413" ht="12">
      <c r="B413" s="138"/>
    </row>
    <row r="414" ht="12">
      <c r="B414" s="138"/>
    </row>
    <row r="415" ht="12">
      <c r="B415" s="138"/>
    </row>
    <row r="416" ht="12">
      <c r="B416" s="138"/>
    </row>
    <row r="417" ht="12">
      <c r="B417" s="138"/>
    </row>
    <row r="418" ht="12">
      <c r="B418" s="138"/>
    </row>
    <row r="419" ht="12">
      <c r="B419" s="138"/>
    </row>
    <row r="420" ht="12">
      <c r="B420" s="138"/>
    </row>
    <row r="421" ht="12">
      <c r="B421" s="138"/>
    </row>
    <row r="422" ht="12">
      <c r="B422" s="138"/>
    </row>
    <row r="423" ht="12">
      <c r="B423" s="138"/>
    </row>
    <row r="424" ht="12">
      <c r="B424" s="138"/>
    </row>
    <row r="425" ht="12">
      <c r="B425" s="138"/>
    </row>
    <row r="426" ht="12">
      <c r="B426" s="138"/>
    </row>
    <row r="427" ht="12">
      <c r="B427" s="138"/>
    </row>
    <row r="428" ht="12">
      <c r="B428" s="138"/>
    </row>
    <row r="429" ht="12">
      <c r="B429" s="138"/>
    </row>
    <row r="430" ht="12">
      <c r="B430" s="138"/>
    </row>
    <row r="431" ht="12">
      <c r="B431" s="138"/>
    </row>
    <row r="432" ht="12">
      <c r="B432" s="138"/>
    </row>
    <row r="433" ht="12">
      <c r="B433" s="138"/>
    </row>
    <row r="434" ht="12">
      <c r="B434" s="138"/>
    </row>
    <row r="435" ht="12">
      <c r="B435" s="138"/>
    </row>
    <row r="436" ht="12">
      <c r="B436" s="138"/>
    </row>
    <row r="437" ht="12">
      <c r="B437" s="138"/>
    </row>
    <row r="438" ht="12">
      <c r="B438" s="138"/>
    </row>
    <row r="439" ht="12">
      <c r="B439" s="138"/>
    </row>
    <row r="440" ht="12">
      <c r="B440" s="138"/>
    </row>
    <row r="441" ht="12">
      <c r="B441" s="138"/>
    </row>
    <row r="442" ht="12">
      <c r="B442" s="138"/>
    </row>
    <row r="443" ht="12">
      <c r="B443" s="138"/>
    </row>
    <row r="444" ht="12">
      <c r="B444" s="138"/>
    </row>
    <row r="445" ht="12">
      <c r="B445" s="138"/>
    </row>
    <row r="446" ht="12">
      <c r="B446" s="138"/>
    </row>
    <row r="447" ht="12">
      <c r="B447" s="138"/>
    </row>
    <row r="448" ht="12">
      <c r="B448" s="138"/>
    </row>
    <row r="449" ht="12">
      <c r="B449" s="138"/>
    </row>
    <row r="450" ht="12">
      <c r="B450" s="138"/>
    </row>
    <row r="451" ht="12">
      <c r="B451" s="138"/>
    </row>
    <row r="452" ht="12">
      <c r="B452" s="138"/>
    </row>
    <row r="453" ht="12">
      <c r="B453" s="138"/>
    </row>
    <row r="454" ht="12">
      <c r="B454" s="138"/>
    </row>
    <row r="455" ht="12">
      <c r="B455" s="138"/>
    </row>
    <row r="456" ht="12">
      <c r="B456" s="138"/>
    </row>
    <row r="457" ht="12">
      <c r="B457" s="138"/>
    </row>
    <row r="458" ht="12">
      <c r="B458" s="138"/>
    </row>
    <row r="459" ht="12">
      <c r="B459" s="138"/>
    </row>
    <row r="460" ht="12">
      <c r="B460" s="138"/>
    </row>
    <row r="461" ht="12">
      <c r="B461" s="138"/>
    </row>
    <row r="462" ht="12">
      <c r="B462" s="138"/>
    </row>
    <row r="463" ht="12">
      <c r="B463" s="138"/>
    </row>
    <row r="464" ht="12">
      <c r="B464" s="138"/>
    </row>
    <row r="465" ht="12">
      <c r="B465" s="138"/>
    </row>
    <row r="466" ht="12">
      <c r="B466" s="138"/>
    </row>
    <row r="467" ht="12">
      <c r="B467" s="138"/>
    </row>
    <row r="468" ht="12">
      <c r="B468" s="138"/>
    </row>
    <row r="469" ht="12">
      <c r="B469" s="138"/>
    </row>
    <row r="470" ht="12">
      <c r="B470" s="138"/>
    </row>
    <row r="471" ht="12">
      <c r="B471" s="138"/>
    </row>
    <row r="472" ht="12">
      <c r="B472" s="138"/>
    </row>
    <row r="473" ht="12">
      <c r="B473" s="138"/>
    </row>
    <row r="474" ht="12">
      <c r="B474" s="138"/>
    </row>
    <row r="475" ht="12">
      <c r="B475" s="138"/>
    </row>
    <row r="476" ht="12">
      <c r="B476" s="138"/>
    </row>
    <row r="477" ht="12">
      <c r="B477" s="138"/>
    </row>
    <row r="478" ht="12">
      <c r="B478" s="138"/>
    </row>
    <row r="479" ht="12">
      <c r="B479" s="138"/>
    </row>
    <row r="480" ht="12">
      <c r="B480" s="138"/>
    </row>
    <row r="481" ht="12">
      <c r="B481" s="138"/>
    </row>
    <row r="482" ht="12">
      <c r="B482" s="138"/>
    </row>
    <row r="483" ht="12">
      <c r="B483" s="138"/>
    </row>
    <row r="484" ht="12">
      <c r="B484" s="138"/>
    </row>
    <row r="485" ht="12">
      <c r="B485" s="138"/>
    </row>
    <row r="486" ht="12">
      <c r="B486" s="138"/>
    </row>
    <row r="487" ht="12">
      <c r="B487" s="138"/>
    </row>
    <row r="488" ht="12">
      <c r="B488" s="138"/>
    </row>
    <row r="489" ht="12">
      <c r="B489" s="138"/>
    </row>
    <row r="490" ht="12">
      <c r="B490" s="138"/>
    </row>
    <row r="491" ht="12">
      <c r="B491" s="138"/>
    </row>
    <row r="492" ht="12">
      <c r="B492" s="138"/>
    </row>
    <row r="493" ht="12">
      <c r="B493" s="138"/>
    </row>
    <row r="494" ht="12">
      <c r="B494" s="138"/>
    </row>
    <row r="495" ht="12">
      <c r="B495" s="138"/>
    </row>
    <row r="496" ht="12">
      <c r="B496" s="138"/>
    </row>
    <row r="497" ht="12">
      <c r="B497" s="138"/>
    </row>
    <row r="498" ht="12">
      <c r="B498" s="138"/>
    </row>
    <row r="499" ht="12">
      <c r="B499" s="138"/>
    </row>
    <row r="500" ht="12">
      <c r="B500" s="138"/>
    </row>
    <row r="501" ht="12">
      <c r="B501" s="138"/>
    </row>
    <row r="502" ht="12">
      <c r="B502" s="138"/>
    </row>
    <row r="503" ht="12">
      <c r="B503" s="138"/>
    </row>
    <row r="504" ht="12">
      <c r="B504" s="138"/>
    </row>
    <row r="505" ht="12">
      <c r="B505" s="138"/>
    </row>
    <row r="506" ht="12">
      <c r="B506" s="138"/>
    </row>
    <row r="507" ht="12">
      <c r="B507" s="138"/>
    </row>
    <row r="508" ht="12">
      <c r="B508" s="138"/>
    </row>
    <row r="509" ht="12">
      <c r="B509" s="138"/>
    </row>
    <row r="510" ht="12">
      <c r="B510" s="138"/>
    </row>
    <row r="511" ht="12">
      <c r="B511" s="138"/>
    </row>
    <row r="512" ht="12">
      <c r="B512" s="138"/>
    </row>
    <row r="513" ht="12">
      <c r="B513" s="138"/>
    </row>
    <row r="514" ht="12">
      <c r="B514" s="138"/>
    </row>
    <row r="515" ht="12">
      <c r="B515" s="138"/>
    </row>
    <row r="516" ht="12">
      <c r="B516" s="138"/>
    </row>
    <row r="517" ht="12">
      <c r="B517" s="138"/>
    </row>
    <row r="518" ht="12">
      <c r="B518" s="138"/>
    </row>
    <row r="519" ht="12">
      <c r="B519" s="138"/>
    </row>
    <row r="520" ht="12">
      <c r="B520" s="138"/>
    </row>
    <row r="521" ht="12">
      <c r="B521" s="138"/>
    </row>
    <row r="522" ht="12">
      <c r="B522" s="138"/>
    </row>
    <row r="523" ht="12">
      <c r="B523" s="138"/>
    </row>
    <row r="524" ht="12">
      <c r="B524" s="138"/>
    </row>
    <row r="525" ht="12">
      <c r="B525" s="138"/>
    </row>
    <row r="526" ht="12">
      <c r="B526" s="138"/>
    </row>
    <row r="527" ht="12">
      <c r="B527" s="138"/>
    </row>
    <row r="528" ht="12">
      <c r="B528" s="138"/>
    </row>
    <row r="529" ht="12">
      <c r="B529" s="138"/>
    </row>
    <row r="530" ht="12">
      <c r="B530" s="138"/>
    </row>
    <row r="531" ht="12">
      <c r="B531" s="138"/>
    </row>
    <row r="532" ht="12">
      <c r="B532" s="138"/>
    </row>
    <row r="533" ht="12">
      <c r="B533" s="138"/>
    </row>
    <row r="534" ht="12">
      <c r="B534" s="138"/>
    </row>
    <row r="535" ht="12">
      <c r="B535" s="138"/>
    </row>
    <row r="536" ht="12">
      <c r="B536" s="138"/>
    </row>
    <row r="537" ht="12">
      <c r="B537" s="138"/>
    </row>
    <row r="538" ht="12">
      <c r="B538" s="138"/>
    </row>
    <row r="539" ht="12">
      <c r="B539" s="138"/>
    </row>
    <row r="540" ht="12">
      <c r="B540" s="138"/>
    </row>
    <row r="541" ht="12">
      <c r="B541" s="138"/>
    </row>
    <row r="542" ht="12">
      <c r="B542" s="138"/>
    </row>
    <row r="543" ht="12">
      <c r="B543" s="138"/>
    </row>
    <row r="544" ht="12">
      <c r="B544" s="138"/>
    </row>
    <row r="545" ht="12">
      <c r="B545" s="138"/>
    </row>
    <row r="546" ht="12">
      <c r="B546" s="138"/>
    </row>
    <row r="547" ht="12">
      <c r="B547" s="138"/>
    </row>
    <row r="548" ht="12">
      <c r="B548" s="138"/>
    </row>
    <row r="549" ht="12">
      <c r="B549" s="138"/>
    </row>
    <row r="550" ht="12">
      <c r="B550" s="138"/>
    </row>
    <row r="551" ht="12">
      <c r="B551" s="138"/>
    </row>
    <row r="552" ht="12">
      <c r="B552" s="138"/>
    </row>
    <row r="553" ht="12">
      <c r="B553" s="138"/>
    </row>
    <row r="554" ht="12">
      <c r="B554" s="138"/>
    </row>
    <row r="555" ht="12">
      <c r="B555" s="138"/>
    </row>
    <row r="556" ht="12">
      <c r="B556" s="138"/>
    </row>
    <row r="557" ht="12">
      <c r="B557" s="138"/>
    </row>
    <row r="558" ht="12">
      <c r="B558" s="138"/>
    </row>
    <row r="559" ht="12">
      <c r="B559" s="138"/>
    </row>
    <row r="560" ht="12">
      <c r="B560" s="138"/>
    </row>
    <row r="561" ht="12">
      <c r="B561" s="138"/>
    </row>
    <row r="562" ht="12">
      <c r="B562" s="138"/>
    </row>
    <row r="563" ht="12">
      <c r="B563" s="138"/>
    </row>
    <row r="564" ht="12">
      <c r="B564" s="138"/>
    </row>
    <row r="565" ht="12">
      <c r="B565" s="138"/>
    </row>
    <row r="566" ht="12">
      <c r="B566" s="138"/>
    </row>
    <row r="567" ht="12">
      <c r="B567" s="138"/>
    </row>
    <row r="568" ht="12">
      <c r="B568" s="138"/>
    </row>
    <row r="569" ht="12">
      <c r="B569" s="138"/>
    </row>
    <row r="570" ht="12">
      <c r="B570" s="138"/>
    </row>
    <row r="571" ht="12">
      <c r="B571" s="138"/>
    </row>
    <row r="572" ht="12">
      <c r="B572" s="138"/>
    </row>
    <row r="573" ht="12">
      <c r="B573" s="138"/>
    </row>
    <row r="574" ht="12">
      <c r="B574" s="138"/>
    </row>
    <row r="575" ht="12">
      <c r="B575" s="138"/>
    </row>
    <row r="576" ht="12">
      <c r="B576" s="138"/>
    </row>
    <row r="577" ht="12">
      <c r="B577" s="138"/>
    </row>
    <row r="578" ht="12">
      <c r="B578" s="138"/>
    </row>
    <row r="579" ht="12">
      <c r="B579" s="138"/>
    </row>
    <row r="580" ht="12">
      <c r="B580" s="138"/>
    </row>
    <row r="581" ht="12">
      <c r="B581" s="138"/>
    </row>
    <row r="582" ht="12">
      <c r="B582" s="138"/>
    </row>
    <row r="583" ht="12">
      <c r="B583" s="138"/>
    </row>
    <row r="584" ht="12">
      <c r="B584" s="138"/>
    </row>
    <row r="585" ht="12">
      <c r="B585" s="138"/>
    </row>
    <row r="586" ht="12">
      <c r="B586" s="138"/>
    </row>
    <row r="587" ht="12">
      <c r="B587" s="138"/>
    </row>
    <row r="588" ht="12">
      <c r="B588" s="138"/>
    </row>
    <row r="589" ht="12">
      <c r="B589" s="138"/>
    </row>
    <row r="590" ht="12">
      <c r="B590" s="138"/>
    </row>
    <row r="591" ht="12">
      <c r="B591" s="138"/>
    </row>
    <row r="592" ht="12">
      <c r="B592" s="138"/>
    </row>
    <row r="593" ht="12">
      <c r="B593" s="138"/>
    </row>
    <row r="594" ht="12">
      <c r="B594" s="138"/>
    </row>
    <row r="595" ht="12">
      <c r="B595" s="138"/>
    </row>
    <row r="596" ht="12">
      <c r="B596" s="138"/>
    </row>
    <row r="597" ht="12">
      <c r="B597" s="138"/>
    </row>
    <row r="598" ht="12">
      <c r="B598" s="138"/>
    </row>
    <row r="599" ht="12">
      <c r="B599" s="138"/>
    </row>
    <row r="600" ht="12">
      <c r="B600" s="138"/>
    </row>
    <row r="601" ht="12">
      <c r="B601" s="138"/>
    </row>
    <row r="602" ht="12">
      <c r="B602" s="138"/>
    </row>
    <row r="603" ht="12">
      <c r="B603" s="138"/>
    </row>
    <row r="604" ht="12">
      <c r="B604" s="138"/>
    </row>
    <row r="605" ht="12">
      <c r="B605" s="138"/>
    </row>
    <row r="606" ht="12">
      <c r="B606" s="138"/>
    </row>
    <row r="607" ht="12">
      <c r="B607" s="138"/>
    </row>
    <row r="608" ht="12">
      <c r="B608" s="138"/>
    </row>
    <row r="609" ht="12">
      <c r="B609" s="138"/>
    </row>
    <row r="610" ht="12">
      <c r="B610" s="138"/>
    </row>
    <row r="611" ht="12">
      <c r="B611" s="138"/>
    </row>
    <row r="612" ht="12">
      <c r="B612" s="138"/>
    </row>
    <row r="613" ht="12">
      <c r="B613" s="138"/>
    </row>
    <row r="614" ht="12">
      <c r="B614" s="138"/>
    </row>
    <row r="615" ht="12">
      <c r="B615" s="138"/>
    </row>
    <row r="616" ht="12">
      <c r="B616" s="138"/>
    </row>
    <row r="617" ht="12">
      <c r="B617" s="138"/>
    </row>
    <row r="618" ht="12">
      <c r="B618" s="138"/>
    </row>
    <row r="619" ht="12">
      <c r="B619" s="138"/>
    </row>
    <row r="620" ht="12">
      <c r="B620" s="138"/>
    </row>
    <row r="621" ht="12">
      <c r="B621" s="138"/>
    </row>
    <row r="622" ht="12">
      <c r="B622" s="138"/>
    </row>
    <row r="623" ht="12">
      <c r="B623" s="138"/>
    </row>
    <row r="624" ht="12">
      <c r="B624" s="138"/>
    </row>
    <row r="625" ht="12">
      <c r="B625" s="138"/>
    </row>
    <row r="626" ht="12">
      <c r="B626" s="138"/>
    </row>
    <row r="627" ht="12">
      <c r="B627" s="138"/>
    </row>
    <row r="628" ht="12">
      <c r="B628" s="138"/>
    </row>
    <row r="629" ht="12">
      <c r="B629" s="138"/>
    </row>
    <row r="630" ht="12">
      <c r="B630" s="138"/>
    </row>
    <row r="631" ht="12">
      <c r="B631" s="138"/>
    </row>
    <row r="632" ht="12">
      <c r="B632" s="138"/>
    </row>
    <row r="633" ht="12">
      <c r="B633" s="138"/>
    </row>
    <row r="634" ht="12">
      <c r="B634" s="138"/>
    </row>
    <row r="635" ht="12">
      <c r="B635" s="138"/>
    </row>
    <row r="636" ht="12">
      <c r="B636" s="138"/>
    </row>
    <row r="637" ht="12">
      <c r="B637" s="138"/>
    </row>
    <row r="638" ht="12">
      <c r="B638" s="138"/>
    </row>
    <row r="639" ht="12">
      <c r="B639" s="138"/>
    </row>
    <row r="640" ht="12">
      <c r="B640" s="138"/>
    </row>
    <row r="641" ht="12">
      <c r="B641" s="138"/>
    </row>
    <row r="642" ht="12">
      <c r="B642" s="138"/>
    </row>
    <row r="643" ht="12">
      <c r="B643" s="138"/>
    </row>
    <row r="644" ht="12">
      <c r="B644" s="138"/>
    </row>
    <row r="645" ht="12">
      <c r="B645" s="138"/>
    </row>
    <row r="646" ht="12">
      <c r="B646" s="138"/>
    </row>
    <row r="647" ht="12">
      <c r="B647" s="138"/>
    </row>
    <row r="648" ht="12">
      <c r="B648" s="138"/>
    </row>
    <row r="649" ht="12">
      <c r="B649" s="138"/>
    </row>
    <row r="650" ht="12">
      <c r="B650" s="138"/>
    </row>
    <row r="651" ht="12">
      <c r="B651" s="138"/>
    </row>
    <row r="652" ht="12">
      <c r="B652" s="138"/>
    </row>
    <row r="653" ht="12">
      <c r="B653" s="138"/>
    </row>
    <row r="654" ht="12">
      <c r="B654" s="138"/>
    </row>
    <row r="655" ht="12">
      <c r="B655" s="138"/>
    </row>
    <row r="656" ht="12">
      <c r="B656" s="138"/>
    </row>
    <row r="657" ht="12">
      <c r="B657" s="138"/>
    </row>
    <row r="658" ht="12">
      <c r="B658" s="138"/>
    </row>
    <row r="659" ht="12">
      <c r="B659" s="138"/>
    </row>
    <row r="660" ht="12">
      <c r="B660" s="138"/>
    </row>
    <row r="661" ht="12">
      <c r="B661" s="138"/>
    </row>
    <row r="662" ht="12">
      <c r="B662" s="138"/>
    </row>
    <row r="663" ht="12">
      <c r="B663" s="138"/>
    </row>
    <row r="664" ht="12">
      <c r="B664" s="138"/>
    </row>
    <row r="665" ht="12">
      <c r="B665" s="138"/>
    </row>
    <row r="666" ht="12">
      <c r="B666" s="138"/>
    </row>
    <row r="667" ht="12">
      <c r="B667" s="138"/>
    </row>
    <row r="668" ht="12">
      <c r="B668" s="138"/>
    </row>
    <row r="669" ht="12">
      <c r="B669" s="138"/>
    </row>
    <row r="670" ht="12">
      <c r="B670" s="138"/>
    </row>
    <row r="671" ht="12">
      <c r="B671" s="138"/>
    </row>
    <row r="672" ht="12">
      <c r="B672" s="138"/>
    </row>
    <row r="673" ht="12">
      <c r="B673" s="138"/>
    </row>
    <row r="674" ht="12">
      <c r="B674" s="138"/>
    </row>
    <row r="675" ht="12">
      <c r="B675" s="138"/>
    </row>
    <row r="676" ht="12">
      <c r="B676" s="138"/>
    </row>
    <row r="677" ht="12">
      <c r="B677" s="138"/>
    </row>
    <row r="678" ht="12">
      <c r="B678" s="138"/>
    </row>
    <row r="679" ht="12">
      <c r="B679" s="138"/>
    </row>
    <row r="680" ht="12">
      <c r="B680" s="138"/>
    </row>
    <row r="681" ht="12">
      <c r="B681" s="138"/>
    </row>
    <row r="682" ht="12">
      <c r="B682" s="138"/>
    </row>
    <row r="683" ht="12">
      <c r="B683" s="138"/>
    </row>
    <row r="684" ht="12">
      <c r="B684" s="138"/>
    </row>
    <row r="685" ht="12">
      <c r="B685" s="138"/>
    </row>
    <row r="686" ht="12">
      <c r="B686" s="138"/>
    </row>
    <row r="687" ht="12">
      <c r="B687" s="138"/>
    </row>
    <row r="688" ht="12">
      <c r="B688" s="138"/>
    </row>
    <row r="689" ht="12">
      <c r="B689" s="138"/>
    </row>
    <row r="690" ht="12">
      <c r="B690" s="138"/>
    </row>
    <row r="691" ht="12">
      <c r="B691" s="138"/>
    </row>
    <row r="692" ht="12">
      <c r="B692" s="138"/>
    </row>
    <row r="693" ht="12">
      <c r="B693" s="138"/>
    </row>
    <row r="694" ht="12">
      <c r="B694" s="138"/>
    </row>
    <row r="695" ht="12">
      <c r="B695" s="138"/>
    </row>
    <row r="696" ht="12">
      <c r="B696" s="138"/>
    </row>
    <row r="697" ht="12">
      <c r="B697" s="138"/>
    </row>
    <row r="698" ht="12">
      <c r="B698" s="138"/>
    </row>
    <row r="699" ht="12">
      <c r="B699" s="138"/>
    </row>
    <row r="700" ht="12">
      <c r="B700" s="138"/>
    </row>
    <row r="701" ht="12">
      <c r="B701" s="138"/>
    </row>
    <row r="702" ht="12">
      <c r="B702" s="138"/>
    </row>
    <row r="703" ht="12">
      <c r="B703" s="138"/>
    </row>
    <row r="704" ht="12">
      <c r="B704" s="138"/>
    </row>
    <row r="705" ht="12">
      <c r="B705" s="138"/>
    </row>
    <row r="706" ht="12">
      <c r="B706" s="138"/>
    </row>
    <row r="707" ht="12">
      <c r="B707" s="138"/>
    </row>
    <row r="708" ht="12">
      <c r="B708" s="138"/>
    </row>
    <row r="709" ht="12">
      <c r="B709" s="138"/>
    </row>
    <row r="710" ht="12">
      <c r="B710" s="138"/>
    </row>
    <row r="711" ht="12">
      <c r="B711" s="138"/>
    </row>
    <row r="712" ht="12">
      <c r="B712" s="138"/>
    </row>
    <row r="713" ht="12">
      <c r="B713" s="138"/>
    </row>
    <row r="714" ht="12">
      <c r="B714" s="138"/>
    </row>
    <row r="715" ht="12">
      <c r="B715" s="138"/>
    </row>
    <row r="716" ht="12">
      <c r="B716" s="138"/>
    </row>
    <row r="717" ht="12">
      <c r="B717" s="138"/>
    </row>
    <row r="718" ht="12">
      <c r="B718" s="138"/>
    </row>
    <row r="719" ht="12">
      <c r="B719" s="138"/>
    </row>
    <row r="720" ht="12">
      <c r="B720" s="138"/>
    </row>
    <row r="721" ht="12">
      <c r="B721" s="138"/>
    </row>
    <row r="722" ht="12">
      <c r="B722" s="138"/>
    </row>
    <row r="723" ht="12">
      <c r="B723" s="138"/>
    </row>
    <row r="724" ht="12">
      <c r="B724" s="138"/>
    </row>
    <row r="725" ht="12">
      <c r="B725" s="138"/>
    </row>
    <row r="726" ht="12">
      <c r="B726" s="138"/>
    </row>
    <row r="727" ht="12">
      <c r="B727" s="138"/>
    </row>
    <row r="728" ht="12">
      <c r="B728" s="138"/>
    </row>
    <row r="729" ht="12">
      <c r="B729" s="138"/>
    </row>
    <row r="730" ht="12">
      <c r="B730" s="138"/>
    </row>
    <row r="731" ht="12">
      <c r="B731" s="138"/>
    </row>
    <row r="732" ht="12">
      <c r="B732" s="138"/>
    </row>
    <row r="733" ht="12">
      <c r="B733" s="138"/>
    </row>
    <row r="734" ht="12">
      <c r="B734" s="138"/>
    </row>
    <row r="735" ht="12">
      <c r="B735" s="138"/>
    </row>
    <row r="736" ht="12">
      <c r="B736" s="138"/>
    </row>
    <row r="737" ht="12">
      <c r="B737" s="138"/>
    </row>
    <row r="738" ht="12">
      <c r="B738" s="138"/>
    </row>
    <row r="739" ht="12">
      <c r="B739" s="138"/>
    </row>
    <row r="740" ht="12">
      <c r="B740" s="138"/>
    </row>
    <row r="741" ht="12">
      <c r="B741" s="138"/>
    </row>
    <row r="742" ht="12">
      <c r="B742" s="138"/>
    </row>
    <row r="743" ht="12">
      <c r="B743" s="138"/>
    </row>
    <row r="744" ht="12">
      <c r="B744" s="138"/>
    </row>
    <row r="745" ht="12">
      <c r="B745" s="138"/>
    </row>
    <row r="746" ht="12">
      <c r="B746" s="138"/>
    </row>
    <row r="747" ht="12">
      <c r="B747" s="138"/>
    </row>
    <row r="748" ht="12">
      <c r="B748" s="138"/>
    </row>
    <row r="749" ht="12">
      <c r="B749" s="138"/>
    </row>
    <row r="750" ht="12">
      <c r="B750" s="138"/>
    </row>
    <row r="751" ht="12">
      <c r="B751" s="138"/>
    </row>
    <row r="752" ht="12">
      <c r="B752" s="138"/>
    </row>
    <row r="753" ht="12">
      <c r="B753" s="138"/>
    </row>
    <row r="754" ht="12">
      <c r="B754" s="138"/>
    </row>
    <row r="755" ht="12">
      <c r="B755" s="138"/>
    </row>
    <row r="756" ht="12">
      <c r="B756" s="138"/>
    </row>
    <row r="757" ht="12">
      <c r="B757" s="138"/>
    </row>
    <row r="758" ht="12">
      <c r="B758" s="138"/>
    </row>
    <row r="759" ht="12">
      <c r="B759" s="138"/>
    </row>
    <row r="760" ht="12">
      <c r="B760" s="138"/>
    </row>
    <row r="761" ht="12">
      <c r="B761" s="138"/>
    </row>
    <row r="762" ht="12">
      <c r="B762" s="138"/>
    </row>
    <row r="763" ht="12">
      <c r="B763" s="138"/>
    </row>
    <row r="764" ht="12">
      <c r="B764" s="138"/>
    </row>
    <row r="765" ht="12">
      <c r="B765" s="138"/>
    </row>
    <row r="766" ht="12">
      <c r="B766" s="138"/>
    </row>
    <row r="767" ht="12">
      <c r="B767" s="138"/>
    </row>
    <row r="768" ht="12">
      <c r="B768" s="138"/>
    </row>
    <row r="769" ht="12">
      <c r="B769" s="138"/>
    </row>
    <row r="770" ht="12">
      <c r="B770" s="138"/>
    </row>
    <row r="771" ht="12">
      <c r="B771" s="138"/>
    </row>
    <row r="772" ht="12">
      <c r="B772" s="138"/>
    </row>
    <row r="773" ht="12">
      <c r="B773" s="138"/>
    </row>
    <row r="774" ht="12">
      <c r="B774" s="138"/>
    </row>
    <row r="775" ht="12">
      <c r="B775" s="138"/>
    </row>
    <row r="776" ht="12">
      <c r="B776" s="138"/>
    </row>
    <row r="777" ht="12">
      <c r="B777" s="138"/>
    </row>
    <row r="778" ht="12">
      <c r="B778" s="138"/>
    </row>
    <row r="779" ht="12">
      <c r="B779" s="138"/>
    </row>
    <row r="780" ht="12">
      <c r="B780" s="138"/>
    </row>
    <row r="781" ht="12">
      <c r="B781" s="138"/>
    </row>
    <row r="782" ht="12">
      <c r="B782" s="138"/>
    </row>
    <row r="783" ht="12">
      <c r="B783" s="138"/>
    </row>
    <row r="784" ht="12">
      <c r="B784" s="138"/>
    </row>
    <row r="785" ht="12">
      <c r="B785" s="138"/>
    </row>
    <row r="786" ht="12">
      <c r="B786" s="138"/>
    </row>
    <row r="787" ht="12">
      <c r="B787" s="138"/>
    </row>
    <row r="788" ht="12">
      <c r="B788" s="138"/>
    </row>
    <row r="789" ht="12">
      <c r="B789" s="138"/>
    </row>
    <row r="790" ht="12">
      <c r="B790" s="138"/>
    </row>
    <row r="791" ht="12">
      <c r="B791" s="138"/>
    </row>
    <row r="792" ht="12">
      <c r="B792" s="138"/>
    </row>
    <row r="793" ht="12">
      <c r="B793" s="138"/>
    </row>
    <row r="794" ht="12">
      <c r="B794" s="138"/>
    </row>
    <row r="795" ht="12">
      <c r="B795" s="138"/>
    </row>
    <row r="796" ht="12">
      <c r="B796" s="138"/>
    </row>
    <row r="797" ht="12">
      <c r="B797" s="138"/>
    </row>
    <row r="798" ht="12">
      <c r="B798" s="138"/>
    </row>
    <row r="799" ht="12">
      <c r="B799" s="138"/>
    </row>
    <row r="800" ht="12">
      <c r="B800" s="138"/>
    </row>
    <row r="801" ht="12">
      <c r="B801" s="138"/>
    </row>
    <row r="802" ht="12">
      <c r="B802" s="138"/>
    </row>
    <row r="803" ht="12">
      <c r="B803" s="138"/>
    </row>
    <row r="804" ht="12">
      <c r="B804" s="138"/>
    </row>
    <row r="805" ht="12">
      <c r="B805" s="138"/>
    </row>
    <row r="806" ht="12">
      <c r="B806" s="138"/>
    </row>
    <row r="807" ht="12">
      <c r="B807" s="138"/>
    </row>
    <row r="808" ht="12">
      <c r="B808" s="138"/>
    </row>
    <row r="809" ht="12">
      <c r="B809" s="138"/>
    </row>
    <row r="810" ht="12">
      <c r="B810" s="138"/>
    </row>
    <row r="811" ht="12">
      <c r="B811" s="138"/>
    </row>
    <row r="812" ht="12">
      <c r="B812" s="138"/>
    </row>
    <row r="813" ht="12">
      <c r="B813" s="138"/>
    </row>
    <row r="814" ht="12">
      <c r="B814" s="138"/>
    </row>
    <row r="815" ht="12">
      <c r="B815" s="138"/>
    </row>
    <row r="816" ht="12">
      <c r="B816" s="138"/>
    </row>
    <row r="817" ht="12">
      <c r="B817" s="138"/>
    </row>
    <row r="818" ht="12">
      <c r="B818" s="138"/>
    </row>
    <row r="819" ht="12">
      <c r="B819" s="138"/>
    </row>
    <row r="820" ht="12">
      <c r="B820" s="138"/>
    </row>
    <row r="821" ht="12">
      <c r="B821" s="138"/>
    </row>
    <row r="822" ht="12">
      <c r="B822" s="138"/>
    </row>
    <row r="823" ht="12">
      <c r="B823" s="138"/>
    </row>
    <row r="824" ht="12">
      <c r="B824" s="138"/>
    </row>
    <row r="825" ht="12">
      <c r="B825" s="138"/>
    </row>
    <row r="826" ht="12">
      <c r="B826" s="138"/>
    </row>
    <row r="827" ht="12">
      <c r="B827" s="138"/>
    </row>
    <row r="828" ht="12">
      <c r="B828" s="138"/>
    </row>
    <row r="829" ht="12">
      <c r="B829" s="138"/>
    </row>
    <row r="830" ht="12">
      <c r="B830" s="138"/>
    </row>
    <row r="831" ht="12">
      <c r="B831" s="138"/>
    </row>
    <row r="832" ht="12">
      <c r="B832" s="138"/>
    </row>
    <row r="833" ht="12">
      <c r="B833" s="138"/>
    </row>
    <row r="834" ht="12">
      <c r="B834" s="138"/>
    </row>
    <row r="835" ht="12">
      <c r="B835" s="138"/>
    </row>
    <row r="836" ht="12">
      <c r="B836" s="138"/>
    </row>
    <row r="837" ht="12">
      <c r="B837" s="138"/>
    </row>
    <row r="838" ht="12">
      <c r="B838" s="138"/>
    </row>
    <row r="839" ht="12">
      <c r="B839" s="138"/>
    </row>
    <row r="840" ht="12">
      <c r="B840" s="138"/>
    </row>
    <row r="841" ht="12">
      <c r="B841" s="138"/>
    </row>
    <row r="842" ht="12">
      <c r="B842" s="138"/>
    </row>
    <row r="843" ht="12">
      <c r="B843" s="138"/>
    </row>
    <row r="844" ht="12">
      <c r="B844" s="138"/>
    </row>
    <row r="845" ht="12">
      <c r="B845" s="138"/>
    </row>
    <row r="846" ht="12">
      <c r="B846" s="138"/>
    </row>
    <row r="847" ht="12">
      <c r="B847" s="138"/>
    </row>
    <row r="848" ht="12">
      <c r="B848" s="138"/>
    </row>
    <row r="849" ht="12">
      <c r="B849" s="138"/>
    </row>
    <row r="850" ht="12">
      <c r="B850" s="138"/>
    </row>
    <row r="851" ht="12">
      <c r="B851" s="138"/>
    </row>
    <row r="852" ht="12">
      <c r="B852" s="138"/>
    </row>
    <row r="853" ht="12">
      <c r="B853" s="138"/>
    </row>
    <row r="854" ht="12">
      <c r="B854" s="138"/>
    </row>
    <row r="855" ht="12">
      <c r="B855" s="138"/>
    </row>
    <row r="856" ht="12">
      <c r="B856" s="138"/>
    </row>
    <row r="857" ht="12">
      <c r="B857" s="138"/>
    </row>
    <row r="858" ht="12">
      <c r="B858" s="138"/>
    </row>
    <row r="859" ht="12">
      <c r="B859" s="138"/>
    </row>
    <row r="860" ht="12">
      <c r="B860" s="138"/>
    </row>
    <row r="861" ht="12">
      <c r="B861" s="138"/>
    </row>
    <row r="862" ht="12">
      <c r="B862" s="138"/>
    </row>
    <row r="863" ht="12">
      <c r="B863" s="138"/>
    </row>
    <row r="864" ht="12">
      <c r="B864" s="138"/>
    </row>
    <row r="865" ht="12">
      <c r="B865" s="138"/>
    </row>
    <row r="866" ht="12">
      <c r="B866" s="138"/>
    </row>
    <row r="867" ht="12">
      <c r="B867" s="138"/>
    </row>
    <row r="868" ht="12">
      <c r="B868" s="138"/>
    </row>
    <row r="869" ht="12">
      <c r="B869" s="138"/>
    </row>
    <row r="870" ht="12">
      <c r="B870" s="138"/>
    </row>
    <row r="871" ht="12">
      <c r="B871" s="138"/>
    </row>
    <row r="872" ht="12">
      <c r="B872" s="138"/>
    </row>
    <row r="873" ht="12">
      <c r="B873" s="138"/>
    </row>
    <row r="874" ht="12">
      <c r="B874" s="138"/>
    </row>
    <row r="875" ht="12">
      <c r="B875" s="138"/>
    </row>
    <row r="876" ht="12">
      <c r="B876" s="138"/>
    </row>
    <row r="877" ht="12">
      <c r="B877" s="138"/>
    </row>
    <row r="878" ht="12">
      <c r="B878" s="138"/>
    </row>
    <row r="879" ht="12">
      <c r="B879" s="138"/>
    </row>
    <row r="880" ht="12">
      <c r="B880" s="138"/>
    </row>
    <row r="881" ht="12">
      <c r="B881" s="138"/>
    </row>
    <row r="882" ht="12">
      <c r="B882" s="138"/>
    </row>
    <row r="883" ht="12">
      <c r="B883" s="138"/>
    </row>
    <row r="884" ht="12">
      <c r="B884" s="138"/>
    </row>
    <row r="885" ht="12">
      <c r="B885" s="138"/>
    </row>
    <row r="886" ht="12">
      <c r="B886" s="138"/>
    </row>
    <row r="887" ht="12">
      <c r="B887" s="138"/>
    </row>
    <row r="888" ht="12">
      <c r="B888" s="138"/>
    </row>
    <row r="889" ht="12">
      <c r="B889" s="138"/>
    </row>
    <row r="890" ht="12">
      <c r="B890" s="138"/>
    </row>
    <row r="891" ht="12">
      <c r="B891" s="138"/>
    </row>
    <row r="892" ht="12">
      <c r="B892" s="138"/>
    </row>
    <row r="893" ht="12">
      <c r="B893" s="138"/>
    </row>
    <row r="894" ht="12">
      <c r="B894" s="138"/>
    </row>
    <row r="895" ht="12">
      <c r="B895" s="138"/>
    </row>
    <row r="896" ht="12">
      <c r="B896" s="138"/>
    </row>
    <row r="897" ht="12">
      <c r="B897" s="138"/>
    </row>
    <row r="898" ht="12">
      <c r="B898" s="138"/>
    </row>
    <row r="899" ht="12">
      <c r="B899" s="138"/>
    </row>
    <row r="900" ht="12">
      <c r="B900" s="138"/>
    </row>
    <row r="901" ht="12">
      <c r="B901" s="138"/>
    </row>
    <row r="902" ht="12">
      <c r="B902" s="138"/>
    </row>
    <row r="903" ht="12">
      <c r="B903" s="138"/>
    </row>
    <row r="904" ht="12">
      <c r="B904" s="138"/>
    </row>
    <row r="905" ht="12">
      <c r="B905" s="138"/>
    </row>
    <row r="906" ht="12">
      <c r="B906" s="138"/>
    </row>
    <row r="907" ht="12">
      <c r="B907" s="138"/>
    </row>
    <row r="908" ht="12">
      <c r="B908" s="138"/>
    </row>
    <row r="909" ht="12">
      <c r="B909" s="138"/>
    </row>
    <row r="910" ht="12">
      <c r="B910" s="138"/>
    </row>
    <row r="911" ht="12">
      <c r="B911" s="138"/>
    </row>
    <row r="912" ht="12">
      <c r="B912" s="138"/>
    </row>
    <row r="913" ht="12">
      <c r="B913" s="138"/>
    </row>
    <row r="914" ht="12">
      <c r="B914" s="138"/>
    </row>
    <row r="915" ht="12">
      <c r="B915" s="138"/>
    </row>
    <row r="916" ht="12">
      <c r="B916" s="138"/>
    </row>
    <row r="917" ht="12">
      <c r="B917" s="138"/>
    </row>
    <row r="918" ht="12">
      <c r="B918" s="138"/>
    </row>
    <row r="919" ht="12">
      <c r="B919" s="138"/>
    </row>
    <row r="920" ht="12">
      <c r="B920" s="138"/>
    </row>
    <row r="921" ht="12">
      <c r="B921" s="138"/>
    </row>
    <row r="922" ht="12">
      <c r="B922" s="138"/>
    </row>
    <row r="923" ht="12">
      <c r="B923" s="138"/>
    </row>
    <row r="924" ht="12">
      <c r="B924" s="138"/>
    </row>
    <row r="925" ht="12">
      <c r="B925" s="138"/>
    </row>
    <row r="926" ht="12">
      <c r="B926" s="138"/>
    </row>
    <row r="927" ht="12">
      <c r="B927" s="138"/>
    </row>
    <row r="928" ht="12">
      <c r="B928" s="138"/>
    </row>
    <row r="929" ht="12">
      <c r="B929" s="138"/>
    </row>
    <row r="930" ht="12">
      <c r="B930" s="138"/>
    </row>
    <row r="931" ht="12">
      <c r="B931" s="138"/>
    </row>
    <row r="932" ht="12">
      <c r="B932" s="138"/>
    </row>
    <row r="933" ht="12">
      <c r="B933" s="138"/>
    </row>
    <row r="934" ht="12">
      <c r="B934" s="138"/>
    </row>
    <row r="935" ht="12">
      <c r="B935" s="138"/>
    </row>
    <row r="936" ht="12">
      <c r="B936" s="138"/>
    </row>
    <row r="937" ht="12">
      <c r="B937" s="138"/>
    </row>
    <row r="938" ht="12">
      <c r="B938" s="138"/>
    </row>
    <row r="939" ht="12">
      <c r="B939" s="138"/>
    </row>
    <row r="940" ht="12">
      <c r="B940" s="138"/>
    </row>
    <row r="941" ht="12">
      <c r="B941" s="138"/>
    </row>
    <row r="942" ht="12">
      <c r="B942" s="138"/>
    </row>
    <row r="943" ht="12">
      <c r="B943" s="138"/>
    </row>
    <row r="944" ht="12">
      <c r="B944" s="138"/>
    </row>
    <row r="945" ht="12">
      <c r="B945" s="138"/>
    </row>
    <row r="946" ht="12">
      <c r="B946" s="138"/>
    </row>
    <row r="947" ht="12">
      <c r="B947" s="138"/>
    </row>
    <row r="948" ht="12">
      <c r="B948" s="138"/>
    </row>
    <row r="949" ht="12">
      <c r="B949" s="138"/>
    </row>
    <row r="950" ht="12">
      <c r="B950" s="138"/>
    </row>
    <row r="951" ht="12">
      <c r="B951" s="138"/>
    </row>
    <row r="952" ht="12">
      <c r="B952" s="138"/>
    </row>
    <row r="953" ht="12">
      <c r="B953" s="138"/>
    </row>
    <row r="954" ht="12">
      <c r="B954" s="138"/>
    </row>
    <row r="955" ht="12">
      <c r="B955" s="138"/>
    </row>
    <row r="956" ht="12">
      <c r="B956" s="138"/>
    </row>
    <row r="957" ht="12">
      <c r="B957" s="138"/>
    </row>
    <row r="958" ht="12">
      <c r="B958" s="138"/>
    </row>
    <row r="959" ht="12">
      <c r="B959" s="138"/>
    </row>
    <row r="960" ht="12">
      <c r="B960" s="138"/>
    </row>
    <row r="961" ht="12">
      <c r="B961" s="138"/>
    </row>
    <row r="962" ht="12">
      <c r="B962" s="138"/>
    </row>
    <row r="963" ht="12">
      <c r="B963" s="138"/>
    </row>
    <row r="964" ht="12">
      <c r="B964" s="138"/>
    </row>
    <row r="965" ht="12">
      <c r="B965" s="138"/>
    </row>
    <row r="966" ht="12">
      <c r="B966" s="138"/>
    </row>
    <row r="967" ht="12">
      <c r="B967" s="138"/>
    </row>
    <row r="968" ht="12">
      <c r="B968" s="138"/>
    </row>
    <row r="969" ht="12">
      <c r="B969" s="138"/>
    </row>
    <row r="970" ht="12">
      <c r="B970" s="138"/>
    </row>
    <row r="971" ht="12">
      <c r="B971" s="138"/>
    </row>
    <row r="972" ht="12">
      <c r="B972" s="138"/>
    </row>
    <row r="973" ht="12">
      <c r="B973" s="138"/>
    </row>
    <row r="974" ht="12">
      <c r="B974" s="138"/>
    </row>
    <row r="975" ht="12">
      <c r="B975" s="138"/>
    </row>
    <row r="976" ht="12">
      <c r="B976" s="138"/>
    </row>
    <row r="977" ht="12">
      <c r="B977" s="138"/>
    </row>
    <row r="978" ht="12">
      <c r="B978" s="138"/>
    </row>
    <row r="979" ht="12">
      <c r="B979" s="138"/>
    </row>
    <row r="980" ht="12">
      <c r="B980" s="138"/>
    </row>
    <row r="981" ht="12">
      <c r="B981" s="138"/>
    </row>
    <row r="982" ht="12">
      <c r="B982" s="138"/>
    </row>
    <row r="983" ht="12">
      <c r="B983" s="138"/>
    </row>
    <row r="984" ht="12">
      <c r="B984" s="138"/>
    </row>
    <row r="985" ht="12">
      <c r="B985" s="138"/>
    </row>
    <row r="986" ht="12">
      <c r="B986" s="138"/>
    </row>
    <row r="987" ht="12">
      <c r="B987" s="138"/>
    </row>
    <row r="988" ht="12">
      <c r="B988" s="138"/>
    </row>
    <row r="989" ht="12">
      <c r="B989" s="138"/>
    </row>
    <row r="990" ht="12">
      <c r="B990" s="138"/>
    </row>
    <row r="991" ht="12">
      <c r="B991" s="138"/>
    </row>
    <row r="992" ht="12">
      <c r="B992" s="138"/>
    </row>
    <row r="993" ht="12">
      <c r="B993" s="138"/>
    </row>
    <row r="994" ht="12">
      <c r="B994" s="138"/>
    </row>
    <row r="995" ht="12">
      <c r="B995" s="138"/>
    </row>
    <row r="996" ht="12">
      <c r="B996" s="138"/>
    </row>
    <row r="997" ht="12">
      <c r="B997" s="138"/>
    </row>
    <row r="998" ht="12">
      <c r="B998" s="138"/>
    </row>
    <row r="999" ht="12">
      <c r="B999" s="138"/>
    </row>
    <row r="1000" ht="12">
      <c r="B1000" s="138"/>
    </row>
    <row r="1001" ht="12">
      <c r="B1001" s="138"/>
    </row>
    <row r="1002" ht="12">
      <c r="B1002" s="138"/>
    </row>
    <row r="1003" ht="12">
      <c r="B1003" s="138"/>
    </row>
    <row r="1004" ht="12">
      <c r="B1004" s="138"/>
    </row>
    <row r="1005" ht="12">
      <c r="B1005" s="138"/>
    </row>
    <row r="1006" ht="12">
      <c r="B1006" s="138"/>
    </row>
    <row r="1007" ht="12">
      <c r="B1007" s="138"/>
    </row>
    <row r="1008" ht="12">
      <c r="B1008" s="138"/>
    </row>
    <row r="1009" ht="12">
      <c r="B1009" s="138"/>
    </row>
    <row r="1010" ht="12">
      <c r="B1010" s="138"/>
    </row>
    <row r="1011" ht="12">
      <c r="B1011" s="138"/>
    </row>
    <row r="1012" ht="12">
      <c r="B1012" s="138"/>
    </row>
    <row r="1013" ht="12">
      <c r="B1013" s="138"/>
    </row>
    <row r="1014" ht="12">
      <c r="B1014" s="138"/>
    </row>
    <row r="1015" ht="12">
      <c r="B1015" s="138"/>
    </row>
    <row r="1016" ht="12">
      <c r="B1016" s="138"/>
    </row>
    <row r="1017" ht="12">
      <c r="B1017" s="138"/>
    </row>
    <row r="1018" ht="12">
      <c r="B1018" s="138"/>
    </row>
    <row r="1019" ht="12">
      <c r="B1019" s="138"/>
    </row>
    <row r="1020" ht="12">
      <c r="B1020" s="138"/>
    </row>
    <row r="1021" ht="12">
      <c r="B1021" s="138"/>
    </row>
    <row r="1022" ht="12">
      <c r="B1022" s="138"/>
    </row>
    <row r="1023" ht="12">
      <c r="B1023" s="138"/>
    </row>
    <row r="1024" ht="12">
      <c r="B1024" s="138"/>
    </row>
    <row r="1025" ht="12">
      <c r="B1025" s="138"/>
    </row>
    <row r="1026" ht="12">
      <c r="B1026" s="138"/>
    </row>
    <row r="1027" ht="12">
      <c r="B1027" s="138"/>
    </row>
    <row r="1028" ht="12">
      <c r="B1028" s="138"/>
    </row>
    <row r="1029" ht="12">
      <c r="B1029" s="138"/>
    </row>
    <row r="1030" ht="12">
      <c r="B1030" s="138"/>
    </row>
    <row r="1031" ht="12">
      <c r="B1031" s="138"/>
    </row>
    <row r="1032" ht="12">
      <c r="B1032" s="138"/>
    </row>
    <row r="1033" ht="12">
      <c r="B1033" s="138"/>
    </row>
    <row r="1034" ht="12">
      <c r="B1034" s="138"/>
    </row>
    <row r="1035" ht="12">
      <c r="B1035" s="138"/>
    </row>
    <row r="1036" ht="12">
      <c r="B1036" s="138"/>
    </row>
    <row r="1037" ht="12">
      <c r="B1037" s="138"/>
    </row>
    <row r="1038" ht="12">
      <c r="B1038" s="138"/>
    </row>
    <row r="1039" ht="12">
      <c r="B1039" s="138"/>
    </row>
    <row r="1040" ht="12">
      <c r="B1040" s="138"/>
    </row>
    <row r="1041" ht="12">
      <c r="B1041" s="138"/>
    </row>
    <row r="1042" ht="12">
      <c r="B1042" s="138"/>
    </row>
    <row r="1043" ht="12">
      <c r="B1043" s="138"/>
    </row>
    <row r="1044" ht="12">
      <c r="B1044" s="138"/>
    </row>
    <row r="1045" ht="12">
      <c r="B1045" s="138"/>
    </row>
    <row r="1046" ht="12">
      <c r="B1046" s="138"/>
    </row>
    <row r="1047" ht="12">
      <c r="B1047" s="138"/>
    </row>
    <row r="1048" ht="12">
      <c r="B1048" s="138"/>
    </row>
    <row r="1049" ht="12">
      <c r="B1049" s="138"/>
    </row>
    <row r="1050" ht="12">
      <c r="B1050" s="138"/>
    </row>
    <row r="1051" ht="12">
      <c r="B1051" s="138"/>
    </row>
    <row r="1052" ht="12">
      <c r="B1052" s="138"/>
    </row>
    <row r="1053" ht="12">
      <c r="B1053" s="138"/>
    </row>
    <row r="1054" ht="12">
      <c r="B1054" s="138"/>
    </row>
    <row r="1055" ht="12">
      <c r="B1055" s="138"/>
    </row>
    <row r="1056" ht="12">
      <c r="B1056" s="138"/>
    </row>
    <row r="1057" ht="12">
      <c r="B1057" s="138"/>
    </row>
    <row r="1058" ht="12">
      <c r="B1058" s="138"/>
    </row>
    <row r="1059" ht="12">
      <c r="B1059" s="138"/>
    </row>
    <row r="1060" ht="12">
      <c r="B1060" s="138"/>
    </row>
    <row r="1061" ht="12">
      <c r="B1061" s="138"/>
    </row>
    <row r="1062" ht="12">
      <c r="B1062" s="138"/>
    </row>
    <row r="1063" ht="12">
      <c r="B1063" s="138"/>
    </row>
    <row r="1064" ht="12">
      <c r="B1064" s="138"/>
    </row>
    <row r="1065" ht="12">
      <c r="B1065" s="138"/>
    </row>
    <row r="1066" ht="12">
      <c r="B1066" s="138"/>
    </row>
    <row r="1067" ht="12">
      <c r="B1067" s="138"/>
    </row>
    <row r="1068" ht="12">
      <c r="B1068" s="138"/>
    </row>
    <row r="1069" ht="12">
      <c r="B1069" s="138"/>
    </row>
    <row r="1070" ht="12">
      <c r="B1070" s="138"/>
    </row>
    <row r="1071" ht="12">
      <c r="B1071" s="138"/>
    </row>
    <row r="1072" ht="12">
      <c r="B1072" s="138"/>
    </row>
    <row r="1073" ht="12">
      <c r="B1073" s="138"/>
    </row>
    <row r="1074" ht="12">
      <c r="B1074" s="138"/>
    </row>
    <row r="1075" ht="12">
      <c r="B1075" s="138"/>
    </row>
    <row r="1076" ht="12">
      <c r="B1076" s="138"/>
    </row>
    <row r="1077" ht="12">
      <c r="B1077" s="138"/>
    </row>
    <row r="1078" ht="12">
      <c r="B1078" s="138"/>
    </row>
    <row r="1079" ht="12">
      <c r="B1079" s="138"/>
    </row>
    <row r="1080" ht="12">
      <c r="B1080" s="138"/>
    </row>
    <row r="1081" ht="12">
      <c r="B1081" s="138"/>
    </row>
    <row r="1082" ht="12">
      <c r="B1082" s="138"/>
    </row>
    <row r="1083" ht="12">
      <c r="B1083" s="138"/>
    </row>
    <row r="1084" ht="12">
      <c r="B1084" s="138"/>
    </row>
    <row r="1085" ht="12">
      <c r="B1085" s="138"/>
    </row>
    <row r="1086" ht="12">
      <c r="B1086" s="138"/>
    </row>
    <row r="1087" ht="12">
      <c r="B1087" s="138"/>
    </row>
    <row r="1088" ht="12">
      <c r="B1088" s="138"/>
    </row>
    <row r="1089" ht="12">
      <c r="B1089" s="138"/>
    </row>
    <row r="1090" ht="12">
      <c r="B1090" s="138"/>
    </row>
    <row r="1091" ht="12">
      <c r="B1091" s="138"/>
    </row>
    <row r="1092" ht="12">
      <c r="B1092" s="138"/>
    </row>
    <row r="1093" ht="12">
      <c r="B1093" s="138"/>
    </row>
    <row r="1094" ht="12">
      <c r="B1094" s="138"/>
    </row>
    <row r="1095" ht="12">
      <c r="B1095" s="138"/>
    </row>
    <row r="1096" ht="12">
      <c r="B1096" s="138"/>
    </row>
    <row r="1097" ht="12">
      <c r="B1097" s="138"/>
    </row>
    <row r="1098" ht="12">
      <c r="B1098" s="138"/>
    </row>
    <row r="1099" ht="12">
      <c r="B1099" s="138"/>
    </row>
    <row r="1100" ht="12">
      <c r="B1100" s="138"/>
    </row>
    <row r="1101" ht="12">
      <c r="B1101" s="138"/>
    </row>
    <row r="1102" ht="12">
      <c r="B1102" s="138"/>
    </row>
    <row r="1103" ht="12">
      <c r="B1103" s="138"/>
    </row>
    <row r="1104" ht="12">
      <c r="B1104" s="138"/>
    </row>
    <row r="1105" ht="12">
      <c r="B1105" s="138"/>
    </row>
    <row r="1106" ht="12">
      <c r="B1106" s="138"/>
    </row>
    <row r="1107" ht="12">
      <c r="B1107" s="138"/>
    </row>
    <row r="1108" ht="12">
      <c r="B1108" s="138"/>
    </row>
    <row r="1109" ht="12">
      <c r="B1109" s="138"/>
    </row>
    <row r="1110" ht="12">
      <c r="B1110" s="138"/>
    </row>
    <row r="1111" ht="12">
      <c r="B1111" s="138"/>
    </row>
    <row r="1112" ht="12">
      <c r="B1112" s="138"/>
    </row>
    <row r="1113" ht="12">
      <c r="B1113" s="138"/>
    </row>
    <row r="1114" ht="12">
      <c r="B1114" s="138"/>
    </row>
    <row r="1115" ht="12">
      <c r="B1115" s="138"/>
    </row>
    <row r="1116" ht="12">
      <c r="B1116" s="138"/>
    </row>
    <row r="1117" ht="12">
      <c r="B1117" s="138"/>
    </row>
    <row r="1118" ht="12">
      <c r="B1118" s="138"/>
    </row>
    <row r="1119" ht="12">
      <c r="B1119" s="138"/>
    </row>
    <row r="1120" ht="12">
      <c r="B1120" s="138"/>
    </row>
    <row r="1121" ht="12">
      <c r="B1121" s="138"/>
    </row>
    <row r="1122" ht="12">
      <c r="B1122" s="138"/>
    </row>
    <row r="1123" ht="12">
      <c r="B1123" s="138"/>
    </row>
    <row r="1124" ht="12">
      <c r="B1124" s="138"/>
    </row>
    <row r="1125" ht="12">
      <c r="B1125" s="138"/>
    </row>
  </sheetData>
  <mergeCells count="5">
    <mergeCell ref="L3:M3"/>
    <mergeCell ref="B4:B5"/>
    <mergeCell ref="C4:C5"/>
    <mergeCell ref="D4:G4"/>
    <mergeCell ref="H4:M4"/>
  </mergeCells>
  <printOptions/>
  <pageMargins left="0.75" right="0.75" top="1" bottom="1" header="0.512" footer="0.51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codeName="Sheet6"/>
  <dimension ref="A2:N73"/>
  <sheetViews>
    <sheetView workbookViewId="0" topLeftCell="A1">
      <selection activeCell="A1" sqref="A1"/>
    </sheetView>
  </sheetViews>
  <sheetFormatPr defaultColWidth="9.00390625" defaultRowHeight="13.5"/>
  <cols>
    <col min="1" max="3" width="2.625" style="139" customWidth="1"/>
    <col min="4" max="4" width="26.625" style="139" customWidth="1"/>
    <col min="5" max="5" width="8.75390625" style="150" bestFit="1" customWidth="1"/>
    <col min="6" max="7" width="8.125" style="150" customWidth="1"/>
    <col min="8" max="8" width="8.75390625" style="150" bestFit="1" customWidth="1"/>
    <col min="9" max="10" width="8.125" style="150" customWidth="1"/>
    <col min="11" max="11" width="8.50390625" style="150" bestFit="1" customWidth="1"/>
    <col min="12" max="13" width="8.125" style="150" customWidth="1"/>
    <col min="14" max="14" width="9.875" style="150" customWidth="1"/>
    <col min="15" max="16384" width="9.00390625" style="150" customWidth="1"/>
  </cols>
  <sheetData>
    <row r="1" s="139" customFormat="1" ht="12"/>
    <row r="2" s="139" customFormat="1" ht="14.25">
      <c r="B2" s="140" t="s">
        <v>1990</v>
      </c>
    </row>
    <row r="3" s="139" customFormat="1" ht="14.25">
      <c r="B3" s="140" t="s">
        <v>1940</v>
      </c>
    </row>
    <row r="4" spans="2:14" s="139" customFormat="1" ht="12.75" thickBot="1">
      <c r="B4" s="141"/>
      <c r="C4" s="141"/>
      <c r="D4" s="141"/>
      <c r="E4" s="141"/>
      <c r="F4" s="141"/>
      <c r="G4" s="141"/>
      <c r="H4" s="141"/>
      <c r="I4" s="141"/>
      <c r="J4" s="141"/>
      <c r="K4" s="141"/>
      <c r="L4" s="141"/>
      <c r="M4" s="142" t="s">
        <v>1941</v>
      </c>
      <c r="N4" s="141"/>
    </row>
    <row r="5" spans="2:14" s="139" customFormat="1" ht="30" customHeight="1">
      <c r="B5" s="1075" t="s">
        <v>1942</v>
      </c>
      <c r="C5" s="1061"/>
      <c r="D5" s="1062"/>
      <c r="E5" s="1064" t="s">
        <v>1943</v>
      </c>
      <c r="F5" s="1064"/>
      <c r="G5" s="1065"/>
      <c r="H5" s="1068" t="s">
        <v>1944</v>
      </c>
      <c r="I5" s="1069"/>
      <c r="J5" s="1070"/>
      <c r="K5" s="1069" t="s">
        <v>1945</v>
      </c>
      <c r="L5" s="1069"/>
      <c r="M5" s="1070"/>
      <c r="N5" s="1066" t="s">
        <v>1946</v>
      </c>
    </row>
    <row r="6" spans="2:14" s="139" customFormat="1" ht="30" customHeight="1">
      <c r="B6" s="1063"/>
      <c r="C6" s="1064"/>
      <c r="D6" s="1065"/>
      <c r="E6" s="143" t="s">
        <v>1460</v>
      </c>
      <c r="F6" s="144" t="s">
        <v>1947</v>
      </c>
      <c r="G6" s="144" t="s">
        <v>1948</v>
      </c>
      <c r="H6" s="143" t="s">
        <v>1460</v>
      </c>
      <c r="I6" s="144" t="s">
        <v>1947</v>
      </c>
      <c r="J6" s="144" t="s">
        <v>1948</v>
      </c>
      <c r="K6" s="143" t="s">
        <v>1460</v>
      </c>
      <c r="L6" s="144" t="s">
        <v>1947</v>
      </c>
      <c r="M6" s="144" t="s">
        <v>1948</v>
      </c>
      <c r="N6" s="1067"/>
    </row>
    <row r="7" spans="2:14" ht="12" customHeight="1">
      <c r="B7" s="145"/>
      <c r="C7" s="146"/>
      <c r="D7" s="147"/>
      <c r="E7" s="148"/>
      <c r="F7" s="148"/>
      <c r="G7" s="148"/>
      <c r="H7" s="148"/>
      <c r="I7" s="148"/>
      <c r="J7" s="148"/>
      <c r="K7" s="148"/>
      <c r="L7" s="148"/>
      <c r="M7" s="148"/>
      <c r="N7" s="149"/>
    </row>
    <row r="8" spans="2:14" ht="12" customHeight="1">
      <c r="B8" s="1080"/>
      <c r="C8" s="1077" t="s">
        <v>1949</v>
      </c>
      <c r="D8" s="1072"/>
      <c r="E8" s="31">
        <v>10120</v>
      </c>
      <c r="F8" s="31">
        <v>12762</v>
      </c>
      <c r="G8" s="31">
        <v>5586</v>
      </c>
      <c r="H8" s="31">
        <v>9429</v>
      </c>
      <c r="I8" s="31">
        <v>11185</v>
      </c>
      <c r="J8" s="31">
        <v>5014</v>
      </c>
      <c r="K8" s="31">
        <v>1291</v>
      </c>
      <c r="L8" s="31">
        <v>1577</v>
      </c>
      <c r="M8" s="31">
        <v>572</v>
      </c>
      <c r="N8" s="32">
        <v>241</v>
      </c>
    </row>
    <row r="9" spans="2:14" ht="12" customHeight="1">
      <c r="B9" s="1080"/>
      <c r="C9" s="1077" t="s">
        <v>1926</v>
      </c>
      <c r="D9" s="1072"/>
      <c r="E9" s="31">
        <v>12374</v>
      </c>
      <c r="F9" s="31">
        <v>14680</v>
      </c>
      <c r="G9" s="31">
        <v>6581</v>
      </c>
      <c r="H9" s="31">
        <v>10796</v>
      </c>
      <c r="I9" s="31">
        <v>12784</v>
      </c>
      <c r="J9" s="31">
        <v>5802</v>
      </c>
      <c r="K9" s="31">
        <v>1578</v>
      </c>
      <c r="L9" s="31">
        <v>1896</v>
      </c>
      <c r="M9" s="31">
        <v>779</v>
      </c>
      <c r="N9" s="32">
        <v>244</v>
      </c>
    </row>
    <row r="10" spans="2:14" ht="12" customHeight="1">
      <c r="B10" s="1080"/>
      <c r="C10" s="1077" t="s">
        <v>1927</v>
      </c>
      <c r="D10" s="1072"/>
      <c r="E10" s="31">
        <v>13468</v>
      </c>
      <c r="F10" s="31">
        <v>15988</v>
      </c>
      <c r="G10" s="31">
        <v>6941</v>
      </c>
      <c r="H10" s="31">
        <v>11618</v>
      </c>
      <c r="I10" s="31">
        <v>13745</v>
      </c>
      <c r="J10" s="31">
        <v>6108</v>
      </c>
      <c r="K10" s="31">
        <v>1850</v>
      </c>
      <c r="L10" s="31">
        <v>2243</v>
      </c>
      <c r="M10" s="31">
        <v>883</v>
      </c>
      <c r="N10" s="32">
        <v>246</v>
      </c>
    </row>
    <row r="11" spans="1:14" s="153" customFormat="1" ht="12" customHeight="1">
      <c r="A11" s="152"/>
      <c r="B11" s="1080"/>
      <c r="C11" s="1073" t="s">
        <v>1950</v>
      </c>
      <c r="D11" s="1074"/>
      <c r="E11" s="40">
        <v>13503</v>
      </c>
      <c r="F11" s="40">
        <v>15978</v>
      </c>
      <c r="G11" s="40">
        <v>7183</v>
      </c>
      <c r="H11" s="40">
        <v>11755</v>
      </c>
      <c r="I11" s="40">
        <v>13875</v>
      </c>
      <c r="J11" s="40">
        <v>6336</v>
      </c>
      <c r="K11" s="40">
        <v>1748</v>
      </c>
      <c r="L11" s="40">
        <v>2103</v>
      </c>
      <c r="M11" s="40">
        <v>847</v>
      </c>
      <c r="N11" s="41">
        <v>259</v>
      </c>
    </row>
    <row r="12" spans="2:14" ht="12" customHeight="1">
      <c r="B12" s="1080"/>
      <c r="C12" s="146"/>
      <c r="D12" s="154"/>
      <c r="E12" s="155"/>
      <c r="F12" s="155"/>
      <c r="G12" s="155"/>
      <c r="H12" s="155"/>
      <c r="I12" s="155"/>
      <c r="J12" s="155"/>
      <c r="K12" s="155"/>
      <c r="L12" s="155"/>
      <c r="M12" s="31"/>
      <c r="N12" s="32"/>
    </row>
    <row r="13" spans="2:14" ht="12" customHeight="1">
      <c r="B13" s="1080"/>
      <c r="C13" s="1077" t="s">
        <v>1951</v>
      </c>
      <c r="D13" s="1078"/>
      <c r="E13" s="31">
        <v>13228</v>
      </c>
      <c r="F13" s="31">
        <v>15686</v>
      </c>
      <c r="G13" s="31">
        <v>6662</v>
      </c>
      <c r="H13" s="31">
        <v>12122</v>
      </c>
      <c r="I13" s="31">
        <v>14311</v>
      </c>
      <c r="J13" s="31">
        <v>6275</v>
      </c>
      <c r="K13" s="31">
        <v>1106</v>
      </c>
      <c r="L13" s="31">
        <v>1375</v>
      </c>
      <c r="M13" s="31">
        <v>387</v>
      </c>
      <c r="N13" s="32">
        <v>262</v>
      </c>
    </row>
    <row r="14" spans="2:14" ht="12" customHeight="1">
      <c r="B14" s="1080"/>
      <c r="C14" s="146"/>
      <c r="D14" s="156" t="s">
        <v>1952</v>
      </c>
      <c r="E14" s="31">
        <v>12086</v>
      </c>
      <c r="F14" s="31">
        <v>14140</v>
      </c>
      <c r="G14" s="31">
        <v>6566</v>
      </c>
      <c r="H14" s="31">
        <v>11906</v>
      </c>
      <c r="I14" s="31">
        <v>13991</v>
      </c>
      <c r="J14" s="31">
        <v>6304</v>
      </c>
      <c r="K14" s="31">
        <v>180</v>
      </c>
      <c r="L14" s="31">
        <v>149</v>
      </c>
      <c r="M14" s="31">
        <v>262</v>
      </c>
      <c r="N14" s="32">
        <v>245</v>
      </c>
    </row>
    <row r="15" spans="2:14" ht="12" customHeight="1">
      <c r="B15" s="1080"/>
      <c r="C15" s="146"/>
      <c r="D15" s="156" t="s">
        <v>1928</v>
      </c>
      <c r="E15" s="31">
        <v>12844</v>
      </c>
      <c r="F15" s="31">
        <v>15032</v>
      </c>
      <c r="G15" s="31">
        <v>7033</v>
      </c>
      <c r="H15" s="31">
        <v>12004</v>
      </c>
      <c r="I15" s="31">
        <v>14125</v>
      </c>
      <c r="J15" s="31">
        <v>6372</v>
      </c>
      <c r="K15" s="31">
        <v>840</v>
      </c>
      <c r="L15" s="31">
        <v>907</v>
      </c>
      <c r="M15" s="31">
        <v>661</v>
      </c>
      <c r="N15" s="32">
        <v>251</v>
      </c>
    </row>
    <row r="16" spans="2:14" ht="12" customHeight="1">
      <c r="B16" s="1080"/>
      <c r="C16" s="146"/>
      <c r="D16" s="156" t="s">
        <v>1929</v>
      </c>
      <c r="E16" s="31">
        <v>12299</v>
      </c>
      <c r="F16" s="31">
        <v>14493</v>
      </c>
      <c r="G16" s="31">
        <v>6628</v>
      </c>
      <c r="H16" s="31">
        <v>12106</v>
      </c>
      <c r="I16" s="31">
        <v>14260</v>
      </c>
      <c r="J16" s="31">
        <v>6538</v>
      </c>
      <c r="K16" s="31">
        <v>193</v>
      </c>
      <c r="L16" s="31">
        <v>233</v>
      </c>
      <c r="M16" s="31">
        <v>90</v>
      </c>
      <c r="N16" s="32">
        <v>267</v>
      </c>
    </row>
    <row r="17" spans="2:14" ht="12" customHeight="1">
      <c r="B17" s="1080"/>
      <c r="C17" s="146"/>
      <c r="D17" s="156" t="s">
        <v>1930</v>
      </c>
      <c r="E17" s="31">
        <v>11126</v>
      </c>
      <c r="F17" s="31">
        <v>13135</v>
      </c>
      <c r="G17" s="31">
        <v>6110</v>
      </c>
      <c r="H17" s="31">
        <v>11023</v>
      </c>
      <c r="I17" s="31">
        <v>13015</v>
      </c>
      <c r="J17" s="31">
        <v>6049</v>
      </c>
      <c r="K17" s="31">
        <v>103</v>
      </c>
      <c r="L17" s="31">
        <v>120</v>
      </c>
      <c r="M17" s="31">
        <v>61</v>
      </c>
      <c r="N17" s="32">
        <v>250</v>
      </c>
    </row>
    <row r="18" spans="2:14" ht="12" customHeight="1">
      <c r="B18" s="1080"/>
      <c r="C18" s="146"/>
      <c r="D18" s="156" t="s">
        <v>1931</v>
      </c>
      <c r="E18" s="31">
        <v>13319</v>
      </c>
      <c r="F18" s="31">
        <v>15886</v>
      </c>
      <c r="G18" s="31">
        <v>6988</v>
      </c>
      <c r="H18" s="31">
        <v>11527</v>
      </c>
      <c r="I18" s="31">
        <v>13795</v>
      </c>
      <c r="J18" s="31">
        <v>5932</v>
      </c>
      <c r="K18" s="31">
        <v>1792</v>
      </c>
      <c r="L18" s="31">
        <v>2091</v>
      </c>
      <c r="M18" s="31">
        <v>1056</v>
      </c>
      <c r="N18" s="32">
        <v>257</v>
      </c>
    </row>
    <row r="19" spans="2:14" ht="12" customHeight="1">
      <c r="B19" s="1080"/>
      <c r="C19" s="146"/>
      <c r="D19" s="156" t="s">
        <v>1932</v>
      </c>
      <c r="E19" s="31">
        <v>14883</v>
      </c>
      <c r="F19" s="31">
        <v>17935</v>
      </c>
      <c r="G19" s="31">
        <v>7367</v>
      </c>
      <c r="H19" s="31">
        <v>11475</v>
      </c>
      <c r="I19" s="31">
        <v>13571</v>
      </c>
      <c r="J19" s="31">
        <v>6313</v>
      </c>
      <c r="K19" s="31">
        <v>3408</v>
      </c>
      <c r="L19" s="31">
        <v>4364</v>
      </c>
      <c r="M19" s="31">
        <v>1054</v>
      </c>
      <c r="N19" s="32">
        <v>256</v>
      </c>
    </row>
    <row r="20" spans="2:14" ht="12" customHeight="1">
      <c r="B20" s="1080"/>
      <c r="C20" s="146"/>
      <c r="D20" s="156" t="s">
        <v>1933</v>
      </c>
      <c r="E20" s="31">
        <v>13534</v>
      </c>
      <c r="F20" s="31">
        <v>16137</v>
      </c>
      <c r="G20" s="31">
        <v>7082</v>
      </c>
      <c r="H20" s="31">
        <v>11642</v>
      </c>
      <c r="I20" s="31">
        <v>13796</v>
      </c>
      <c r="J20" s="31">
        <v>6305</v>
      </c>
      <c r="K20" s="31">
        <v>1892</v>
      </c>
      <c r="L20" s="31">
        <v>2341</v>
      </c>
      <c r="M20" s="31">
        <v>777</v>
      </c>
      <c r="N20" s="32">
        <v>254</v>
      </c>
    </row>
    <row r="21" spans="2:14" ht="12" customHeight="1">
      <c r="B21" s="1080"/>
      <c r="C21" s="146"/>
      <c r="D21" s="156" t="s">
        <v>1934</v>
      </c>
      <c r="E21" s="31">
        <v>13209</v>
      </c>
      <c r="F21" s="31">
        <v>15514</v>
      </c>
      <c r="G21" s="31">
        <v>7402</v>
      </c>
      <c r="H21" s="31">
        <v>11789</v>
      </c>
      <c r="I21" s="31">
        <v>13905</v>
      </c>
      <c r="J21" s="31">
        <v>6460</v>
      </c>
      <c r="K21" s="31">
        <v>1420</v>
      </c>
      <c r="L21" s="31">
        <v>1609</v>
      </c>
      <c r="M21" s="31">
        <v>942</v>
      </c>
      <c r="N21" s="32">
        <v>255</v>
      </c>
    </row>
    <row r="22" spans="2:14" ht="12" customHeight="1">
      <c r="B22" s="1080"/>
      <c r="C22" s="146"/>
      <c r="D22" s="156" t="s">
        <v>1935</v>
      </c>
      <c r="E22" s="31">
        <v>11875</v>
      </c>
      <c r="F22" s="31">
        <v>13993</v>
      </c>
      <c r="G22" s="31">
        <v>6499</v>
      </c>
      <c r="H22" s="31">
        <v>11655</v>
      </c>
      <c r="I22" s="31">
        <v>13731</v>
      </c>
      <c r="J22" s="31">
        <v>6388</v>
      </c>
      <c r="K22" s="31">
        <v>220</v>
      </c>
      <c r="L22" s="31">
        <v>262</v>
      </c>
      <c r="M22" s="31">
        <v>111</v>
      </c>
      <c r="N22" s="32">
        <v>258</v>
      </c>
    </row>
    <row r="23" spans="2:14" ht="12" customHeight="1">
      <c r="B23" s="1080"/>
      <c r="C23" s="146"/>
      <c r="D23" s="156" t="s">
        <v>1936</v>
      </c>
      <c r="E23" s="31">
        <v>12307</v>
      </c>
      <c r="F23" s="31">
        <v>14409</v>
      </c>
      <c r="G23" s="31">
        <v>6945</v>
      </c>
      <c r="H23" s="31">
        <v>11813</v>
      </c>
      <c r="I23" s="31">
        <v>13876</v>
      </c>
      <c r="J23" s="31">
        <v>6550</v>
      </c>
      <c r="K23" s="31">
        <v>494</v>
      </c>
      <c r="L23" s="31">
        <v>533</v>
      </c>
      <c r="M23" s="31">
        <v>395</v>
      </c>
      <c r="N23" s="32">
        <v>269</v>
      </c>
    </row>
    <row r="24" spans="2:14" ht="12" customHeight="1">
      <c r="B24" s="1080"/>
      <c r="C24" s="146"/>
      <c r="D24" s="156" t="s">
        <v>1937</v>
      </c>
      <c r="E24" s="31">
        <v>21324</v>
      </c>
      <c r="F24" s="31">
        <v>25383</v>
      </c>
      <c r="G24" s="31">
        <v>10916</v>
      </c>
      <c r="H24" s="31">
        <v>12000</v>
      </c>
      <c r="I24" s="31">
        <v>14126</v>
      </c>
      <c r="J24" s="31">
        <v>6547</v>
      </c>
      <c r="K24" s="31">
        <v>9324</v>
      </c>
      <c r="L24" s="31">
        <v>11257</v>
      </c>
      <c r="M24" s="31">
        <v>4369</v>
      </c>
      <c r="N24" s="32">
        <v>280</v>
      </c>
    </row>
    <row r="25" spans="2:14" ht="12" customHeight="1">
      <c r="B25" s="145"/>
      <c r="C25" s="146"/>
      <c r="D25" s="157"/>
      <c r="E25" s="31"/>
      <c r="F25" s="31"/>
      <c r="G25" s="31"/>
      <c r="H25" s="31"/>
      <c r="I25" s="31"/>
      <c r="J25" s="31"/>
      <c r="K25" s="31"/>
      <c r="L25" s="31"/>
      <c r="M25" s="31"/>
      <c r="N25" s="32"/>
    </row>
    <row r="26" spans="2:14" ht="12" customHeight="1">
      <c r="B26" s="1079" t="s">
        <v>1953</v>
      </c>
      <c r="C26" s="159" t="s">
        <v>1954</v>
      </c>
      <c r="D26" s="160" t="s">
        <v>1955</v>
      </c>
      <c r="E26" s="31">
        <v>13788</v>
      </c>
      <c r="F26" s="31">
        <v>14771</v>
      </c>
      <c r="G26" s="31">
        <v>6247</v>
      </c>
      <c r="H26" s="31">
        <v>12872</v>
      </c>
      <c r="I26" s="31">
        <v>13786</v>
      </c>
      <c r="J26" s="31">
        <v>5860</v>
      </c>
      <c r="K26" s="31">
        <v>916</v>
      </c>
      <c r="L26" s="31">
        <v>985</v>
      </c>
      <c r="M26" s="31">
        <v>387</v>
      </c>
      <c r="N26" s="32">
        <v>272</v>
      </c>
    </row>
    <row r="27" spans="2:14" ht="12" customHeight="1">
      <c r="B27" s="1079"/>
      <c r="C27" s="159" t="s">
        <v>1956</v>
      </c>
      <c r="D27" s="160" t="s">
        <v>1938</v>
      </c>
      <c r="E27" s="31">
        <v>10682</v>
      </c>
      <c r="F27" s="31">
        <v>13872</v>
      </c>
      <c r="G27" s="31">
        <v>6208</v>
      </c>
      <c r="H27" s="31">
        <v>9494</v>
      </c>
      <c r="I27" s="31">
        <v>12239</v>
      </c>
      <c r="J27" s="31">
        <v>5611</v>
      </c>
      <c r="K27" s="31">
        <v>1188</v>
      </c>
      <c r="L27" s="31">
        <v>1633</v>
      </c>
      <c r="M27" s="31">
        <v>597</v>
      </c>
      <c r="N27" s="32">
        <v>236</v>
      </c>
    </row>
    <row r="28" spans="2:14" ht="12" customHeight="1">
      <c r="B28" s="1079"/>
      <c r="C28" s="146" t="s">
        <v>1957</v>
      </c>
      <c r="D28" s="160" t="s">
        <v>1958</v>
      </c>
      <c r="E28" s="31">
        <v>10501</v>
      </c>
      <c r="F28" s="31">
        <v>12612</v>
      </c>
      <c r="G28" s="31">
        <v>6695</v>
      </c>
      <c r="H28" s="31">
        <v>9523</v>
      </c>
      <c r="I28" s="31">
        <v>11470</v>
      </c>
      <c r="J28" s="31">
        <v>6014</v>
      </c>
      <c r="K28" s="31">
        <v>978</v>
      </c>
      <c r="L28" s="31">
        <v>1142</v>
      </c>
      <c r="M28" s="31">
        <v>681</v>
      </c>
      <c r="N28" s="32">
        <v>135</v>
      </c>
    </row>
    <row r="29" spans="2:14" ht="12" customHeight="1">
      <c r="B29" s="1079"/>
      <c r="C29" s="146" t="s">
        <v>1959</v>
      </c>
      <c r="D29" s="160" t="s">
        <v>1960</v>
      </c>
      <c r="E29" s="31">
        <v>6524</v>
      </c>
      <c r="F29" s="31">
        <v>12295</v>
      </c>
      <c r="G29" s="31">
        <v>5260</v>
      </c>
      <c r="H29" s="31">
        <v>6007</v>
      </c>
      <c r="I29" s="31">
        <v>10992</v>
      </c>
      <c r="J29" s="31">
        <v>4915</v>
      </c>
      <c r="K29" s="31">
        <v>517</v>
      </c>
      <c r="L29" s="31">
        <v>1303</v>
      </c>
      <c r="M29" s="31">
        <v>345</v>
      </c>
      <c r="N29" s="32">
        <v>263</v>
      </c>
    </row>
    <row r="30" spans="2:14" ht="12" customHeight="1">
      <c r="B30" s="1079"/>
      <c r="C30" s="146" t="s">
        <v>1961</v>
      </c>
      <c r="D30" s="160" t="s">
        <v>1962</v>
      </c>
      <c r="E30" s="31">
        <v>9300</v>
      </c>
      <c r="F30" s="31">
        <v>10248</v>
      </c>
      <c r="G30" s="31">
        <v>5882</v>
      </c>
      <c r="H30" s="31">
        <v>8516</v>
      </c>
      <c r="I30" s="31">
        <v>9407</v>
      </c>
      <c r="J30" s="31">
        <v>5320</v>
      </c>
      <c r="K30" s="31">
        <v>784</v>
      </c>
      <c r="L30" s="31">
        <v>841</v>
      </c>
      <c r="M30" s="31">
        <v>526</v>
      </c>
      <c r="N30" s="32">
        <v>259</v>
      </c>
    </row>
    <row r="31" spans="2:14" ht="12" customHeight="1">
      <c r="B31" s="1079"/>
      <c r="C31" s="146" t="s">
        <v>1963</v>
      </c>
      <c r="D31" s="160" t="s">
        <v>1964</v>
      </c>
      <c r="E31" s="31">
        <v>7570</v>
      </c>
      <c r="F31" s="31">
        <v>8883</v>
      </c>
      <c r="G31" s="31">
        <v>4602</v>
      </c>
      <c r="H31" s="31">
        <v>7094</v>
      </c>
      <c r="I31" s="31">
        <v>8334</v>
      </c>
      <c r="J31" s="31">
        <v>4292</v>
      </c>
      <c r="K31" s="31">
        <v>476</v>
      </c>
      <c r="L31" s="31">
        <v>549</v>
      </c>
      <c r="M31" s="31">
        <v>310</v>
      </c>
      <c r="N31" s="32">
        <v>201</v>
      </c>
    </row>
    <row r="32" spans="2:14" ht="12" customHeight="1">
      <c r="B32" s="1079"/>
      <c r="C32" s="146" t="s">
        <v>1965</v>
      </c>
      <c r="D32" s="160" t="s">
        <v>1966</v>
      </c>
      <c r="E32" s="31">
        <v>10358</v>
      </c>
      <c r="F32" s="31">
        <v>11663</v>
      </c>
      <c r="G32" s="31">
        <v>6328</v>
      </c>
      <c r="H32" s="31">
        <v>9777</v>
      </c>
      <c r="I32" s="31">
        <v>10972</v>
      </c>
      <c r="J32" s="31">
        <v>6125</v>
      </c>
      <c r="K32" s="31">
        <v>581</v>
      </c>
      <c r="L32" s="31">
        <v>691</v>
      </c>
      <c r="M32" s="31">
        <v>203</v>
      </c>
      <c r="N32" s="32">
        <v>241</v>
      </c>
    </row>
    <row r="33" spans="2:14" ht="12" customHeight="1">
      <c r="B33" s="1079"/>
      <c r="C33" s="146" t="s">
        <v>1967</v>
      </c>
      <c r="D33" s="160" t="s">
        <v>1968</v>
      </c>
      <c r="E33" s="31">
        <v>11007</v>
      </c>
      <c r="F33" s="31">
        <v>11835</v>
      </c>
      <c r="G33" s="31">
        <v>6398</v>
      </c>
      <c r="H33" s="31">
        <v>10055</v>
      </c>
      <c r="I33" s="31">
        <v>10831</v>
      </c>
      <c r="J33" s="31">
        <v>5724</v>
      </c>
      <c r="K33" s="31">
        <v>952</v>
      </c>
      <c r="L33" s="31">
        <v>1004</v>
      </c>
      <c r="M33" s="31">
        <v>674</v>
      </c>
      <c r="N33" s="32">
        <v>214</v>
      </c>
    </row>
    <row r="34" spans="2:14" ht="12" customHeight="1">
      <c r="B34" s="1079"/>
      <c r="C34" s="146" t="s">
        <v>1939</v>
      </c>
      <c r="D34" s="160" t="s">
        <v>1969</v>
      </c>
      <c r="E34" s="31">
        <v>10180</v>
      </c>
      <c r="F34" s="31">
        <v>12110</v>
      </c>
      <c r="G34" s="31">
        <v>5713</v>
      </c>
      <c r="H34" s="31">
        <v>9255</v>
      </c>
      <c r="I34" s="31">
        <v>11065</v>
      </c>
      <c r="J34" s="31">
        <v>5068</v>
      </c>
      <c r="K34" s="31">
        <v>925</v>
      </c>
      <c r="L34" s="31">
        <v>1045</v>
      </c>
      <c r="M34" s="31">
        <v>645</v>
      </c>
      <c r="N34" s="32">
        <v>167</v>
      </c>
    </row>
    <row r="35" spans="2:14" ht="12" customHeight="1">
      <c r="B35" s="1079"/>
      <c r="C35" s="146"/>
      <c r="D35" s="160"/>
      <c r="E35" s="31"/>
      <c r="F35" s="31"/>
      <c r="G35" s="31"/>
      <c r="H35" s="31"/>
      <c r="I35" s="31"/>
      <c r="J35" s="31"/>
      <c r="K35" s="31"/>
      <c r="L35" s="31"/>
      <c r="M35" s="31"/>
      <c r="N35" s="32"/>
    </row>
    <row r="36" spans="2:14" ht="12" customHeight="1">
      <c r="B36" s="1079"/>
      <c r="C36" s="161" t="s">
        <v>1970</v>
      </c>
      <c r="D36" s="160" t="s">
        <v>1971</v>
      </c>
      <c r="E36" s="31">
        <v>10892</v>
      </c>
      <c r="F36" s="31">
        <v>11903</v>
      </c>
      <c r="G36" s="31">
        <v>7190</v>
      </c>
      <c r="H36" s="31">
        <v>9420</v>
      </c>
      <c r="I36" s="31">
        <v>10275</v>
      </c>
      <c r="J36" s="31">
        <v>6273</v>
      </c>
      <c r="K36" s="31">
        <v>1472</v>
      </c>
      <c r="L36" s="31">
        <v>1628</v>
      </c>
      <c r="M36" s="31">
        <v>917</v>
      </c>
      <c r="N36" s="32">
        <v>273</v>
      </c>
    </row>
    <row r="37" spans="2:14" ht="12" customHeight="1">
      <c r="B37" s="1079"/>
      <c r="C37" s="159" t="s">
        <v>1972</v>
      </c>
      <c r="D37" s="160" t="s">
        <v>1973</v>
      </c>
      <c r="E37" s="31">
        <v>21476</v>
      </c>
      <c r="F37" s="31">
        <v>26055</v>
      </c>
      <c r="G37" s="31">
        <v>13467</v>
      </c>
      <c r="H37" s="31">
        <v>16784</v>
      </c>
      <c r="I37" s="31">
        <v>20234</v>
      </c>
      <c r="J37" s="31">
        <v>10727</v>
      </c>
      <c r="K37" s="31">
        <v>4692</v>
      </c>
      <c r="L37" s="31">
        <v>5821</v>
      </c>
      <c r="M37" s="31">
        <v>2740</v>
      </c>
      <c r="N37" s="32">
        <v>226</v>
      </c>
    </row>
    <row r="38" spans="2:14" ht="12" customHeight="1">
      <c r="B38" s="1079"/>
      <c r="C38" s="159" t="s">
        <v>1974</v>
      </c>
      <c r="D38" s="160" t="s">
        <v>1975</v>
      </c>
      <c r="E38" s="31">
        <v>17547</v>
      </c>
      <c r="F38" s="31">
        <v>18694</v>
      </c>
      <c r="G38" s="31">
        <v>10309</v>
      </c>
      <c r="H38" s="31">
        <v>14731</v>
      </c>
      <c r="I38" s="31">
        <v>15707</v>
      </c>
      <c r="J38" s="31">
        <v>8634</v>
      </c>
      <c r="K38" s="31">
        <v>2816</v>
      </c>
      <c r="L38" s="31">
        <v>2987</v>
      </c>
      <c r="M38" s="31">
        <v>1675</v>
      </c>
      <c r="N38" s="32">
        <v>272</v>
      </c>
    </row>
    <row r="39" spans="2:14" ht="12" customHeight="1">
      <c r="B39" s="1079"/>
      <c r="C39" s="159" t="s">
        <v>1976</v>
      </c>
      <c r="D39" s="160" t="s">
        <v>1977</v>
      </c>
      <c r="E39" s="31">
        <v>9695</v>
      </c>
      <c r="F39" s="31">
        <v>10376</v>
      </c>
      <c r="G39" s="31">
        <v>5447</v>
      </c>
      <c r="H39" s="31">
        <v>9078</v>
      </c>
      <c r="I39" s="31">
        <v>9677</v>
      </c>
      <c r="J39" s="31">
        <v>5245</v>
      </c>
      <c r="K39" s="31">
        <v>617</v>
      </c>
      <c r="L39" s="31">
        <v>699</v>
      </c>
      <c r="M39" s="31">
        <v>202</v>
      </c>
      <c r="N39" s="32">
        <v>330</v>
      </c>
    </row>
    <row r="40" spans="2:14" ht="12" customHeight="1">
      <c r="B40" s="158"/>
      <c r="C40" s="159"/>
      <c r="D40" s="160"/>
      <c r="E40" s="31"/>
      <c r="F40" s="31"/>
      <c r="G40" s="31"/>
      <c r="H40" s="31"/>
      <c r="I40" s="31"/>
      <c r="J40" s="31"/>
      <c r="K40" s="31"/>
      <c r="L40" s="31"/>
      <c r="M40" s="31"/>
      <c r="N40" s="32"/>
    </row>
    <row r="41" spans="2:14" ht="12" customHeight="1">
      <c r="B41" s="1079" t="s">
        <v>1978</v>
      </c>
      <c r="C41" s="159" t="s">
        <v>1979</v>
      </c>
      <c r="D41" s="160" t="s">
        <v>1955</v>
      </c>
      <c r="E41" s="31">
        <v>12493</v>
      </c>
      <c r="F41" s="31">
        <v>13280</v>
      </c>
      <c r="G41" s="31">
        <v>5790</v>
      </c>
      <c r="H41" s="31">
        <v>11952</v>
      </c>
      <c r="I41" s="31">
        <v>12711</v>
      </c>
      <c r="J41" s="31">
        <v>5497</v>
      </c>
      <c r="K41" s="31">
        <v>541</v>
      </c>
      <c r="L41" s="31">
        <v>569</v>
      </c>
      <c r="M41" s="31">
        <v>293</v>
      </c>
      <c r="N41" s="32">
        <v>0</v>
      </c>
    </row>
    <row r="42" spans="2:14" ht="12" customHeight="1">
      <c r="B42" s="1079"/>
      <c r="C42" s="159" t="s">
        <v>1956</v>
      </c>
      <c r="D42" s="160" t="s">
        <v>1938</v>
      </c>
      <c r="E42" s="31">
        <v>9626</v>
      </c>
      <c r="F42" s="31">
        <v>12620</v>
      </c>
      <c r="G42" s="31">
        <v>5982</v>
      </c>
      <c r="H42" s="31">
        <v>8590</v>
      </c>
      <c r="I42" s="31">
        <v>11193</v>
      </c>
      <c r="J42" s="31">
        <v>5423</v>
      </c>
      <c r="K42" s="31">
        <v>1036</v>
      </c>
      <c r="L42" s="31">
        <v>1427</v>
      </c>
      <c r="M42" s="31">
        <v>559</v>
      </c>
      <c r="N42" s="32">
        <v>0</v>
      </c>
    </row>
    <row r="43" spans="2:14" ht="12" customHeight="1">
      <c r="B43" s="1079"/>
      <c r="C43" s="146" t="s">
        <v>1957</v>
      </c>
      <c r="D43" s="160" t="s">
        <v>1958</v>
      </c>
      <c r="E43" s="31">
        <v>8947</v>
      </c>
      <c r="F43" s="31">
        <v>10520</v>
      </c>
      <c r="G43" s="31">
        <v>6509</v>
      </c>
      <c r="H43" s="31">
        <v>8094</v>
      </c>
      <c r="I43" s="31">
        <v>9573</v>
      </c>
      <c r="J43" s="31">
        <v>5805</v>
      </c>
      <c r="K43" s="31">
        <v>853</v>
      </c>
      <c r="L43" s="31">
        <v>947</v>
      </c>
      <c r="M43" s="31">
        <v>704</v>
      </c>
      <c r="N43" s="32">
        <v>0</v>
      </c>
    </row>
    <row r="44" spans="2:14" ht="12" customHeight="1">
      <c r="B44" s="1079"/>
      <c r="C44" s="146" t="s">
        <v>1959</v>
      </c>
      <c r="D44" s="160" t="s">
        <v>1960</v>
      </c>
      <c r="E44" s="31">
        <v>5806</v>
      </c>
      <c r="F44" s="31">
        <v>10065</v>
      </c>
      <c r="G44" s="31">
        <v>5198</v>
      </c>
      <c r="H44" s="31">
        <v>5362</v>
      </c>
      <c r="I44" s="31">
        <v>8881</v>
      </c>
      <c r="J44" s="31">
        <v>4859</v>
      </c>
      <c r="K44" s="31">
        <v>444</v>
      </c>
      <c r="L44" s="31">
        <v>1184</v>
      </c>
      <c r="M44" s="31">
        <v>339</v>
      </c>
      <c r="N44" s="32">
        <v>0</v>
      </c>
    </row>
    <row r="45" spans="2:14" ht="12" customHeight="1">
      <c r="B45" s="1079"/>
      <c r="C45" s="146" t="s">
        <v>1961</v>
      </c>
      <c r="D45" s="160" t="s">
        <v>1962</v>
      </c>
      <c r="E45" s="31">
        <v>8372</v>
      </c>
      <c r="F45" s="31">
        <v>9154</v>
      </c>
      <c r="G45" s="31">
        <v>5673</v>
      </c>
      <c r="H45" s="31">
        <v>7716</v>
      </c>
      <c r="I45" s="31">
        <v>8456</v>
      </c>
      <c r="J45" s="31">
        <v>5172</v>
      </c>
      <c r="K45" s="31">
        <v>656</v>
      </c>
      <c r="L45" s="31">
        <v>698</v>
      </c>
      <c r="M45" s="31">
        <v>501</v>
      </c>
      <c r="N45" s="32">
        <v>0</v>
      </c>
    </row>
    <row r="46" spans="2:14" ht="12" customHeight="1">
      <c r="B46" s="1079"/>
      <c r="C46" s="146" t="s">
        <v>1963</v>
      </c>
      <c r="D46" s="160" t="s">
        <v>1964</v>
      </c>
      <c r="E46" s="31">
        <v>6909</v>
      </c>
      <c r="F46" s="31">
        <v>8018</v>
      </c>
      <c r="G46" s="31">
        <v>4386</v>
      </c>
      <c r="H46" s="31">
        <v>6483</v>
      </c>
      <c r="I46" s="31">
        <v>7535</v>
      </c>
      <c r="J46" s="31">
        <v>4090</v>
      </c>
      <c r="K46" s="31">
        <v>426</v>
      </c>
      <c r="L46" s="31">
        <v>483</v>
      </c>
      <c r="M46" s="31">
        <v>296</v>
      </c>
      <c r="N46" s="32">
        <v>0</v>
      </c>
    </row>
    <row r="47" spans="2:14" ht="12" customHeight="1">
      <c r="B47" s="1079"/>
      <c r="C47" s="146" t="s">
        <v>1965</v>
      </c>
      <c r="D47" s="160" t="s">
        <v>1966</v>
      </c>
      <c r="E47" s="31">
        <v>8861</v>
      </c>
      <c r="F47" s="31">
        <v>10157</v>
      </c>
      <c r="G47" s="31">
        <v>5730</v>
      </c>
      <c r="H47" s="31">
        <v>8454</v>
      </c>
      <c r="I47" s="31">
        <v>9649</v>
      </c>
      <c r="J47" s="31">
        <v>5611</v>
      </c>
      <c r="K47" s="31">
        <v>407</v>
      </c>
      <c r="L47" s="31">
        <v>508</v>
      </c>
      <c r="M47" s="31">
        <v>119</v>
      </c>
      <c r="N47" s="32">
        <v>0</v>
      </c>
    </row>
    <row r="48" spans="2:14" ht="12" customHeight="1">
      <c r="B48" s="1079"/>
      <c r="C48" s="146" t="s">
        <v>1967</v>
      </c>
      <c r="D48" s="160" t="s">
        <v>1968</v>
      </c>
      <c r="E48" s="31">
        <v>10413</v>
      </c>
      <c r="F48" s="31">
        <v>11019</v>
      </c>
      <c r="G48" s="31">
        <v>6091</v>
      </c>
      <c r="H48" s="31">
        <v>9535</v>
      </c>
      <c r="I48" s="31">
        <v>10111</v>
      </c>
      <c r="J48" s="31">
        <v>5415</v>
      </c>
      <c r="K48" s="31">
        <v>878</v>
      </c>
      <c r="L48" s="31">
        <v>908</v>
      </c>
      <c r="M48" s="31">
        <v>676</v>
      </c>
      <c r="N48" s="32">
        <v>0</v>
      </c>
    </row>
    <row r="49" spans="2:14" ht="12" customHeight="1">
      <c r="B49" s="1079"/>
      <c r="C49" s="146" t="s">
        <v>1939</v>
      </c>
      <c r="D49" s="160" t="s">
        <v>1969</v>
      </c>
      <c r="E49" s="31">
        <v>8387</v>
      </c>
      <c r="F49" s="31">
        <v>9800</v>
      </c>
      <c r="G49" s="31">
        <v>5521</v>
      </c>
      <c r="H49" s="31">
        <v>7752</v>
      </c>
      <c r="I49" s="31">
        <v>9167</v>
      </c>
      <c r="J49" s="31">
        <v>4883</v>
      </c>
      <c r="K49" s="31">
        <v>635</v>
      </c>
      <c r="L49" s="31">
        <v>633</v>
      </c>
      <c r="M49" s="31">
        <v>638</v>
      </c>
      <c r="N49" s="32">
        <v>0</v>
      </c>
    </row>
    <row r="50" spans="2:14" ht="12" customHeight="1">
      <c r="B50" s="1079"/>
      <c r="C50" s="146"/>
      <c r="D50" s="160"/>
      <c r="E50" s="31"/>
      <c r="F50" s="31"/>
      <c r="G50" s="31"/>
      <c r="H50" s="31"/>
      <c r="I50" s="31"/>
      <c r="J50" s="31"/>
      <c r="K50" s="31"/>
      <c r="L50" s="31"/>
      <c r="M50" s="31"/>
      <c r="N50" s="32"/>
    </row>
    <row r="51" spans="2:14" ht="12" customHeight="1">
      <c r="B51" s="1079"/>
      <c r="C51" s="159" t="s">
        <v>1980</v>
      </c>
      <c r="D51" s="160" t="s">
        <v>1977</v>
      </c>
      <c r="E51" s="31">
        <v>8078</v>
      </c>
      <c r="F51" s="31">
        <v>8617</v>
      </c>
      <c r="G51" s="31">
        <v>5151</v>
      </c>
      <c r="H51" s="31">
        <v>7784</v>
      </c>
      <c r="I51" s="31">
        <v>8282</v>
      </c>
      <c r="J51" s="31">
        <v>5043</v>
      </c>
      <c r="K51" s="31">
        <v>293</v>
      </c>
      <c r="L51" s="31">
        <v>335</v>
      </c>
      <c r="M51" s="31">
        <v>108</v>
      </c>
      <c r="N51" s="32">
        <v>0</v>
      </c>
    </row>
    <row r="52" spans="2:14" ht="12" customHeight="1">
      <c r="B52" s="162"/>
      <c r="C52" s="146"/>
      <c r="D52" s="160"/>
      <c r="E52" s="31"/>
      <c r="F52" s="31"/>
      <c r="G52" s="31"/>
      <c r="H52" s="31"/>
      <c r="I52" s="31"/>
      <c r="J52" s="31"/>
      <c r="K52" s="31"/>
      <c r="L52" s="31"/>
      <c r="M52" s="31"/>
      <c r="N52" s="32"/>
    </row>
    <row r="53" spans="2:14" ht="12" customHeight="1">
      <c r="B53" s="1079" t="s">
        <v>1981</v>
      </c>
      <c r="C53" s="159" t="s">
        <v>1982</v>
      </c>
      <c r="D53" s="160" t="s">
        <v>1955</v>
      </c>
      <c r="E53" s="31">
        <v>19588</v>
      </c>
      <c r="F53" s="31">
        <v>12931</v>
      </c>
      <c r="G53" s="31">
        <v>7586</v>
      </c>
      <c r="H53" s="31">
        <v>16972</v>
      </c>
      <c r="I53" s="31">
        <v>18913</v>
      </c>
      <c r="J53" s="31">
        <v>6933</v>
      </c>
      <c r="K53" s="31">
        <v>2616</v>
      </c>
      <c r="L53" s="31">
        <v>3018</v>
      </c>
      <c r="M53" s="31">
        <v>653</v>
      </c>
      <c r="N53" s="32">
        <v>0</v>
      </c>
    </row>
    <row r="54" spans="2:14" ht="12" customHeight="1">
      <c r="B54" s="1079"/>
      <c r="C54" s="159" t="s">
        <v>1956</v>
      </c>
      <c r="D54" s="160" t="s">
        <v>1938</v>
      </c>
      <c r="E54" s="31">
        <v>15866</v>
      </c>
      <c r="F54" s="31">
        <v>18216</v>
      </c>
      <c r="G54" s="31">
        <v>8279</v>
      </c>
      <c r="H54" s="31">
        <v>13836</v>
      </c>
      <c r="I54" s="31">
        <v>15848</v>
      </c>
      <c r="J54" s="31">
        <v>7329</v>
      </c>
      <c r="K54" s="31">
        <v>2030</v>
      </c>
      <c r="L54" s="31">
        <v>2368</v>
      </c>
      <c r="M54" s="31">
        <v>950</v>
      </c>
      <c r="N54" s="32">
        <v>0</v>
      </c>
    </row>
    <row r="55" spans="2:14" ht="12" customHeight="1">
      <c r="B55" s="1079"/>
      <c r="C55" s="146" t="s">
        <v>1957</v>
      </c>
      <c r="D55" s="160" t="s">
        <v>1958</v>
      </c>
      <c r="E55" s="31">
        <v>15896</v>
      </c>
      <c r="F55" s="31">
        <v>19000</v>
      </c>
      <c r="G55" s="31">
        <v>7786</v>
      </c>
      <c r="H55" s="31">
        <v>14480</v>
      </c>
      <c r="I55" s="31">
        <v>17257</v>
      </c>
      <c r="J55" s="31">
        <v>7189</v>
      </c>
      <c r="K55" s="31">
        <v>1416</v>
      </c>
      <c r="L55" s="31">
        <v>1743</v>
      </c>
      <c r="M55" s="31">
        <v>597</v>
      </c>
      <c r="N55" s="32">
        <v>0</v>
      </c>
    </row>
    <row r="56" spans="2:14" ht="12" customHeight="1">
      <c r="B56" s="1079"/>
      <c r="C56" s="146" t="s">
        <v>1959</v>
      </c>
      <c r="D56" s="160" t="s">
        <v>1960</v>
      </c>
      <c r="E56" s="31">
        <v>13217</v>
      </c>
      <c r="F56" s="31">
        <v>16076</v>
      </c>
      <c r="G56" s="31">
        <v>6909</v>
      </c>
      <c r="H56" s="31">
        <v>12037</v>
      </c>
      <c r="I56" s="31">
        <v>14579</v>
      </c>
      <c r="J56" s="31">
        <v>6397</v>
      </c>
      <c r="K56" s="31">
        <v>1180</v>
      </c>
      <c r="L56" s="31">
        <v>1497</v>
      </c>
      <c r="M56" s="31">
        <v>512</v>
      </c>
      <c r="N56" s="32">
        <v>0</v>
      </c>
    </row>
    <row r="57" spans="2:14" ht="12" customHeight="1">
      <c r="B57" s="1079"/>
      <c r="C57" s="146" t="s">
        <v>1961</v>
      </c>
      <c r="D57" s="160" t="s">
        <v>1962</v>
      </c>
      <c r="E57" s="31">
        <v>13665</v>
      </c>
      <c r="F57" s="31">
        <v>15151</v>
      </c>
      <c r="G57" s="31">
        <v>7057</v>
      </c>
      <c r="H57" s="31">
        <v>12287</v>
      </c>
      <c r="I57" s="31">
        <v>13693</v>
      </c>
      <c r="J57" s="31">
        <v>6142</v>
      </c>
      <c r="K57" s="31">
        <v>1378</v>
      </c>
      <c r="L57" s="31">
        <v>1458</v>
      </c>
      <c r="M57" s="31">
        <v>915</v>
      </c>
      <c r="N57" s="32">
        <v>0</v>
      </c>
    </row>
    <row r="58" spans="2:14" ht="12" customHeight="1">
      <c r="B58" s="1079"/>
      <c r="C58" s="146" t="s">
        <v>1963</v>
      </c>
      <c r="D58" s="160" t="s">
        <v>1964</v>
      </c>
      <c r="E58" s="31">
        <v>12082</v>
      </c>
      <c r="F58" s="31">
        <v>14875</v>
      </c>
      <c r="G58" s="31">
        <v>6022</v>
      </c>
      <c r="H58" s="31">
        <v>11261</v>
      </c>
      <c r="I58" s="31">
        <v>13854</v>
      </c>
      <c r="J58" s="31">
        <v>5618</v>
      </c>
      <c r="K58" s="31">
        <v>821</v>
      </c>
      <c r="L58" s="31">
        <v>1021</v>
      </c>
      <c r="M58" s="31">
        <v>404</v>
      </c>
      <c r="N58" s="32">
        <v>0</v>
      </c>
    </row>
    <row r="59" spans="2:14" ht="12" customHeight="1">
      <c r="B59" s="1079"/>
      <c r="C59" s="146" t="s">
        <v>1965</v>
      </c>
      <c r="D59" s="160" t="s">
        <v>1966</v>
      </c>
      <c r="E59" s="31">
        <v>11639</v>
      </c>
      <c r="F59" s="31">
        <v>12644</v>
      </c>
      <c r="G59" s="31">
        <v>7370</v>
      </c>
      <c r="H59" s="31">
        <v>10808</v>
      </c>
      <c r="I59" s="31">
        <v>11712</v>
      </c>
      <c r="J59" s="31">
        <v>6998</v>
      </c>
      <c r="K59" s="31">
        <v>831</v>
      </c>
      <c r="L59" s="31">
        <v>932</v>
      </c>
      <c r="M59" s="31">
        <v>372</v>
      </c>
      <c r="N59" s="32">
        <v>0</v>
      </c>
    </row>
    <row r="60" spans="2:14" ht="12" customHeight="1">
      <c r="B60" s="1079"/>
      <c r="C60" s="146" t="s">
        <v>1967</v>
      </c>
      <c r="D60" s="160" t="s">
        <v>1968</v>
      </c>
      <c r="E60" s="31">
        <v>13739</v>
      </c>
      <c r="F60" s="31">
        <v>16458</v>
      </c>
      <c r="G60" s="31">
        <v>6993</v>
      </c>
      <c r="H60" s="31">
        <v>12442</v>
      </c>
      <c r="I60" s="31">
        <v>14910</v>
      </c>
      <c r="J60" s="31">
        <v>6324</v>
      </c>
      <c r="K60" s="31">
        <v>1297</v>
      </c>
      <c r="L60" s="31">
        <v>1548</v>
      </c>
      <c r="M60" s="31">
        <v>669</v>
      </c>
      <c r="N60" s="32">
        <v>0</v>
      </c>
    </row>
    <row r="61" spans="2:14" ht="12" customHeight="1">
      <c r="B61" s="1079"/>
      <c r="C61" s="146" t="s">
        <v>1939</v>
      </c>
      <c r="D61" s="160" t="s">
        <v>1969</v>
      </c>
      <c r="E61" s="31">
        <v>14674</v>
      </c>
      <c r="F61" s="31">
        <v>17140</v>
      </c>
      <c r="G61" s="31">
        <v>6431</v>
      </c>
      <c r="H61" s="31">
        <v>13011</v>
      </c>
      <c r="I61" s="31">
        <v>15186</v>
      </c>
      <c r="J61" s="31">
        <v>5744</v>
      </c>
      <c r="K61" s="31">
        <v>1663</v>
      </c>
      <c r="L61" s="31">
        <v>1954</v>
      </c>
      <c r="M61" s="31">
        <v>687</v>
      </c>
      <c r="N61" s="32">
        <v>0</v>
      </c>
    </row>
    <row r="62" spans="2:14" ht="12" customHeight="1">
      <c r="B62" s="1079"/>
      <c r="C62" s="146"/>
      <c r="D62" s="160"/>
      <c r="E62" s="31"/>
      <c r="F62" s="31"/>
      <c r="G62" s="31"/>
      <c r="H62" s="31"/>
      <c r="I62" s="31"/>
      <c r="J62" s="31"/>
      <c r="K62" s="31"/>
      <c r="L62" s="31"/>
      <c r="M62" s="31"/>
      <c r="N62" s="32"/>
    </row>
    <row r="63" spans="2:14" ht="12" customHeight="1">
      <c r="B63" s="1079"/>
      <c r="C63" s="159" t="s">
        <v>1980</v>
      </c>
      <c r="D63" s="160" t="s">
        <v>1977</v>
      </c>
      <c r="E63" s="31">
        <v>13625</v>
      </c>
      <c r="F63" s="31">
        <v>14420</v>
      </c>
      <c r="G63" s="31">
        <v>6762</v>
      </c>
      <c r="H63" s="31">
        <v>12056</v>
      </c>
      <c r="I63" s="31">
        <v>12742</v>
      </c>
      <c r="J63" s="31">
        <v>6085</v>
      </c>
      <c r="K63" s="31">
        <v>1569</v>
      </c>
      <c r="L63" s="31">
        <v>1678</v>
      </c>
      <c r="M63" s="31">
        <v>677</v>
      </c>
      <c r="N63" s="32">
        <v>0</v>
      </c>
    </row>
    <row r="64" spans="2:14" ht="12" customHeight="1" thickBot="1">
      <c r="B64" s="163"/>
      <c r="C64" s="164"/>
      <c r="D64" s="165"/>
      <c r="E64" s="49"/>
      <c r="F64" s="49"/>
      <c r="G64" s="49"/>
      <c r="H64" s="49"/>
      <c r="I64" s="49"/>
      <c r="J64" s="49"/>
      <c r="K64" s="49"/>
      <c r="L64" s="49"/>
      <c r="M64" s="49"/>
      <c r="N64" s="50"/>
    </row>
    <row r="65" spans="4:13" ht="12" customHeight="1">
      <c r="D65" s="166" t="s">
        <v>1983</v>
      </c>
      <c r="E65" s="70"/>
      <c r="F65" s="70"/>
      <c r="G65" s="70"/>
      <c r="H65" s="70"/>
      <c r="I65" s="70"/>
      <c r="J65" s="70"/>
      <c r="K65" s="70"/>
      <c r="L65" s="70"/>
      <c r="M65" s="167"/>
    </row>
    <row r="66" spans="4:13" ht="12" customHeight="1">
      <c r="D66" s="166" t="s">
        <v>1984</v>
      </c>
      <c r="E66" s="70"/>
      <c r="F66" s="70"/>
      <c r="G66" s="70"/>
      <c r="H66" s="70"/>
      <c r="I66" s="70"/>
      <c r="J66" s="70"/>
      <c r="K66" s="70"/>
      <c r="L66" s="70"/>
      <c r="M66" s="167"/>
    </row>
    <row r="67" spans="4:13" ht="12" customHeight="1">
      <c r="D67" s="166" t="s">
        <v>1985</v>
      </c>
      <c r="E67" s="70"/>
      <c r="F67" s="70"/>
      <c r="G67" s="70"/>
      <c r="H67" s="70"/>
      <c r="I67" s="70"/>
      <c r="J67" s="70"/>
      <c r="K67" s="70"/>
      <c r="L67" s="70"/>
      <c r="M67" s="167"/>
    </row>
    <row r="68" spans="4:13" ht="12" customHeight="1">
      <c r="D68" s="168" t="s">
        <v>1986</v>
      </c>
      <c r="E68" s="70"/>
      <c r="F68" s="70"/>
      <c r="G68" s="70"/>
      <c r="H68" s="70"/>
      <c r="I68" s="70"/>
      <c r="J68" s="70"/>
      <c r="K68" s="70"/>
      <c r="L68" s="70"/>
      <c r="M68" s="167"/>
    </row>
    <row r="69" spans="4:13" ht="12" customHeight="1">
      <c r="D69" s="166" t="s">
        <v>1987</v>
      </c>
      <c r="E69" s="70"/>
      <c r="F69" s="70"/>
      <c r="G69" s="70"/>
      <c r="H69" s="70"/>
      <c r="I69" s="70"/>
      <c r="J69" s="70"/>
      <c r="K69" s="70"/>
      <c r="L69" s="70"/>
      <c r="M69" s="167"/>
    </row>
    <row r="70" spans="4:13" ht="12" customHeight="1">
      <c r="D70" s="166" t="s">
        <v>1988</v>
      </c>
      <c r="E70" s="70"/>
      <c r="F70" s="70"/>
      <c r="G70" s="70"/>
      <c r="H70" s="70"/>
      <c r="I70" s="70"/>
      <c r="J70" s="70"/>
      <c r="K70" s="70"/>
      <c r="L70" s="70"/>
      <c r="M70" s="167"/>
    </row>
    <row r="71" spans="4:13" ht="12" customHeight="1">
      <c r="D71" s="168" t="s">
        <v>1989</v>
      </c>
      <c r="E71" s="70"/>
      <c r="F71" s="70"/>
      <c r="G71" s="70"/>
      <c r="H71" s="70"/>
      <c r="I71" s="70"/>
      <c r="J71" s="70"/>
      <c r="K71" s="70"/>
      <c r="L71" s="70"/>
      <c r="M71" s="167"/>
    </row>
    <row r="72" spans="3:13" ht="12" customHeight="1">
      <c r="C72" s="168"/>
      <c r="D72" s="166"/>
      <c r="E72" s="70"/>
      <c r="F72" s="70"/>
      <c r="G72" s="70"/>
      <c r="H72" s="70"/>
      <c r="I72" s="70"/>
      <c r="J72" s="70"/>
      <c r="K72" s="70"/>
      <c r="L72" s="70"/>
      <c r="M72" s="167"/>
    </row>
    <row r="73" spans="3:13" ht="12" customHeight="1">
      <c r="C73" s="166"/>
      <c r="D73" s="166"/>
      <c r="E73" s="70"/>
      <c r="F73" s="70"/>
      <c r="G73" s="70"/>
      <c r="H73" s="70"/>
      <c r="I73" s="70"/>
      <c r="J73" s="70"/>
      <c r="K73" s="70"/>
      <c r="L73" s="70"/>
      <c r="M73" s="167"/>
    </row>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sheetData>
  <mergeCells count="14">
    <mergeCell ref="B5:D6"/>
    <mergeCell ref="N5:N6"/>
    <mergeCell ref="H5:J5"/>
    <mergeCell ref="K5:M5"/>
    <mergeCell ref="E5:G5"/>
    <mergeCell ref="C13:D13"/>
    <mergeCell ref="B26:B39"/>
    <mergeCell ref="B41:B51"/>
    <mergeCell ref="B53:B63"/>
    <mergeCell ref="B8:B24"/>
    <mergeCell ref="C9:D9"/>
    <mergeCell ref="C8:D8"/>
    <mergeCell ref="C11:D11"/>
    <mergeCell ref="C10:D10"/>
  </mergeCells>
  <printOptions/>
  <pageMargins left="0.75" right="0.75" top="1" bottom="1" header="0.512" footer="0.512"/>
  <pageSetup orientation="portrait" paperSize="9"/>
  <drawing r:id="rId1"/>
</worksheet>
</file>

<file path=xl/worksheets/sheet7.xml><?xml version="1.0" encoding="utf-8"?>
<worksheet xmlns="http://schemas.openxmlformats.org/spreadsheetml/2006/main" xmlns:r="http://schemas.openxmlformats.org/officeDocument/2006/relationships">
  <sheetPr codeName="Sheet7"/>
  <dimension ref="B2:N362"/>
  <sheetViews>
    <sheetView workbookViewId="0" topLeftCell="A1">
      <selection activeCell="A1" sqref="A1"/>
    </sheetView>
  </sheetViews>
  <sheetFormatPr defaultColWidth="9.00390625" defaultRowHeight="13.5"/>
  <cols>
    <col min="1" max="1" width="2.625" style="169" customWidth="1"/>
    <col min="2" max="2" width="2.625" style="173" customWidth="1"/>
    <col min="3" max="3" width="10.625" style="171" customWidth="1"/>
    <col min="4" max="4" width="10.625" style="212" customWidth="1"/>
    <col min="5" max="13" width="9.00390625" style="169" customWidth="1"/>
    <col min="14" max="14" width="11.375" style="169" customWidth="1"/>
    <col min="15" max="16384" width="9.00390625" style="169" customWidth="1"/>
  </cols>
  <sheetData>
    <row r="2" spans="2:4" ht="14.25">
      <c r="B2" s="170" t="s">
        <v>2287</v>
      </c>
      <c r="D2" s="172"/>
    </row>
    <row r="4" spans="3:14" ht="12.75" thickBot="1">
      <c r="C4" s="173"/>
      <c r="D4" s="173"/>
      <c r="E4" s="173"/>
      <c r="F4" s="173"/>
      <c r="G4" s="173"/>
      <c r="H4" s="173"/>
      <c r="I4" s="173"/>
      <c r="J4" s="173"/>
      <c r="K4" s="173"/>
      <c r="L4" s="173"/>
      <c r="M4" s="173"/>
      <c r="N4" s="173"/>
    </row>
    <row r="5" spans="2:14" s="174" customFormat="1" ht="25.5" customHeight="1">
      <c r="B5" s="1052" t="s">
        <v>2057</v>
      </c>
      <c r="C5" s="1053"/>
      <c r="D5" s="1057" t="s">
        <v>2058</v>
      </c>
      <c r="E5" s="175" t="s">
        <v>1991</v>
      </c>
      <c r="F5" s="175" t="s">
        <v>1991</v>
      </c>
      <c r="G5" s="175" t="s">
        <v>1992</v>
      </c>
      <c r="H5" s="175" t="s">
        <v>1993</v>
      </c>
      <c r="I5" s="175" t="s">
        <v>1994</v>
      </c>
      <c r="J5" s="175" t="s">
        <v>1995</v>
      </c>
      <c r="K5" s="175" t="s">
        <v>1996</v>
      </c>
      <c r="L5" s="175" t="s">
        <v>1997</v>
      </c>
      <c r="M5" s="175" t="s">
        <v>1998</v>
      </c>
      <c r="N5" s="1055" t="s">
        <v>2059</v>
      </c>
    </row>
    <row r="6" spans="2:14" s="174" customFormat="1" ht="25.5" customHeight="1">
      <c r="B6" s="1045"/>
      <c r="C6" s="1046"/>
      <c r="D6" s="1058"/>
      <c r="E6" s="176" t="s">
        <v>1999</v>
      </c>
      <c r="F6" s="176" t="s">
        <v>2000</v>
      </c>
      <c r="G6" s="176" t="s">
        <v>2001</v>
      </c>
      <c r="H6" s="176" t="s">
        <v>2002</v>
      </c>
      <c r="I6" s="176" t="s">
        <v>2003</v>
      </c>
      <c r="J6" s="176" t="s">
        <v>2004</v>
      </c>
      <c r="K6" s="176" t="s">
        <v>2005</v>
      </c>
      <c r="L6" s="176" t="s">
        <v>2006</v>
      </c>
      <c r="M6" s="176" t="s">
        <v>2007</v>
      </c>
      <c r="N6" s="1056"/>
    </row>
    <row r="7" spans="2:14" ht="12">
      <c r="B7" s="177"/>
      <c r="C7" s="178"/>
      <c r="D7" s="179" t="s">
        <v>2008</v>
      </c>
      <c r="E7" s="179" t="s">
        <v>2008</v>
      </c>
      <c r="F7" s="179" t="s">
        <v>2008</v>
      </c>
      <c r="G7" s="179" t="s">
        <v>2008</v>
      </c>
      <c r="H7" s="179" t="s">
        <v>2008</v>
      </c>
      <c r="I7" s="179" t="s">
        <v>2008</v>
      </c>
      <c r="J7" s="179" t="s">
        <v>2008</v>
      </c>
      <c r="K7" s="179" t="s">
        <v>2008</v>
      </c>
      <c r="L7" s="179" t="s">
        <v>2008</v>
      </c>
      <c r="M7" s="179" t="s">
        <v>2008</v>
      </c>
      <c r="N7" s="180" t="s">
        <v>2008</v>
      </c>
    </row>
    <row r="8" spans="2:14" ht="13.5">
      <c r="B8" s="1047" t="s">
        <v>2060</v>
      </c>
      <c r="C8" s="1060"/>
      <c r="D8" s="182">
        <v>114253</v>
      </c>
      <c r="E8" s="183">
        <v>15572</v>
      </c>
      <c r="F8" s="183">
        <v>13288</v>
      </c>
      <c r="G8" s="183">
        <v>33305</v>
      </c>
      <c r="H8" s="183">
        <v>25214</v>
      </c>
      <c r="I8" s="183">
        <v>12513</v>
      </c>
      <c r="J8" s="1071" t="s">
        <v>2061</v>
      </c>
      <c r="K8" s="1071"/>
      <c r="L8" s="183">
        <v>3917</v>
      </c>
      <c r="M8" s="183">
        <v>157</v>
      </c>
      <c r="N8" s="184">
        <v>18</v>
      </c>
    </row>
    <row r="9" spans="2:14" ht="13.5">
      <c r="B9" s="1059" t="s">
        <v>2062</v>
      </c>
      <c r="C9" s="1060"/>
      <c r="D9" s="182">
        <v>114253</v>
      </c>
      <c r="E9" s="183">
        <v>14496</v>
      </c>
      <c r="F9" s="183">
        <v>13128</v>
      </c>
      <c r="G9" s="183">
        <v>32765</v>
      </c>
      <c r="H9" s="183">
        <v>24918</v>
      </c>
      <c r="I9" s="183">
        <v>13726</v>
      </c>
      <c r="J9" s="1071" t="s">
        <v>2063</v>
      </c>
      <c r="K9" s="1071"/>
      <c r="L9" s="183">
        <v>4601</v>
      </c>
      <c r="M9" s="183">
        <v>172</v>
      </c>
      <c r="N9" s="184">
        <v>20</v>
      </c>
    </row>
    <row r="10" spans="2:14" ht="13.5">
      <c r="B10" s="1059" t="s">
        <v>2009</v>
      </c>
      <c r="C10" s="1060"/>
      <c r="D10" s="182">
        <v>114568</v>
      </c>
      <c r="E10" s="183">
        <v>14442</v>
      </c>
      <c r="F10" s="183">
        <v>13305</v>
      </c>
      <c r="G10" s="183">
        <v>32519</v>
      </c>
      <c r="H10" s="183">
        <v>25120</v>
      </c>
      <c r="I10" s="183">
        <v>13808</v>
      </c>
      <c r="J10" s="1071" t="s">
        <v>2064</v>
      </c>
      <c r="K10" s="1071"/>
      <c r="L10" s="183">
        <v>4632</v>
      </c>
      <c r="M10" s="183">
        <v>168</v>
      </c>
      <c r="N10" s="184">
        <v>28</v>
      </c>
    </row>
    <row r="11" spans="2:14" ht="13.5">
      <c r="B11" s="1059" t="s">
        <v>2010</v>
      </c>
      <c r="C11" s="1060"/>
      <c r="D11" s="182">
        <f>SUM(E11:N11)</f>
        <v>115039</v>
      </c>
      <c r="E11" s="183">
        <v>13208</v>
      </c>
      <c r="F11" s="183">
        <v>13546</v>
      </c>
      <c r="G11" s="183">
        <v>32502</v>
      </c>
      <c r="H11" s="183">
        <v>25313</v>
      </c>
      <c r="I11" s="183">
        <v>14367</v>
      </c>
      <c r="J11" s="183">
        <v>7182</v>
      </c>
      <c r="K11" s="183">
        <v>3807</v>
      </c>
      <c r="L11" s="183">
        <v>4851</v>
      </c>
      <c r="M11" s="183">
        <v>159</v>
      </c>
      <c r="N11" s="184">
        <v>104</v>
      </c>
    </row>
    <row r="12" spans="2:14" s="185" customFormat="1" ht="12" customHeight="1">
      <c r="B12" s="1054" t="s">
        <v>2011</v>
      </c>
      <c r="C12" s="1060"/>
      <c r="D12" s="186">
        <f aca="true" t="shared" si="0" ref="D12:N12">SUM(D15,D30,D43,D56,D69,D73,D82,D90,D100,D108,D115,D139,D159,D178,D200,D203,D230,D248,D282,D292)</f>
        <v>114751</v>
      </c>
      <c r="E12" s="186">
        <f t="shared" si="0"/>
        <v>13033</v>
      </c>
      <c r="F12" s="186">
        <f t="shared" si="0"/>
        <v>13797</v>
      </c>
      <c r="G12" s="186">
        <f t="shared" si="0"/>
        <v>32462</v>
      </c>
      <c r="H12" s="186">
        <f t="shared" si="0"/>
        <v>25151</v>
      </c>
      <c r="I12" s="186">
        <f t="shared" si="0"/>
        <v>14320</v>
      </c>
      <c r="J12" s="186">
        <f t="shared" si="0"/>
        <v>7138</v>
      </c>
      <c r="K12" s="186">
        <f t="shared" si="0"/>
        <v>3733</v>
      </c>
      <c r="L12" s="186">
        <f t="shared" si="0"/>
        <v>4846</v>
      </c>
      <c r="M12" s="186">
        <f t="shared" si="0"/>
        <v>168</v>
      </c>
      <c r="N12" s="187">
        <f t="shared" si="0"/>
        <v>103</v>
      </c>
    </row>
    <row r="13" spans="2:14" ht="6.75" customHeight="1">
      <c r="B13" s="188"/>
      <c r="C13" s="189"/>
      <c r="D13" s="190"/>
      <c r="E13" s="191"/>
      <c r="F13" s="191"/>
      <c r="G13" s="191"/>
      <c r="H13" s="191"/>
      <c r="I13" s="191"/>
      <c r="J13" s="191"/>
      <c r="K13" s="191"/>
      <c r="L13" s="191"/>
      <c r="M13" s="191"/>
      <c r="N13" s="192"/>
    </row>
    <row r="14" spans="2:14" s="193" customFormat="1" ht="9" customHeight="1">
      <c r="B14" s="194"/>
      <c r="C14" s="195"/>
      <c r="D14" s="196"/>
      <c r="E14" s="191"/>
      <c r="F14" s="191"/>
      <c r="G14" s="191"/>
      <c r="H14" s="191"/>
      <c r="I14" s="191"/>
      <c r="J14" s="191"/>
      <c r="K14" s="191"/>
      <c r="L14" s="191"/>
      <c r="M14" s="191"/>
      <c r="N14" s="192"/>
    </row>
    <row r="15" spans="2:14" s="185" customFormat="1" ht="12.75" customHeight="1">
      <c r="B15" s="1048" t="s">
        <v>2012</v>
      </c>
      <c r="C15" s="1049"/>
      <c r="D15" s="197">
        <f aca="true" t="shared" si="1" ref="D15:D28">SUM(E15:N15)</f>
        <v>6884</v>
      </c>
      <c r="E15" s="198">
        <f aca="true" t="shared" si="2" ref="E15:N15">SUM(E16:E28)</f>
        <v>767</v>
      </c>
      <c r="F15" s="198">
        <f t="shared" si="2"/>
        <v>764</v>
      </c>
      <c r="G15" s="198">
        <f t="shared" si="2"/>
        <v>2213</v>
      </c>
      <c r="H15" s="198">
        <f t="shared" si="2"/>
        <v>1998</v>
      </c>
      <c r="I15" s="198">
        <f t="shared" si="2"/>
        <v>918</v>
      </c>
      <c r="J15" s="198">
        <f t="shared" si="2"/>
        <v>198</v>
      </c>
      <c r="K15" s="198">
        <f t="shared" si="2"/>
        <v>22</v>
      </c>
      <c r="L15" s="198">
        <f t="shared" si="2"/>
        <v>0</v>
      </c>
      <c r="M15" s="198">
        <f t="shared" si="2"/>
        <v>0</v>
      </c>
      <c r="N15" s="199">
        <f t="shared" si="2"/>
        <v>4</v>
      </c>
    </row>
    <row r="16" spans="2:14" ht="12.75" customHeight="1">
      <c r="B16" s="188"/>
      <c r="C16" s="200" t="s">
        <v>2065</v>
      </c>
      <c r="D16" s="182">
        <f t="shared" si="1"/>
        <v>1446</v>
      </c>
      <c r="E16" s="201">
        <v>181</v>
      </c>
      <c r="F16" s="201">
        <v>185</v>
      </c>
      <c r="G16" s="201">
        <v>462</v>
      </c>
      <c r="H16" s="201">
        <v>410</v>
      </c>
      <c r="I16" s="201">
        <v>173</v>
      </c>
      <c r="J16" s="201">
        <v>28</v>
      </c>
      <c r="K16" s="201">
        <v>3</v>
      </c>
      <c r="L16" s="201">
        <v>0</v>
      </c>
      <c r="M16" s="201">
        <v>0</v>
      </c>
      <c r="N16" s="202">
        <v>4</v>
      </c>
    </row>
    <row r="17" spans="2:14" ht="12.75" customHeight="1">
      <c r="B17" s="188"/>
      <c r="C17" s="200" t="s">
        <v>2066</v>
      </c>
      <c r="D17" s="182">
        <f t="shared" si="1"/>
        <v>561</v>
      </c>
      <c r="E17" s="201">
        <v>62</v>
      </c>
      <c r="F17" s="201">
        <v>80</v>
      </c>
      <c r="G17" s="201">
        <v>179</v>
      </c>
      <c r="H17" s="201">
        <v>161</v>
      </c>
      <c r="I17" s="201">
        <v>62</v>
      </c>
      <c r="J17" s="201">
        <v>15</v>
      </c>
      <c r="K17" s="201">
        <v>2</v>
      </c>
      <c r="L17" s="201">
        <v>0</v>
      </c>
      <c r="M17" s="201">
        <v>0</v>
      </c>
      <c r="N17" s="202">
        <v>0</v>
      </c>
    </row>
    <row r="18" spans="2:14" ht="12.75" customHeight="1">
      <c r="B18" s="188"/>
      <c r="C18" s="200" t="s">
        <v>2067</v>
      </c>
      <c r="D18" s="182">
        <f t="shared" si="1"/>
        <v>631</v>
      </c>
      <c r="E18" s="201">
        <v>79</v>
      </c>
      <c r="F18" s="201">
        <v>66</v>
      </c>
      <c r="G18" s="201">
        <v>208</v>
      </c>
      <c r="H18" s="201">
        <v>176</v>
      </c>
      <c r="I18" s="201">
        <v>82</v>
      </c>
      <c r="J18" s="201">
        <v>18</v>
      </c>
      <c r="K18" s="201">
        <v>2</v>
      </c>
      <c r="L18" s="201">
        <v>0</v>
      </c>
      <c r="M18" s="201">
        <v>0</v>
      </c>
      <c r="N18" s="202">
        <v>0</v>
      </c>
    </row>
    <row r="19" spans="2:14" ht="12.75" customHeight="1">
      <c r="B19" s="188"/>
      <c r="C19" s="200" t="s">
        <v>2068</v>
      </c>
      <c r="D19" s="182">
        <f t="shared" si="1"/>
        <v>407</v>
      </c>
      <c r="E19" s="201">
        <v>86</v>
      </c>
      <c r="F19" s="201">
        <v>88</v>
      </c>
      <c r="G19" s="201">
        <v>149</v>
      </c>
      <c r="H19" s="201">
        <v>67</v>
      </c>
      <c r="I19" s="201">
        <v>17</v>
      </c>
      <c r="J19" s="201">
        <v>0</v>
      </c>
      <c r="K19" s="201">
        <v>0</v>
      </c>
      <c r="L19" s="201">
        <v>0</v>
      </c>
      <c r="M19" s="201">
        <v>0</v>
      </c>
      <c r="N19" s="202">
        <v>0</v>
      </c>
    </row>
    <row r="20" spans="2:14" ht="12.75" customHeight="1">
      <c r="B20" s="188"/>
      <c r="C20" s="200" t="s">
        <v>2069</v>
      </c>
      <c r="D20" s="182">
        <f t="shared" si="1"/>
        <v>354</v>
      </c>
      <c r="E20" s="201">
        <v>15</v>
      </c>
      <c r="F20" s="201">
        <v>26</v>
      </c>
      <c r="G20" s="201">
        <v>116</v>
      </c>
      <c r="H20" s="201">
        <v>153</v>
      </c>
      <c r="I20" s="201">
        <v>42</v>
      </c>
      <c r="J20" s="201">
        <v>2</v>
      </c>
      <c r="K20" s="201">
        <v>0</v>
      </c>
      <c r="L20" s="201">
        <v>0</v>
      </c>
      <c r="M20" s="201">
        <v>0</v>
      </c>
      <c r="N20" s="202">
        <v>0</v>
      </c>
    </row>
    <row r="21" spans="2:14" ht="12.75" customHeight="1">
      <c r="B21" s="188"/>
      <c r="C21" s="200" t="s">
        <v>2070</v>
      </c>
      <c r="D21" s="182">
        <f t="shared" si="1"/>
        <v>172</v>
      </c>
      <c r="E21" s="201">
        <v>11</v>
      </c>
      <c r="F21" s="201">
        <v>19</v>
      </c>
      <c r="G21" s="201">
        <v>39</v>
      </c>
      <c r="H21" s="201">
        <v>52</v>
      </c>
      <c r="I21" s="201">
        <v>43</v>
      </c>
      <c r="J21" s="201">
        <v>8</v>
      </c>
      <c r="K21" s="201">
        <v>0</v>
      </c>
      <c r="L21" s="201">
        <v>0</v>
      </c>
      <c r="M21" s="201">
        <v>0</v>
      </c>
      <c r="N21" s="202">
        <v>0</v>
      </c>
    </row>
    <row r="22" spans="2:14" ht="12.75" customHeight="1">
      <c r="B22" s="188"/>
      <c r="C22" s="200" t="s">
        <v>2071</v>
      </c>
      <c r="D22" s="182">
        <f t="shared" si="1"/>
        <v>186</v>
      </c>
      <c r="E22" s="201">
        <v>7</v>
      </c>
      <c r="F22" s="201">
        <v>12</v>
      </c>
      <c r="G22" s="201">
        <v>59</v>
      </c>
      <c r="H22" s="201">
        <v>75</v>
      </c>
      <c r="I22" s="201">
        <v>31</v>
      </c>
      <c r="J22" s="201">
        <v>2</v>
      </c>
      <c r="K22" s="201">
        <v>0</v>
      </c>
      <c r="L22" s="201">
        <v>0</v>
      </c>
      <c r="M22" s="201">
        <v>0</v>
      </c>
      <c r="N22" s="202">
        <v>0</v>
      </c>
    </row>
    <row r="23" spans="2:14" ht="12.75" customHeight="1">
      <c r="B23" s="188"/>
      <c r="C23" s="200" t="s">
        <v>2072</v>
      </c>
      <c r="D23" s="182">
        <f t="shared" si="1"/>
        <v>537</v>
      </c>
      <c r="E23" s="201">
        <v>128</v>
      </c>
      <c r="F23" s="201">
        <v>89</v>
      </c>
      <c r="G23" s="201">
        <v>217</v>
      </c>
      <c r="H23" s="201">
        <v>91</v>
      </c>
      <c r="I23" s="201">
        <v>10</v>
      </c>
      <c r="J23" s="201">
        <v>2</v>
      </c>
      <c r="K23" s="201">
        <v>0</v>
      </c>
      <c r="L23" s="201">
        <v>0</v>
      </c>
      <c r="M23" s="201">
        <v>0</v>
      </c>
      <c r="N23" s="202">
        <v>0</v>
      </c>
    </row>
    <row r="24" spans="2:14" ht="12.75" customHeight="1">
      <c r="B24" s="188"/>
      <c r="C24" s="200" t="s">
        <v>2073</v>
      </c>
      <c r="D24" s="182">
        <f t="shared" si="1"/>
        <v>492</v>
      </c>
      <c r="E24" s="201">
        <v>32</v>
      </c>
      <c r="F24" s="201">
        <v>59</v>
      </c>
      <c r="G24" s="201">
        <v>197</v>
      </c>
      <c r="H24" s="201">
        <v>136</v>
      </c>
      <c r="I24" s="201">
        <v>54</v>
      </c>
      <c r="J24" s="201">
        <v>13</v>
      </c>
      <c r="K24" s="201">
        <v>1</v>
      </c>
      <c r="L24" s="201">
        <v>0</v>
      </c>
      <c r="M24" s="201">
        <v>0</v>
      </c>
      <c r="N24" s="202">
        <v>0</v>
      </c>
    </row>
    <row r="25" spans="2:14" ht="12.75" customHeight="1">
      <c r="B25" s="188"/>
      <c r="C25" s="200" t="s">
        <v>2074</v>
      </c>
      <c r="D25" s="182">
        <f t="shared" si="1"/>
        <v>339</v>
      </c>
      <c r="E25" s="201">
        <v>36</v>
      </c>
      <c r="F25" s="201">
        <v>30</v>
      </c>
      <c r="G25" s="201">
        <v>129</v>
      </c>
      <c r="H25" s="201">
        <v>105</v>
      </c>
      <c r="I25" s="201">
        <v>34</v>
      </c>
      <c r="J25" s="201">
        <v>5</v>
      </c>
      <c r="K25" s="201">
        <v>0</v>
      </c>
      <c r="L25" s="201">
        <v>0</v>
      </c>
      <c r="M25" s="201">
        <v>0</v>
      </c>
      <c r="N25" s="202">
        <v>0</v>
      </c>
    </row>
    <row r="26" spans="2:14" ht="12.75" customHeight="1">
      <c r="B26" s="188"/>
      <c r="C26" s="200" t="s">
        <v>2075</v>
      </c>
      <c r="D26" s="182">
        <f t="shared" si="1"/>
        <v>369</v>
      </c>
      <c r="E26" s="201">
        <v>32</v>
      </c>
      <c r="F26" s="201">
        <v>23</v>
      </c>
      <c r="G26" s="201">
        <v>127</v>
      </c>
      <c r="H26" s="201">
        <v>99</v>
      </c>
      <c r="I26" s="201">
        <v>65</v>
      </c>
      <c r="J26" s="201">
        <v>23</v>
      </c>
      <c r="K26" s="201">
        <v>0</v>
      </c>
      <c r="L26" s="201">
        <v>0</v>
      </c>
      <c r="M26" s="201">
        <v>0</v>
      </c>
      <c r="N26" s="202">
        <v>0</v>
      </c>
    </row>
    <row r="27" spans="2:14" ht="12.75" customHeight="1">
      <c r="B27" s="188"/>
      <c r="C27" s="200" t="s">
        <v>2076</v>
      </c>
      <c r="D27" s="182">
        <f t="shared" si="1"/>
        <v>728</v>
      </c>
      <c r="E27" s="201">
        <v>49</v>
      </c>
      <c r="F27" s="201">
        <v>54</v>
      </c>
      <c r="G27" s="201">
        <v>170</v>
      </c>
      <c r="H27" s="201">
        <v>250</v>
      </c>
      <c r="I27" s="201">
        <v>158</v>
      </c>
      <c r="J27" s="201">
        <v>37</v>
      </c>
      <c r="K27" s="201">
        <v>10</v>
      </c>
      <c r="L27" s="201">
        <v>0</v>
      </c>
      <c r="M27" s="201">
        <v>0</v>
      </c>
      <c r="N27" s="202">
        <v>0</v>
      </c>
    </row>
    <row r="28" spans="2:14" ht="12.75" customHeight="1">
      <c r="B28" s="188"/>
      <c r="C28" s="200" t="s">
        <v>2077</v>
      </c>
      <c r="D28" s="182">
        <f t="shared" si="1"/>
        <v>662</v>
      </c>
      <c r="E28" s="201">
        <v>49</v>
      </c>
      <c r="F28" s="201">
        <v>33</v>
      </c>
      <c r="G28" s="201">
        <v>161</v>
      </c>
      <c r="H28" s="201">
        <v>223</v>
      </c>
      <c r="I28" s="201">
        <v>147</v>
      </c>
      <c r="J28" s="201">
        <v>45</v>
      </c>
      <c r="K28" s="201">
        <v>4</v>
      </c>
      <c r="L28" s="201">
        <v>0</v>
      </c>
      <c r="M28" s="201">
        <v>0</v>
      </c>
      <c r="N28" s="202">
        <v>0</v>
      </c>
    </row>
    <row r="29" spans="2:14" ht="12.75" customHeight="1">
      <c r="B29" s="188"/>
      <c r="C29" s="200"/>
      <c r="D29" s="182"/>
      <c r="E29" s="201"/>
      <c r="F29" s="201"/>
      <c r="G29" s="201"/>
      <c r="H29" s="201"/>
      <c r="I29" s="201"/>
      <c r="J29" s="201"/>
      <c r="K29" s="201"/>
      <c r="L29" s="201"/>
      <c r="M29" s="201"/>
      <c r="N29" s="202"/>
    </row>
    <row r="30" spans="2:14" s="185" customFormat="1" ht="12" customHeight="1">
      <c r="B30" s="1048" t="s">
        <v>2013</v>
      </c>
      <c r="C30" s="1049"/>
      <c r="D30" s="197">
        <f aca="true" t="shared" si="3" ref="D30:D41">SUM(E30:N30)</f>
        <v>5107</v>
      </c>
      <c r="E30" s="186">
        <f aca="true" t="shared" si="4" ref="E30:N30">SUM(E31:E41)</f>
        <v>665</v>
      </c>
      <c r="F30" s="186">
        <f t="shared" si="4"/>
        <v>622</v>
      </c>
      <c r="G30" s="186">
        <f t="shared" si="4"/>
        <v>1363</v>
      </c>
      <c r="H30" s="186">
        <f t="shared" si="4"/>
        <v>1067</v>
      </c>
      <c r="I30" s="186">
        <f t="shared" si="4"/>
        <v>762</v>
      </c>
      <c r="J30" s="186">
        <f t="shared" si="4"/>
        <v>400</v>
      </c>
      <c r="K30" s="186">
        <f t="shared" si="4"/>
        <v>162</v>
      </c>
      <c r="L30" s="186">
        <f t="shared" si="4"/>
        <v>61</v>
      </c>
      <c r="M30" s="186">
        <f t="shared" si="4"/>
        <v>0</v>
      </c>
      <c r="N30" s="187">
        <f t="shared" si="4"/>
        <v>5</v>
      </c>
    </row>
    <row r="31" spans="2:14" ht="12.75" customHeight="1">
      <c r="B31" s="188"/>
      <c r="C31" s="200" t="s">
        <v>2078</v>
      </c>
      <c r="D31" s="182">
        <f t="shared" si="3"/>
        <v>713</v>
      </c>
      <c r="E31" s="201">
        <v>122</v>
      </c>
      <c r="F31" s="201">
        <v>129</v>
      </c>
      <c r="G31" s="201">
        <v>186</v>
      </c>
      <c r="H31" s="201">
        <v>138</v>
      </c>
      <c r="I31" s="201">
        <v>67</v>
      </c>
      <c r="J31" s="201">
        <v>47</v>
      </c>
      <c r="K31" s="201">
        <v>13</v>
      </c>
      <c r="L31" s="201">
        <v>7</v>
      </c>
      <c r="M31" s="201">
        <v>0</v>
      </c>
      <c r="N31" s="202">
        <v>4</v>
      </c>
    </row>
    <row r="32" spans="2:14" ht="12.75" customHeight="1">
      <c r="B32" s="188"/>
      <c r="C32" s="200" t="s">
        <v>2079</v>
      </c>
      <c r="D32" s="182">
        <f t="shared" si="3"/>
        <v>367</v>
      </c>
      <c r="E32" s="201">
        <v>35</v>
      </c>
      <c r="F32" s="201">
        <v>46</v>
      </c>
      <c r="G32" s="201">
        <v>120</v>
      </c>
      <c r="H32" s="201">
        <v>89</v>
      </c>
      <c r="I32" s="201">
        <v>45</v>
      </c>
      <c r="J32" s="201">
        <v>25</v>
      </c>
      <c r="K32" s="201">
        <v>6</v>
      </c>
      <c r="L32" s="201">
        <v>1</v>
      </c>
      <c r="M32" s="201">
        <v>0</v>
      </c>
      <c r="N32" s="202">
        <v>0</v>
      </c>
    </row>
    <row r="33" spans="2:14" ht="12.75" customHeight="1">
      <c r="B33" s="188"/>
      <c r="C33" s="200" t="s">
        <v>2080</v>
      </c>
      <c r="D33" s="182">
        <f t="shared" si="3"/>
        <v>405</v>
      </c>
      <c r="E33" s="201">
        <v>76</v>
      </c>
      <c r="F33" s="201">
        <v>38</v>
      </c>
      <c r="G33" s="201">
        <v>120</v>
      </c>
      <c r="H33" s="201">
        <v>87</v>
      </c>
      <c r="I33" s="201">
        <v>56</v>
      </c>
      <c r="J33" s="201">
        <v>20</v>
      </c>
      <c r="K33" s="201">
        <v>6</v>
      </c>
      <c r="L33" s="201">
        <v>2</v>
      </c>
      <c r="M33" s="201">
        <v>0</v>
      </c>
      <c r="N33" s="202">
        <v>0</v>
      </c>
    </row>
    <row r="34" spans="2:14" ht="12.75" customHeight="1">
      <c r="B34" s="188"/>
      <c r="C34" s="200" t="s">
        <v>2081</v>
      </c>
      <c r="D34" s="182">
        <f t="shared" si="3"/>
        <v>814</v>
      </c>
      <c r="E34" s="201">
        <v>185</v>
      </c>
      <c r="F34" s="201">
        <v>129</v>
      </c>
      <c r="G34" s="201">
        <v>243</v>
      </c>
      <c r="H34" s="201">
        <v>140</v>
      </c>
      <c r="I34" s="201">
        <v>79</v>
      </c>
      <c r="J34" s="201">
        <v>30</v>
      </c>
      <c r="K34" s="201">
        <v>7</v>
      </c>
      <c r="L34" s="201">
        <v>1</v>
      </c>
      <c r="M34" s="201">
        <v>0</v>
      </c>
      <c r="N34" s="202">
        <v>0</v>
      </c>
    </row>
    <row r="35" spans="2:14" ht="12.75" customHeight="1">
      <c r="B35" s="188"/>
      <c r="C35" s="200" t="s">
        <v>2082</v>
      </c>
      <c r="D35" s="182">
        <f t="shared" si="3"/>
        <v>195</v>
      </c>
      <c r="E35" s="201">
        <v>24</v>
      </c>
      <c r="F35" s="201">
        <v>13</v>
      </c>
      <c r="G35" s="201">
        <v>43</v>
      </c>
      <c r="H35" s="201">
        <v>42</v>
      </c>
      <c r="I35" s="201">
        <v>51</v>
      </c>
      <c r="J35" s="201">
        <v>17</v>
      </c>
      <c r="K35" s="201">
        <v>3</v>
      </c>
      <c r="L35" s="201">
        <v>2</v>
      </c>
      <c r="M35" s="201">
        <v>0</v>
      </c>
      <c r="N35" s="202">
        <v>0</v>
      </c>
    </row>
    <row r="36" spans="2:14" ht="12.75" customHeight="1">
      <c r="B36" s="188"/>
      <c r="C36" s="200" t="s">
        <v>2083</v>
      </c>
      <c r="D36" s="182">
        <f t="shared" si="3"/>
        <v>518</v>
      </c>
      <c r="E36" s="201">
        <v>46</v>
      </c>
      <c r="F36" s="201">
        <v>78</v>
      </c>
      <c r="G36" s="201">
        <v>221</v>
      </c>
      <c r="H36" s="201">
        <v>124</v>
      </c>
      <c r="I36" s="201">
        <v>39</v>
      </c>
      <c r="J36" s="201">
        <v>7</v>
      </c>
      <c r="K36" s="201">
        <v>1</v>
      </c>
      <c r="L36" s="201">
        <v>1</v>
      </c>
      <c r="M36" s="201">
        <v>0</v>
      </c>
      <c r="N36" s="202">
        <v>1</v>
      </c>
    </row>
    <row r="37" spans="2:14" ht="12.75" customHeight="1">
      <c r="B37" s="188"/>
      <c r="C37" s="200" t="s">
        <v>2084</v>
      </c>
      <c r="D37" s="182">
        <f t="shared" si="3"/>
        <v>340</v>
      </c>
      <c r="E37" s="201">
        <v>35</v>
      </c>
      <c r="F37" s="201">
        <v>40</v>
      </c>
      <c r="G37" s="201">
        <v>60</v>
      </c>
      <c r="H37" s="201">
        <v>74</v>
      </c>
      <c r="I37" s="201">
        <v>51</v>
      </c>
      <c r="J37" s="201">
        <v>38</v>
      </c>
      <c r="K37" s="201">
        <v>27</v>
      </c>
      <c r="L37" s="201">
        <v>15</v>
      </c>
      <c r="M37" s="201">
        <v>0</v>
      </c>
      <c r="N37" s="202">
        <v>0</v>
      </c>
    </row>
    <row r="38" spans="2:14" ht="12.75" customHeight="1">
      <c r="B38" s="188"/>
      <c r="C38" s="200" t="s">
        <v>2085</v>
      </c>
      <c r="D38" s="182">
        <f t="shared" si="3"/>
        <v>243</v>
      </c>
      <c r="E38" s="201">
        <v>21</v>
      </c>
      <c r="F38" s="201">
        <v>23</v>
      </c>
      <c r="G38" s="201">
        <v>48</v>
      </c>
      <c r="H38" s="201">
        <v>36</v>
      </c>
      <c r="I38" s="201">
        <v>39</v>
      </c>
      <c r="J38" s="201">
        <v>37</v>
      </c>
      <c r="K38" s="201">
        <v>25</v>
      </c>
      <c r="L38" s="201">
        <v>14</v>
      </c>
      <c r="M38" s="201">
        <v>0</v>
      </c>
      <c r="N38" s="202">
        <v>0</v>
      </c>
    </row>
    <row r="39" spans="2:14" ht="12.75" customHeight="1">
      <c r="B39" s="188"/>
      <c r="C39" s="200" t="s">
        <v>2086</v>
      </c>
      <c r="D39" s="182">
        <f t="shared" si="3"/>
        <v>207</v>
      </c>
      <c r="E39" s="201">
        <v>12</v>
      </c>
      <c r="F39" s="201">
        <v>6</v>
      </c>
      <c r="G39" s="201">
        <v>30</v>
      </c>
      <c r="H39" s="201">
        <v>42</v>
      </c>
      <c r="I39" s="201">
        <v>54</v>
      </c>
      <c r="J39" s="201">
        <v>39</v>
      </c>
      <c r="K39" s="201">
        <v>19</v>
      </c>
      <c r="L39" s="201">
        <v>5</v>
      </c>
      <c r="M39" s="201">
        <v>0</v>
      </c>
      <c r="N39" s="202">
        <v>0</v>
      </c>
    </row>
    <row r="40" spans="2:14" ht="12.75" customHeight="1">
      <c r="B40" s="188"/>
      <c r="C40" s="200" t="s">
        <v>2087</v>
      </c>
      <c r="D40" s="182">
        <f t="shared" si="3"/>
        <v>564</v>
      </c>
      <c r="E40" s="201">
        <v>45</v>
      </c>
      <c r="F40" s="201">
        <v>45</v>
      </c>
      <c r="G40" s="201">
        <v>122</v>
      </c>
      <c r="H40" s="201">
        <v>106</v>
      </c>
      <c r="I40" s="201">
        <v>123</v>
      </c>
      <c r="J40" s="201">
        <v>71</v>
      </c>
      <c r="K40" s="201">
        <v>41</v>
      </c>
      <c r="L40" s="201">
        <v>11</v>
      </c>
      <c r="M40" s="201">
        <v>0</v>
      </c>
      <c r="N40" s="202">
        <v>0</v>
      </c>
    </row>
    <row r="41" spans="2:14" ht="12.75" customHeight="1">
      <c r="B41" s="188"/>
      <c r="C41" s="200" t="s">
        <v>2088</v>
      </c>
      <c r="D41" s="182">
        <f t="shared" si="3"/>
        <v>741</v>
      </c>
      <c r="E41" s="201">
        <v>64</v>
      </c>
      <c r="F41" s="201">
        <v>75</v>
      </c>
      <c r="G41" s="201">
        <v>170</v>
      </c>
      <c r="H41" s="201">
        <v>189</v>
      </c>
      <c r="I41" s="201">
        <v>158</v>
      </c>
      <c r="J41" s="201">
        <v>69</v>
      </c>
      <c r="K41" s="201">
        <v>14</v>
      </c>
      <c r="L41" s="201">
        <v>2</v>
      </c>
      <c r="M41" s="201">
        <v>0</v>
      </c>
      <c r="N41" s="202">
        <v>0</v>
      </c>
    </row>
    <row r="42" spans="2:14" ht="12.75" customHeight="1">
      <c r="B42" s="188"/>
      <c r="C42" s="200"/>
      <c r="D42" s="182"/>
      <c r="E42" s="201"/>
      <c r="F42" s="201"/>
      <c r="G42" s="201"/>
      <c r="H42" s="201"/>
      <c r="I42" s="201"/>
      <c r="J42" s="201"/>
      <c r="K42" s="201"/>
      <c r="L42" s="201"/>
      <c r="M42" s="201"/>
      <c r="N42" s="202"/>
    </row>
    <row r="43" spans="2:14" s="185" customFormat="1" ht="12" customHeight="1">
      <c r="B43" s="1048" t="s">
        <v>2014</v>
      </c>
      <c r="C43" s="1049"/>
      <c r="D43" s="197">
        <f aca="true" t="shared" si="5" ref="D43:D54">SUM(E43:N43)</f>
        <v>3464</v>
      </c>
      <c r="E43" s="186">
        <f aca="true" t="shared" si="6" ref="E43:N43">SUM(E44:E54)</f>
        <v>404</v>
      </c>
      <c r="F43" s="186">
        <f t="shared" si="6"/>
        <v>340</v>
      </c>
      <c r="G43" s="186">
        <f t="shared" si="6"/>
        <v>540</v>
      </c>
      <c r="H43" s="186">
        <f t="shared" si="6"/>
        <v>441</v>
      </c>
      <c r="I43" s="186">
        <f t="shared" si="6"/>
        <v>409</v>
      </c>
      <c r="J43" s="186">
        <f t="shared" si="6"/>
        <v>381</v>
      </c>
      <c r="K43" s="186">
        <f t="shared" si="6"/>
        <v>263</v>
      </c>
      <c r="L43" s="186">
        <f t="shared" si="6"/>
        <v>638</v>
      </c>
      <c r="M43" s="186">
        <f t="shared" si="6"/>
        <v>20</v>
      </c>
      <c r="N43" s="187">
        <f t="shared" si="6"/>
        <v>28</v>
      </c>
    </row>
    <row r="44" spans="2:14" ht="12.75" customHeight="1">
      <c r="B44" s="188"/>
      <c r="C44" s="200" t="s">
        <v>2089</v>
      </c>
      <c r="D44" s="182">
        <f t="shared" si="5"/>
        <v>394</v>
      </c>
      <c r="E44" s="201">
        <v>26</v>
      </c>
      <c r="F44" s="201">
        <v>26</v>
      </c>
      <c r="G44" s="201">
        <v>46</v>
      </c>
      <c r="H44" s="201">
        <v>45</v>
      </c>
      <c r="I44" s="201">
        <v>40</v>
      </c>
      <c r="J44" s="201">
        <v>50</v>
      </c>
      <c r="K44" s="201">
        <v>36</v>
      </c>
      <c r="L44" s="201">
        <v>106</v>
      </c>
      <c r="M44" s="201">
        <v>0</v>
      </c>
      <c r="N44" s="202">
        <v>19</v>
      </c>
    </row>
    <row r="45" spans="2:14" ht="12.75" customHeight="1">
      <c r="B45" s="188"/>
      <c r="C45" s="200" t="s">
        <v>2090</v>
      </c>
      <c r="D45" s="182">
        <f t="shared" si="5"/>
        <v>392</v>
      </c>
      <c r="E45" s="201">
        <v>20</v>
      </c>
      <c r="F45" s="201">
        <v>27</v>
      </c>
      <c r="G45" s="201">
        <v>62</v>
      </c>
      <c r="H45" s="201">
        <v>65</v>
      </c>
      <c r="I45" s="201">
        <v>90</v>
      </c>
      <c r="J45" s="201">
        <v>75</v>
      </c>
      <c r="K45" s="201">
        <v>35</v>
      </c>
      <c r="L45" s="201">
        <v>18</v>
      </c>
      <c r="M45" s="201">
        <v>0</v>
      </c>
      <c r="N45" s="202">
        <v>0</v>
      </c>
    </row>
    <row r="46" spans="2:14" ht="12.75" customHeight="1">
      <c r="B46" s="188"/>
      <c r="C46" s="200" t="s">
        <v>2091</v>
      </c>
      <c r="D46" s="182">
        <f t="shared" si="5"/>
        <v>314</v>
      </c>
      <c r="E46" s="201">
        <v>19</v>
      </c>
      <c r="F46" s="201">
        <v>22</v>
      </c>
      <c r="G46" s="201">
        <v>34</v>
      </c>
      <c r="H46" s="201">
        <v>42</v>
      </c>
      <c r="I46" s="201">
        <v>45</v>
      </c>
      <c r="J46" s="201">
        <v>59</v>
      </c>
      <c r="K46" s="201">
        <v>51</v>
      </c>
      <c r="L46" s="201">
        <v>37</v>
      </c>
      <c r="M46" s="201">
        <v>0</v>
      </c>
      <c r="N46" s="202">
        <v>5</v>
      </c>
    </row>
    <row r="47" spans="2:14" ht="12.75" customHeight="1">
      <c r="B47" s="188"/>
      <c r="C47" s="200" t="s">
        <v>2092</v>
      </c>
      <c r="D47" s="182">
        <f t="shared" si="5"/>
        <v>144</v>
      </c>
      <c r="E47" s="201">
        <v>4</v>
      </c>
      <c r="F47" s="201">
        <v>26</v>
      </c>
      <c r="G47" s="201">
        <v>46</v>
      </c>
      <c r="H47" s="201">
        <v>27</v>
      </c>
      <c r="I47" s="201">
        <v>19</v>
      </c>
      <c r="J47" s="201">
        <v>8</v>
      </c>
      <c r="K47" s="201">
        <v>10</v>
      </c>
      <c r="L47" s="201">
        <v>4</v>
      </c>
      <c r="M47" s="201">
        <v>0</v>
      </c>
      <c r="N47" s="202">
        <v>0</v>
      </c>
    </row>
    <row r="48" spans="2:14" ht="12.75" customHeight="1">
      <c r="B48" s="188"/>
      <c r="C48" s="200" t="s">
        <v>2093</v>
      </c>
      <c r="D48" s="182">
        <f t="shared" si="5"/>
        <v>328</v>
      </c>
      <c r="E48" s="201">
        <v>52</v>
      </c>
      <c r="F48" s="201">
        <v>46</v>
      </c>
      <c r="G48" s="201">
        <v>106</v>
      </c>
      <c r="H48" s="201">
        <v>80</v>
      </c>
      <c r="I48" s="201">
        <v>31</v>
      </c>
      <c r="J48" s="201">
        <v>10</v>
      </c>
      <c r="K48" s="201">
        <v>2</v>
      </c>
      <c r="L48" s="201">
        <v>1</v>
      </c>
      <c r="M48" s="201">
        <v>0</v>
      </c>
      <c r="N48" s="202">
        <v>0</v>
      </c>
    </row>
    <row r="49" spans="2:14" ht="12.75" customHeight="1">
      <c r="B49" s="188"/>
      <c r="C49" s="200" t="s">
        <v>2094</v>
      </c>
      <c r="D49" s="182">
        <f t="shared" si="5"/>
        <v>354</v>
      </c>
      <c r="E49" s="201">
        <v>120</v>
      </c>
      <c r="F49" s="201">
        <v>75</v>
      </c>
      <c r="G49" s="201">
        <v>92</v>
      </c>
      <c r="H49" s="201">
        <v>38</v>
      </c>
      <c r="I49" s="201">
        <v>17</v>
      </c>
      <c r="J49" s="201">
        <v>10</v>
      </c>
      <c r="K49" s="201">
        <v>1</v>
      </c>
      <c r="L49" s="201">
        <v>1</v>
      </c>
      <c r="M49" s="201">
        <v>0</v>
      </c>
      <c r="N49" s="202">
        <v>0</v>
      </c>
    </row>
    <row r="50" spans="2:14" ht="12.75" customHeight="1">
      <c r="B50" s="188"/>
      <c r="C50" s="200" t="s">
        <v>2088</v>
      </c>
      <c r="D50" s="182">
        <f t="shared" si="5"/>
        <v>408</v>
      </c>
      <c r="E50" s="201">
        <v>45</v>
      </c>
      <c r="F50" s="201">
        <v>45</v>
      </c>
      <c r="G50" s="201">
        <v>77</v>
      </c>
      <c r="H50" s="201">
        <v>67</v>
      </c>
      <c r="I50" s="201">
        <v>78</v>
      </c>
      <c r="J50" s="201">
        <v>48</v>
      </c>
      <c r="K50" s="201">
        <v>25</v>
      </c>
      <c r="L50" s="201">
        <v>22</v>
      </c>
      <c r="M50" s="201">
        <v>1</v>
      </c>
      <c r="N50" s="202">
        <v>0</v>
      </c>
    </row>
    <row r="51" spans="2:14" ht="12.75" customHeight="1">
      <c r="B51" s="188"/>
      <c r="C51" s="200" t="s">
        <v>2095</v>
      </c>
      <c r="D51" s="182">
        <f t="shared" si="5"/>
        <v>483</v>
      </c>
      <c r="E51" s="201">
        <v>15</v>
      </c>
      <c r="F51" s="201">
        <v>17</v>
      </c>
      <c r="G51" s="201">
        <v>39</v>
      </c>
      <c r="H51" s="201">
        <v>43</v>
      </c>
      <c r="I51" s="201">
        <v>54</v>
      </c>
      <c r="J51" s="201">
        <v>64</v>
      </c>
      <c r="K51" s="201">
        <v>48</v>
      </c>
      <c r="L51" s="201">
        <v>192</v>
      </c>
      <c r="M51" s="201">
        <v>11</v>
      </c>
      <c r="N51" s="202">
        <v>0</v>
      </c>
    </row>
    <row r="52" spans="2:14" ht="12.75" customHeight="1">
      <c r="B52" s="188"/>
      <c r="C52" s="200" t="s">
        <v>2096</v>
      </c>
      <c r="D52" s="182">
        <f t="shared" si="5"/>
        <v>188</v>
      </c>
      <c r="E52" s="201">
        <v>100</v>
      </c>
      <c r="F52" s="201">
        <v>47</v>
      </c>
      <c r="G52" s="201">
        <v>22</v>
      </c>
      <c r="H52" s="201">
        <v>6</v>
      </c>
      <c r="I52" s="201">
        <v>5</v>
      </c>
      <c r="J52" s="201">
        <v>1</v>
      </c>
      <c r="K52" s="201">
        <v>0</v>
      </c>
      <c r="L52" s="201">
        <v>3</v>
      </c>
      <c r="M52" s="201">
        <v>0</v>
      </c>
      <c r="N52" s="202">
        <v>4</v>
      </c>
    </row>
    <row r="53" spans="2:14" ht="12.75" customHeight="1">
      <c r="B53" s="188"/>
      <c r="C53" s="200" t="s">
        <v>2097</v>
      </c>
      <c r="D53" s="182">
        <f t="shared" si="5"/>
        <v>213</v>
      </c>
      <c r="E53" s="201">
        <v>0</v>
      </c>
      <c r="F53" s="201">
        <v>3</v>
      </c>
      <c r="G53" s="201">
        <v>9</v>
      </c>
      <c r="H53" s="201">
        <v>12</v>
      </c>
      <c r="I53" s="201">
        <v>15</v>
      </c>
      <c r="J53" s="201">
        <v>25</v>
      </c>
      <c r="K53" s="201">
        <v>30</v>
      </c>
      <c r="L53" s="201">
        <v>115</v>
      </c>
      <c r="M53" s="201">
        <v>4</v>
      </c>
      <c r="N53" s="202">
        <v>0</v>
      </c>
    </row>
    <row r="54" spans="2:14" ht="12.75" customHeight="1">
      <c r="B54" s="188"/>
      <c r="C54" s="200" t="s">
        <v>2098</v>
      </c>
      <c r="D54" s="182">
        <f t="shared" si="5"/>
        <v>246</v>
      </c>
      <c r="E54" s="201">
        <v>3</v>
      </c>
      <c r="F54" s="201">
        <v>6</v>
      </c>
      <c r="G54" s="201">
        <v>7</v>
      </c>
      <c r="H54" s="201">
        <v>16</v>
      </c>
      <c r="I54" s="201">
        <v>15</v>
      </c>
      <c r="J54" s="201">
        <v>31</v>
      </c>
      <c r="K54" s="201">
        <v>25</v>
      </c>
      <c r="L54" s="201">
        <v>139</v>
      </c>
      <c r="M54" s="201">
        <v>4</v>
      </c>
      <c r="N54" s="202">
        <v>0</v>
      </c>
    </row>
    <row r="55" spans="2:14" ht="12.75" customHeight="1">
      <c r="B55" s="188"/>
      <c r="C55" s="200"/>
      <c r="D55" s="182"/>
      <c r="E55" s="201"/>
      <c r="F55" s="201"/>
      <c r="G55" s="201"/>
      <c r="H55" s="201"/>
      <c r="I55" s="201"/>
      <c r="J55" s="201"/>
      <c r="K55" s="201"/>
      <c r="L55" s="201"/>
      <c r="M55" s="201"/>
      <c r="N55" s="202"/>
    </row>
    <row r="56" spans="2:14" s="185" customFormat="1" ht="12" customHeight="1">
      <c r="B56" s="1048" t="s">
        <v>2015</v>
      </c>
      <c r="C56" s="1049"/>
      <c r="D56" s="197">
        <f aca="true" t="shared" si="7" ref="D56:D67">SUM(E56:N56)</f>
        <v>5744</v>
      </c>
      <c r="E56" s="186">
        <f aca="true" t="shared" si="8" ref="E56:N56">SUM(E57:E67)</f>
        <v>652</v>
      </c>
      <c r="F56" s="186">
        <f t="shared" si="8"/>
        <v>586</v>
      </c>
      <c r="G56" s="186">
        <f t="shared" si="8"/>
        <v>955</v>
      </c>
      <c r="H56" s="186">
        <f t="shared" si="8"/>
        <v>684</v>
      </c>
      <c r="I56" s="186">
        <f t="shared" si="8"/>
        <v>576</v>
      </c>
      <c r="J56" s="186">
        <f t="shared" si="8"/>
        <v>573</v>
      </c>
      <c r="K56" s="186">
        <f t="shared" si="8"/>
        <v>524</v>
      </c>
      <c r="L56" s="186">
        <f t="shared" si="8"/>
        <v>1146</v>
      </c>
      <c r="M56" s="186">
        <f t="shared" si="8"/>
        <v>18</v>
      </c>
      <c r="N56" s="187">
        <f t="shared" si="8"/>
        <v>30</v>
      </c>
    </row>
    <row r="57" spans="2:14" ht="12.75" customHeight="1">
      <c r="B57" s="188"/>
      <c r="C57" s="200" t="s">
        <v>2099</v>
      </c>
      <c r="D57" s="182">
        <f t="shared" si="7"/>
        <v>985</v>
      </c>
      <c r="E57" s="201">
        <v>241</v>
      </c>
      <c r="F57" s="201">
        <v>158</v>
      </c>
      <c r="G57" s="201">
        <v>140</v>
      </c>
      <c r="H57" s="201">
        <v>94</v>
      </c>
      <c r="I57" s="201">
        <v>74</v>
      </c>
      <c r="J57" s="201">
        <v>67</v>
      </c>
      <c r="K57" s="201">
        <v>59</v>
      </c>
      <c r="L57" s="201">
        <v>129</v>
      </c>
      <c r="M57" s="201">
        <v>1</v>
      </c>
      <c r="N57" s="202">
        <v>22</v>
      </c>
    </row>
    <row r="58" spans="2:14" ht="12.75" customHeight="1">
      <c r="B58" s="188"/>
      <c r="C58" s="200" t="s">
        <v>2100</v>
      </c>
      <c r="D58" s="182">
        <f t="shared" si="7"/>
        <v>498</v>
      </c>
      <c r="E58" s="201">
        <v>64</v>
      </c>
      <c r="F58" s="201">
        <v>53</v>
      </c>
      <c r="G58" s="201">
        <v>88</v>
      </c>
      <c r="H58" s="201">
        <v>63</v>
      </c>
      <c r="I58" s="201">
        <v>45</v>
      </c>
      <c r="J58" s="201">
        <v>58</v>
      </c>
      <c r="K58" s="201">
        <v>56</v>
      </c>
      <c r="L58" s="201">
        <v>70</v>
      </c>
      <c r="M58" s="201">
        <v>0</v>
      </c>
      <c r="N58" s="202">
        <v>1</v>
      </c>
    </row>
    <row r="59" spans="2:14" ht="12.75" customHeight="1">
      <c r="B59" s="188"/>
      <c r="C59" s="200" t="s">
        <v>2101</v>
      </c>
      <c r="D59" s="182">
        <f t="shared" si="7"/>
        <v>389</v>
      </c>
      <c r="E59" s="201">
        <v>34</v>
      </c>
      <c r="F59" s="201">
        <v>31</v>
      </c>
      <c r="G59" s="201">
        <v>67</v>
      </c>
      <c r="H59" s="201">
        <v>48</v>
      </c>
      <c r="I59" s="201">
        <v>42</v>
      </c>
      <c r="J59" s="201">
        <v>44</v>
      </c>
      <c r="K59" s="201">
        <v>35</v>
      </c>
      <c r="L59" s="201">
        <v>87</v>
      </c>
      <c r="M59" s="201">
        <v>1</v>
      </c>
      <c r="N59" s="202">
        <v>0</v>
      </c>
    </row>
    <row r="60" spans="2:14" ht="12.75" customHeight="1">
      <c r="B60" s="188"/>
      <c r="C60" s="200" t="s">
        <v>2102</v>
      </c>
      <c r="D60" s="182">
        <f t="shared" si="7"/>
        <v>1134</v>
      </c>
      <c r="E60" s="201">
        <v>94</v>
      </c>
      <c r="F60" s="201">
        <v>125</v>
      </c>
      <c r="G60" s="201">
        <v>273</v>
      </c>
      <c r="H60" s="201">
        <v>172</v>
      </c>
      <c r="I60" s="201">
        <v>127</v>
      </c>
      <c r="J60" s="201">
        <v>120</v>
      </c>
      <c r="K60" s="201">
        <v>71</v>
      </c>
      <c r="L60" s="201">
        <v>138</v>
      </c>
      <c r="M60" s="201">
        <v>14</v>
      </c>
      <c r="N60" s="202">
        <v>0</v>
      </c>
    </row>
    <row r="61" spans="2:14" ht="12.75" customHeight="1">
      <c r="B61" s="188"/>
      <c r="C61" s="200" t="s">
        <v>2103</v>
      </c>
      <c r="D61" s="182">
        <f t="shared" si="7"/>
        <v>477</v>
      </c>
      <c r="E61" s="201">
        <v>51</v>
      </c>
      <c r="F61" s="201">
        <v>41</v>
      </c>
      <c r="G61" s="201">
        <v>74</v>
      </c>
      <c r="H61" s="201">
        <v>77</v>
      </c>
      <c r="I61" s="201">
        <v>55</v>
      </c>
      <c r="J61" s="201">
        <v>45</v>
      </c>
      <c r="K61" s="201">
        <v>53</v>
      </c>
      <c r="L61" s="201">
        <v>81</v>
      </c>
      <c r="M61" s="201">
        <v>0</v>
      </c>
      <c r="N61" s="202">
        <v>0</v>
      </c>
    </row>
    <row r="62" spans="2:14" ht="12.75" customHeight="1">
      <c r="B62" s="188"/>
      <c r="C62" s="200" t="s">
        <v>2104</v>
      </c>
      <c r="D62" s="182">
        <f t="shared" si="7"/>
        <v>373</v>
      </c>
      <c r="E62" s="201">
        <v>19</v>
      </c>
      <c r="F62" s="201">
        <v>22</v>
      </c>
      <c r="G62" s="201">
        <v>56</v>
      </c>
      <c r="H62" s="201">
        <v>42</v>
      </c>
      <c r="I62" s="201">
        <v>43</v>
      </c>
      <c r="J62" s="201">
        <v>33</v>
      </c>
      <c r="K62" s="201">
        <v>32</v>
      </c>
      <c r="L62" s="201">
        <v>126</v>
      </c>
      <c r="M62" s="201">
        <v>0</v>
      </c>
      <c r="N62" s="202">
        <v>0</v>
      </c>
    </row>
    <row r="63" spans="2:14" ht="12.75" customHeight="1">
      <c r="B63" s="188"/>
      <c r="C63" s="200" t="s">
        <v>2105</v>
      </c>
      <c r="D63" s="182">
        <f t="shared" si="7"/>
        <v>451</v>
      </c>
      <c r="E63" s="201">
        <v>30</v>
      </c>
      <c r="F63" s="201">
        <v>22</v>
      </c>
      <c r="G63" s="201">
        <v>50</v>
      </c>
      <c r="H63" s="201">
        <v>21</v>
      </c>
      <c r="I63" s="201">
        <v>41</v>
      </c>
      <c r="J63" s="201">
        <v>47</v>
      </c>
      <c r="K63" s="201">
        <v>55</v>
      </c>
      <c r="L63" s="201">
        <v>185</v>
      </c>
      <c r="M63" s="201">
        <v>0</v>
      </c>
      <c r="N63" s="202">
        <v>0</v>
      </c>
    </row>
    <row r="64" spans="2:14" ht="12.75" customHeight="1">
      <c r="B64" s="188"/>
      <c r="C64" s="200" t="s">
        <v>2106</v>
      </c>
      <c r="D64" s="182">
        <f t="shared" si="7"/>
        <v>324</v>
      </c>
      <c r="E64" s="201">
        <v>25</v>
      </c>
      <c r="F64" s="201">
        <v>27</v>
      </c>
      <c r="G64" s="201">
        <v>43</v>
      </c>
      <c r="H64" s="201">
        <v>30</v>
      </c>
      <c r="I64" s="201">
        <v>31</v>
      </c>
      <c r="J64" s="201">
        <v>29</v>
      </c>
      <c r="K64" s="201">
        <v>37</v>
      </c>
      <c r="L64" s="201">
        <v>102</v>
      </c>
      <c r="M64" s="201">
        <v>0</v>
      </c>
      <c r="N64" s="202">
        <v>0</v>
      </c>
    </row>
    <row r="65" spans="2:14" ht="12.75" customHeight="1">
      <c r="B65" s="188"/>
      <c r="C65" s="200" t="s">
        <v>2107</v>
      </c>
      <c r="D65" s="182">
        <f t="shared" si="7"/>
        <v>440</v>
      </c>
      <c r="E65" s="201">
        <v>28</v>
      </c>
      <c r="F65" s="201">
        <v>33</v>
      </c>
      <c r="G65" s="201">
        <v>51</v>
      </c>
      <c r="H65" s="201">
        <v>47</v>
      </c>
      <c r="I65" s="201">
        <v>51</v>
      </c>
      <c r="J65" s="201">
        <v>65</v>
      </c>
      <c r="K65" s="201">
        <v>67</v>
      </c>
      <c r="L65" s="201">
        <v>97</v>
      </c>
      <c r="M65" s="201">
        <v>0</v>
      </c>
      <c r="N65" s="202">
        <v>1</v>
      </c>
    </row>
    <row r="66" spans="2:14" ht="12.75" customHeight="1">
      <c r="B66" s="188"/>
      <c r="C66" s="200" t="s">
        <v>2108</v>
      </c>
      <c r="D66" s="182">
        <f t="shared" si="7"/>
        <v>409</v>
      </c>
      <c r="E66" s="201">
        <v>39</v>
      </c>
      <c r="F66" s="201">
        <v>52</v>
      </c>
      <c r="G66" s="201">
        <v>79</v>
      </c>
      <c r="H66" s="201">
        <v>66</v>
      </c>
      <c r="I66" s="201">
        <v>32</v>
      </c>
      <c r="J66" s="201">
        <v>31</v>
      </c>
      <c r="K66" s="201">
        <v>32</v>
      </c>
      <c r="L66" s="201">
        <v>73</v>
      </c>
      <c r="M66" s="201">
        <v>0</v>
      </c>
      <c r="N66" s="202">
        <v>5</v>
      </c>
    </row>
    <row r="67" spans="2:14" ht="12.75" customHeight="1">
      <c r="B67" s="188"/>
      <c r="C67" s="200" t="s">
        <v>2109</v>
      </c>
      <c r="D67" s="182">
        <f t="shared" si="7"/>
        <v>264</v>
      </c>
      <c r="E67" s="201">
        <v>27</v>
      </c>
      <c r="F67" s="201">
        <v>22</v>
      </c>
      <c r="G67" s="201">
        <v>34</v>
      </c>
      <c r="H67" s="201">
        <v>24</v>
      </c>
      <c r="I67" s="201">
        <v>35</v>
      </c>
      <c r="J67" s="201">
        <v>34</v>
      </c>
      <c r="K67" s="201">
        <v>27</v>
      </c>
      <c r="L67" s="201">
        <v>58</v>
      </c>
      <c r="M67" s="201">
        <v>2</v>
      </c>
      <c r="N67" s="202">
        <v>1</v>
      </c>
    </row>
    <row r="68" spans="2:14" ht="12.75" customHeight="1">
      <c r="B68" s="188"/>
      <c r="C68" s="200"/>
      <c r="D68" s="182"/>
      <c r="E68" s="201"/>
      <c r="F68" s="201"/>
      <c r="G68" s="201"/>
      <c r="H68" s="201"/>
      <c r="I68" s="201"/>
      <c r="J68" s="201"/>
      <c r="K68" s="201"/>
      <c r="L68" s="201"/>
      <c r="M68" s="201"/>
      <c r="N68" s="202"/>
    </row>
    <row r="69" spans="2:14" s="185" customFormat="1" ht="12" customHeight="1">
      <c r="B69" s="1048" t="s">
        <v>2016</v>
      </c>
      <c r="C69" s="1049"/>
      <c r="D69" s="197">
        <f>SUM(E69:N69)</f>
        <v>2357</v>
      </c>
      <c r="E69" s="186">
        <f aca="true" t="shared" si="9" ref="E69:N69">SUM(E70:E71)</f>
        <v>168</v>
      </c>
      <c r="F69" s="186">
        <f t="shared" si="9"/>
        <v>186</v>
      </c>
      <c r="G69" s="186">
        <f t="shared" si="9"/>
        <v>433</v>
      </c>
      <c r="H69" s="186">
        <f t="shared" si="9"/>
        <v>458</v>
      </c>
      <c r="I69" s="186">
        <f t="shared" si="9"/>
        <v>462</v>
      </c>
      <c r="J69" s="186">
        <f t="shared" si="9"/>
        <v>331</v>
      </c>
      <c r="K69" s="186">
        <f t="shared" si="9"/>
        <v>140</v>
      </c>
      <c r="L69" s="186">
        <f t="shared" si="9"/>
        <v>101</v>
      </c>
      <c r="M69" s="186">
        <f t="shared" si="9"/>
        <v>78</v>
      </c>
      <c r="N69" s="187">
        <f t="shared" si="9"/>
        <v>0</v>
      </c>
    </row>
    <row r="70" spans="2:14" ht="12.75" customHeight="1">
      <c r="B70" s="188"/>
      <c r="C70" s="200" t="s">
        <v>2110</v>
      </c>
      <c r="D70" s="182">
        <f>SUM(E70:N70)</f>
        <v>1580</v>
      </c>
      <c r="E70" s="201">
        <v>113</v>
      </c>
      <c r="F70" s="201">
        <v>137</v>
      </c>
      <c r="G70" s="201">
        <v>309</v>
      </c>
      <c r="H70" s="201">
        <v>330</v>
      </c>
      <c r="I70" s="201">
        <v>347</v>
      </c>
      <c r="J70" s="201">
        <v>210</v>
      </c>
      <c r="K70" s="201">
        <v>91</v>
      </c>
      <c r="L70" s="201">
        <v>43</v>
      </c>
      <c r="M70" s="201">
        <v>0</v>
      </c>
      <c r="N70" s="202">
        <v>0</v>
      </c>
    </row>
    <row r="71" spans="2:14" ht="12.75" customHeight="1">
      <c r="B71" s="188"/>
      <c r="C71" s="200" t="s">
        <v>2111</v>
      </c>
      <c r="D71" s="182">
        <f>SUM(E71:N71)</f>
        <v>777</v>
      </c>
      <c r="E71" s="201">
        <v>55</v>
      </c>
      <c r="F71" s="201">
        <v>49</v>
      </c>
      <c r="G71" s="201">
        <v>124</v>
      </c>
      <c r="H71" s="201">
        <v>128</v>
      </c>
      <c r="I71" s="201">
        <v>115</v>
      </c>
      <c r="J71" s="201">
        <v>121</v>
      </c>
      <c r="K71" s="201">
        <v>49</v>
      </c>
      <c r="L71" s="201">
        <v>58</v>
      </c>
      <c r="M71" s="201">
        <v>78</v>
      </c>
      <c r="N71" s="202">
        <v>0</v>
      </c>
    </row>
    <row r="72" spans="2:14" ht="12.75" customHeight="1">
      <c r="B72" s="188"/>
      <c r="C72" s="200"/>
      <c r="D72" s="182"/>
      <c r="E72" s="201"/>
      <c r="F72" s="201"/>
      <c r="G72" s="201"/>
      <c r="H72" s="201"/>
      <c r="I72" s="201"/>
      <c r="J72" s="201"/>
      <c r="K72" s="201"/>
      <c r="L72" s="201"/>
      <c r="M72" s="201"/>
      <c r="N72" s="202"/>
    </row>
    <row r="73" spans="2:14" s="185" customFormat="1" ht="12" customHeight="1">
      <c r="B73" s="1048" t="s">
        <v>2017</v>
      </c>
      <c r="C73" s="1049"/>
      <c r="D73" s="197">
        <f>SUM(E73:N73)</f>
        <v>4193</v>
      </c>
      <c r="E73" s="186">
        <f>SUM(E74:E80)</f>
        <v>473</v>
      </c>
      <c r="F73" s="186">
        <v>530</v>
      </c>
      <c r="G73" s="186">
        <f aca="true" t="shared" si="10" ref="G73:N73">SUM(G74:G80)</f>
        <v>1527</v>
      </c>
      <c r="H73" s="186">
        <f t="shared" si="10"/>
        <v>1190</v>
      </c>
      <c r="I73" s="186">
        <f t="shared" si="10"/>
        <v>406</v>
      </c>
      <c r="J73" s="186">
        <f t="shared" si="10"/>
        <v>57</v>
      </c>
      <c r="K73" s="186">
        <f t="shared" si="10"/>
        <v>8</v>
      </c>
      <c r="L73" s="186">
        <f t="shared" si="10"/>
        <v>2</v>
      </c>
      <c r="M73" s="186">
        <f t="shared" si="10"/>
        <v>0</v>
      </c>
      <c r="N73" s="187">
        <f t="shared" si="10"/>
        <v>0</v>
      </c>
    </row>
    <row r="74" spans="2:14" ht="12.75" customHeight="1">
      <c r="B74" s="188"/>
      <c r="C74" s="200" t="s">
        <v>2112</v>
      </c>
      <c r="D74" s="182">
        <f>SUM(E74:N74)</f>
        <v>1141</v>
      </c>
      <c r="E74" s="201">
        <v>118</v>
      </c>
      <c r="F74" s="201">
        <v>131</v>
      </c>
      <c r="G74" s="201">
        <v>386</v>
      </c>
      <c r="H74" s="201">
        <v>390</v>
      </c>
      <c r="I74" s="201">
        <v>109</v>
      </c>
      <c r="J74" s="201">
        <v>5</v>
      </c>
      <c r="K74" s="201">
        <v>2</v>
      </c>
      <c r="L74" s="201">
        <v>0</v>
      </c>
      <c r="M74" s="201">
        <v>0</v>
      </c>
      <c r="N74" s="202">
        <v>0</v>
      </c>
    </row>
    <row r="75" spans="2:14" ht="12.75" customHeight="1">
      <c r="B75" s="188"/>
      <c r="C75" s="200" t="s">
        <v>2113</v>
      </c>
      <c r="D75" s="182">
        <f>SUM(E75:N75)</f>
        <v>556</v>
      </c>
      <c r="E75" s="201">
        <v>46</v>
      </c>
      <c r="F75" s="201">
        <v>64</v>
      </c>
      <c r="G75" s="201">
        <v>198</v>
      </c>
      <c r="H75" s="201">
        <v>176</v>
      </c>
      <c r="I75" s="201">
        <v>59</v>
      </c>
      <c r="J75" s="201">
        <v>12</v>
      </c>
      <c r="K75" s="201">
        <v>0</v>
      </c>
      <c r="L75" s="201">
        <v>1</v>
      </c>
      <c r="M75" s="201">
        <v>0</v>
      </c>
      <c r="N75" s="202">
        <v>0</v>
      </c>
    </row>
    <row r="76" spans="2:14" ht="12.75" customHeight="1">
      <c r="B76" s="188"/>
      <c r="C76" s="200" t="s">
        <v>2114</v>
      </c>
      <c r="D76" s="182">
        <f>SUM(E76:N76)</f>
        <v>750</v>
      </c>
      <c r="E76" s="201">
        <v>71</v>
      </c>
      <c r="F76" s="201">
        <v>86</v>
      </c>
      <c r="G76" s="201">
        <v>303</v>
      </c>
      <c r="H76" s="201">
        <v>193</v>
      </c>
      <c r="I76" s="201">
        <v>86</v>
      </c>
      <c r="J76" s="201">
        <v>9</v>
      </c>
      <c r="K76" s="201">
        <v>2</v>
      </c>
      <c r="L76" s="201">
        <v>0</v>
      </c>
      <c r="M76" s="201">
        <v>0</v>
      </c>
      <c r="N76" s="202">
        <v>0</v>
      </c>
    </row>
    <row r="77" spans="2:14" ht="12.75" customHeight="1">
      <c r="B77" s="188"/>
      <c r="C77" s="200" t="s">
        <v>2115</v>
      </c>
      <c r="D77" s="182">
        <v>545</v>
      </c>
      <c r="E77" s="201">
        <v>67</v>
      </c>
      <c r="F77" s="201">
        <v>70</v>
      </c>
      <c r="G77" s="201">
        <v>202</v>
      </c>
      <c r="H77" s="201">
        <v>150</v>
      </c>
      <c r="I77" s="201">
        <v>60</v>
      </c>
      <c r="J77" s="201">
        <v>5</v>
      </c>
      <c r="K77" s="201">
        <v>1</v>
      </c>
      <c r="L77" s="201">
        <v>0</v>
      </c>
      <c r="M77" s="201">
        <v>0</v>
      </c>
      <c r="N77" s="202">
        <v>0</v>
      </c>
    </row>
    <row r="78" spans="2:14" ht="12.75" customHeight="1">
      <c r="B78" s="188"/>
      <c r="C78" s="200" t="s">
        <v>2116</v>
      </c>
      <c r="D78" s="182">
        <f>SUM(E78:N78)</f>
        <v>663</v>
      </c>
      <c r="E78" s="201">
        <v>107</v>
      </c>
      <c r="F78" s="201">
        <v>125</v>
      </c>
      <c r="G78" s="201">
        <v>266</v>
      </c>
      <c r="H78" s="201">
        <v>132</v>
      </c>
      <c r="I78" s="201">
        <v>24</v>
      </c>
      <c r="J78" s="201">
        <v>6</v>
      </c>
      <c r="K78" s="201">
        <v>2</v>
      </c>
      <c r="L78" s="201">
        <v>1</v>
      </c>
      <c r="M78" s="201">
        <v>0</v>
      </c>
      <c r="N78" s="202">
        <v>0</v>
      </c>
    </row>
    <row r="79" spans="2:14" ht="12.75" customHeight="1">
      <c r="B79" s="188"/>
      <c r="C79" s="200" t="s">
        <v>2117</v>
      </c>
      <c r="D79" s="182">
        <f>SUM(E79:N79)</f>
        <v>265</v>
      </c>
      <c r="E79" s="201">
        <v>33</v>
      </c>
      <c r="F79" s="201">
        <v>27</v>
      </c>
      <c r="G79" s="201">
        <v>91</v>
      </c>
      <c r="H79" s="201">
        <v>82</v>
      </c>
      <c r="I79" s="201">
        <v>29</v>
      </c>
      <c r="J79" s="201">
        <v>3</v>
      </c>
      <c r="K79" s="201">
        <v>0</v>
      </c>
      <c r="L79" s="201">
        <v>0</v>
      </c>
      <c r="M79" s="201">
        <v>0</v>
      </c>
      <c r="N79" s="202">
        <v>0</v>
      </c>
    </row>
    <row r="80" spans="2:14" ht="12.75" customHeight="1">
      <c r="B80" s="188"/>
      <c r="C80" s="200" t="s">
        <v>2118</v>
      </c>
      <c r="D80" s="182">
        <f>SUM(E80:N80)</f>
        <v>273</v>
      </c>
      <c r="E80" s="201">
        <v>31</v>
      </c>
      <c r="F80" s="201">
        <v>37</v>
      </c>
      <c r="G80" s="201">
        <v>81</v>
      </c>
      <c r="H80" s="201">
        <v>67</v>
      </c>
      <c r="I80" s="201">
        <v>39</v>
      </c>
      <c r="J80" s="201">
        <v>17</v>
      </c>
      <c r="K80" s="201">
        <v>1</v>
      </c>
      <c r="L80" s="201">
        <v>0</v>
      </c>
      <c r="M80" s="201">
        <v>0</v>
      </c>
      <c r="N80" s="202">
        <v>0</v>
      </c>
    </row>
    <row r="81" spans="2:14" ht="12.75" customHeight="1">
      <c r="B81" s="188"/>
      <c r="C81" s="200"/>
      <c r="D81" s="182"/>
      <c r="E81" s="201"/>
      <c r="F81" s="201"/>
      <c r="G81" s="201"/>
      <c r="H81" s="201"/>
      <c r="I81" s="201"/>
      <c r="J81" s="201"/>
      <c r="K81" s="201"/>
      <c r="L81" s="201"/>
      <c r="M81" s="201"/>
      <c r="N81" s="202"/>
    </row>
    <row r="82" spans="2:14" s="185" customFormat="1" ht="12" customHeight="1">
      <c r="B82" s="1048" t="s">
        <v>2018</v>
      </c>
      <c r="C82" s="1049"/>
      <c r="D82" s="197">
        <f aca="true" t="shared" si="11" ref="D82:D88">SUM(E82:N82)</f>
        <v>2781</v>
      </c>
      <c r="E82" s="198">
        <f aca="true" t="shared" si="12" ref="E82:N82">SUM(E83:E88)</f>
        <v>295</v>
      </c>
      <c r="F82" s="198">
        <f t="shared" si="12"/>
        <v>390</v>
      </c>
      <c r="G82" s="198">
        <f t="shared" si="12"/>
        <v>1095</v>
      </c>
      <c r="H82" s="198">
        <f t="shared" si="12"/>
        <v>700</v>
      </c>
      <c r="I82" s="198">
        <f t="shared" si="12"/>
        <v>255</v>
      </c>
      <c r="J82" s="198">
        <f t="shared" si="12"/>
        <v>42</v>
      </c>
      <c r="K82" s="198">
        <f t="shared" si="12"/>
        <v>1</v>
      </c>
      <c r="L82" s="198">
        <f t="shared" si="12"/>
        <v>3</v>
      </c>
      <c r="M82" s="198">
        <f t="shared" si="12"/>
        <v>0</v>
      </c>
      <c r="N82" s="199">
        <f t="shared" si="12"/>
        <v>0</v>
      </c>
    </row>
    <row r="83" spans="2:14" ht="12.75" customHeight="1">
      <c r="B83" s="188"/>
      <c r="C83" s="200" t="s">
        <v>2119</v>
      </c>
      <c r="D83" s="182">
        <f t="shared" si="11"/>
        <v>418</v>
      </c>
      <c r="E83" s="201">
        <v>90</v>
      </c>
      <c r="F83" s="201">
        <v>78</v>
      </c>
      <c r="G83" s="201">
        <v>143</v>
      </c>
      <c r="H83" s="201">
        <v>81</v>
      </c>
      <c r="I83" s="201">
        <v>22</v>
      </c>
      <c r="J83" s="201">
        <v>1</v>
      </c>
      <c r="K83" s="201">
        <v>0</v>
      </c>
      <c r="L83" s="201">
        <v>3</v>
      </c>
      <c r="M83" s="201">
        <v>0</v>
      </c>
      <c r="N83" s="202">
        <v>0</v>
      </c>
    </row>
    <row r="84" spans="2:14" ht="12.75" customHeight="1">
      <c r="B84" s="188"/>
      <c r="C84" s="200" t="s">
        <v>2120</v>
      </c>
      <c r="D84" s="182">
        <f t="shared" si="11"/>
        <v>577</v>
      </c>
      <c r="E84" s="201">
        <v>36</v>
      </c>
      <c r="F84" s="201">
        <v>63</v>
      </c>
      <c r="G84" s="201">
        <v>202</v>
      </c>
      <c r="H84" s="201">
        <v>169</v>
      </c>
      <c r="I84" s="201">
        <v>89</v>
      </c>
      <c r="J84" s="201">
        <v>18</v>
      </c>
      <c r="K84" s="201">
        <v>0</v>
      </c>
      <c r="L84" s="201">
        <v>0</v>
      </c>
      <c r="M84" s="201">
        <v>0</v>
      </c>
      <c r="N84" s="202">
        <v>0</v>
      </c>
    </row>
    <row r="85" spans="2:14" ht="12.75" customHeight="1">
      <c r="B85" s="188"/>
      <c r="C85" s="200" t="s">
        <v>2121</v>
      </c>
      <c r="D85" s="182">
        <f t="shared" si="11"/>
        <v>403</v>
      </c>
      <c r="E85" s="201">
        <v>37</v>
      </c>
      <c r="F85" s="201">
        <v>49</v>
      </c>
      <c r="G85" s="201">
        <v>142</v>
      </c>
      <c r="H85" s="201">
        <v>112</v>
      </c>
      <c r="I85" s="201">
        <v>56</v>
      </c>
      <c r="J85" s="201">
        <v>7</v>
      </c>
      <c r="K85" s="201">
        <v>0</v>
      </c>
      <c r="L85" s="201">
        <v>0</v>
      </c>
      <c r="M85" s="201">
        <v>0</v>
      </c>
      <c r="N85" s="202">
        <v>0</v>
      </c>
    </row>
    <row r="86" spans="2:14" ht="12.75" customHeight="1">
      <c r="B86" s="188"/>
      <c r="C86" s="200" t="s">
        <v>2122</v>
      </c>
      <c r="D86" s="182">
        <f t="shared" si="11"/>
        <v>401</v>
      </c>
      <c r="E86" s="201">
        <v>52</v>
      </c>
      <c r="F86" s="201">
        <v>71</v>
      </c>
      <c r="G86" s="201">
        <v>160</v>
      </c>
      <c r="H86" s="201">
        <v>83</v>
      </c>
      <c r="I86" s="201">
        <v>25</v>
      </c>
      <c r="J86" s="201">
        <v>9</v>
      </c>
      <c r="K86" s="201">
        <v>1</v>
      </c>
      <c r="L86" s="201">
        <v>0</v>
      </c>
      <c r="M86" s="201">
        <v>0</v>
      </c>
      <c r="N86" s="202">
        <v>0</v>
      </c>
    </row>
    <row r="87" spans="2:14" ht="12.75" customHeight="1">
      <c r="B87" s="188"/>
      <c r="C87" s="200" t="s">
        <v>2123</v>
      </c>
      <c r="D87" s="182">
        <f t="shared" si="11"/>
        <v>378</v>
      </c>
      <c r="E87" s="201">
        <v>45</v>
      </c>
      <c r="F87" s="201">
        <v>59</v>
      </c>
      <c r="G87" s="201">
        <v>172</v>
      </c>
      <c r="H87" s="201">
        <v>84</v>
      </c>
      <c r="I87" s="201">
        <v>17</v>
      </c>
      <c r="J87" s="201">
        <v>1</v>
      </c>
      <c r="K87" s="201">
        <v>0</v>
      </c>
      <c r="L87" s="201">
        <v>0</v>
      </c>
      <c r="M87" s="201">
        <v>0</v>
      </c>
      <c r="N87" s="202">
        <v>0</v>
      </c>
    </row>
    <row r="88" spans="2:14" ht="12.75" customHeight="1">
      <c r="B88" s="188"/>
      <c r="C88" s="200" t="s">
        <v>2124</v>
      </c>
      <c r="D88" s="182">
        <f t="shared" si="11"/>
        <v>604</v>
      </c>
      <c r="E88" s="201">
        <v>35</v>
      </c>
      <c r="F88" s="201">
        <v>70</v>
      </c>
      <c r="G88" s="201">
        <v>276</v>
      </c>
      <c r="H88" s="201">
        <v>171</v>
      </c>
      <c r="I88" s="201">
        <v>46</v>
      </c>
      <c r="J88" s="201">
        <v>6</v>
      </c>
      <c r="K88" s="201">
        <v>0</v>
      </c>
      <c r="L88" s="201">
        <v>0</v>
      </c>
      <c r="M88" s="201">
        <v>0</v>
      </c>
      <c r="N88" s="202">
        <v>0</v>
      </c>
    </row>
    <row r="89" spans="2:14" ht="12.75" customHeight="1">
      <c r="B89" s="188"/>
      <c r="C89" s="200"/>
      <c r="D89" s="182"/>
      <c r="E89" s="201"/>
      <c r="F89" s="201"/>
      <c r="G89" s="201"/>
      <c r="H89" s="201"/>
      <c r="I89" s="201"/>
      <c r="J89" s="201"/>
      <c r="K89" s="201"/>
      <c r="L89" s="201"/>
      <c r="M89" s="201"/>
      <c r="N89" s="202"/>
    </row>
    <row r="90" spans="2:14" s="185" customFormat="1" ht="12" customHeight="1">
      <c r="B90" s="1048" t="s">
        <v>2019</v>
      </c>
      <c r="C90" s="1049"/>
      <c r="D90" s="197">
        <f aca="true" t="shared" si="13" ref="D90:D98">SUM(E90:N90)</f>
        <v>4727</v>
      </c>
      <c r="E90" s="186">
        <f aca="true" t="shared" si="14" ref="E90:N90">SUM(E91:E98)</f>
        <v>524</v>
      </c>
      <c r="F90" s="186">
        <f t="shared" si="14"/>
        <v>617</v>
      </c>
      <c r="G90" s="186">
        <f t="shared" si="14"/>
        <v>1662</v>
      </c>
      <c r="H90" s="186">
        <f t="shared" si="14"/>
        <v>1232</v>
      </c>
      <c r="I90" s="186">
        <f t="shared" si="14"/>
        <v>522</v>
      </c>
      <c r="J90" s="186">
        <f t="shared" si="14"/>
        <v>127</v>
      </c>
      <c r="K90" s="186">
        <f t="shared" si="14"/>
        <v>33</v>
      </c>
      <c r="L90" s="186">
        <f t="shared" si="14"/>
        <v>8</v>
      </c>
      <c r="M90" s="186">
        <f t="shared" si="14"/>
        <v>0</v>
      </c>
      <c r="N90" s="187">
        <f t="shared" si="14"/>
        <v>2</v>
      </c>
    </row>
    <row r="91" spans="2:14" ht="12.75" customHeight="1">
      <c r="B91" s="188"/>
      <c r="C91" s="200" t="s">
        <v>2125</v>
      </c>
      <c r="D91" s="182">
        <f t="shared" si="13"/>
        <v>653</v>
      </c>
      <c r="E91" s="201">
        <v>107</v>
      </c>
      <c r="F91" s="201">
        <v>98</v>
      </c>
      <c r="G91" s="201">
        <v>186</v>
      </c>
      <c r="H91" s="201">
        <v>162</v>
      </c>
      <c r="I91" s="201">
        <v>81</v>
      </c>
      <c r="J91" s="201">
        <v>16</v>
      </c>
      <c r="K91" s="201">
        <v>3</v>
      </c>
      <c r="L91" s="201">
        <v>0</v>
      </c>
      <c r="M91" s="201">
        <v>0</v>
      </c>
      <c r="N91" s="202">
        <v>0</v>
      </c>
    </row>
    <row r="92" spans="2:14" ht="12.75" customHeight="1">
      <c r="B92" s="188"/>
      <c r="C92" s="200" t="s">
        <v>2120</v>
      </c>
      <c r="D92" s="182">
        <f t="shared" si="13"/>
        <v>758</v>
      </c>
      <c r="E92" s="201">
        <v>52</v>
      </c>
      <c r="F92" s="201">
        <v>69</v>
      </c>
      <c r="G92" s="201">
        <v>243</v>
      </c>
      <c r="H92" s="201">
        <v>243</v>
      </c>
      <c r="I92" s="201">
        <v>107</v>
      </c>
      <c r="J92" s="201">
        <v>33</v>
      </c>
      <c r="K92" s="201">
        <v>8</v>
      </c>
      <c r="L92" s="201">
        <v>3</v>
      </c>
      <c r="M92" s="201">
        <v>0</v>
      </c>
      <c r="N92" s="202">
        <v>0</v>
      </c>
    </row>
    <row r="93" spans="2:14" ht="12.75" customHeight="1">
      <c r="B93" s="188"/>
      <c r="C93" s="200" t="s">
        <v>2126</v>
      </c>
      <c r="D93" s="182">
        <f t="shared" si="13"/>
        <v>350</v>
      </c>
      <c r="E93" s="201">
        <v>40</v>
      </c>
      <c r="F93" s="201">
        <v>58</v>
      </c>
      <c r="G93" s="201">
        <v>118</v>
      </c>
      <c r="H93" s="201">
        <v>84</v>
      </c>
      <c r="I93" s="201">
        <v>42</v>
      </c>
      <c r="J93" s="201">
        <v>7</v>
      </c>
      <c r="K93" s="201">
        <v>1</v>
      </c>
      <c r="L93" s="201">
        <v>0</v>
      </c>
      <c r="M93" s="201">
        <v>0</v>
      </c>
      <c r="N93" s="202">
        <v>0</v>
      </c>
    </row>
    <row r="94" spans="2:14" ht="12.75" customHeight="1">
      <c r="B94" s="188"/>
      <c r="C94" s="200" t="s">
        <v>2127</v>
      </c>
      <c r="D94" s="182">
        <f t="shared" si="13"/>
        <v>522</v>
      </c>
      <c r="E94" s="201">
        <v>56</v>
      </c>
      <c r="F94" s="201">
        <v>53</v>
      </c>
      <c r="G94" s="201">
        <v>141</v>
      </c>
      <c r="H94" s="201">
        <v>170</v>
      </c>
      <c r="I94" s="201">
        <v>78</v>
      </c>
      <c r="J94" s="201">
        <v>18</v>
      </c>
      <c r="K94" s="201">
        <v>4</v>
      </c>
      <c r="L94" s="201">
        <v>2</v>
      </c>
      <c r="M94" s="201">
        <v>0</v>
      </c>
      <c r="N94" s="202">
        <v>0</v>
      </c>
    </row>
    <row r="95" spans="2:14" ht="12.75" customHeight="1">
      <c r="B95" s="188"/>
      <c r="C95" s="200" t="s">
        <v>2128</v>
      </c>
      <c r="D95" s="182">
        <f t="shared" si="13"/>
        <v>455</v>
      </c>
      <c r="E95" s="201">
        <v>40</v>
      </c>
      <c r="F95" s="201">
        <v>76</v>
      </c>
      <c r="G95" s="201">
        <v>198</v>
      </c>
      <c r="H95" s="201">
        <v>101</v>
      </c>
      <c r="I95" s="201">
        <v>33</v>
      </c>
      <c r="J95" s="201">
        <v>3</v>
      </c>
      <c r="K95" s="201">
        <v>2</v>
      </c>
      <c r="L95" s="201">
        <v>1</v>
      </c>
      <c r="M95" s="201">
        <v>0</v>
      </c>
      <c r="N95" s="202">
        <v>1</v>
      </c>
    </row>
    <row r="96" spans="2:14" ht="12.75" customHeight="1">
      <c r="B96" s="188"/>
      <c r="C96" s="200" t="s">
        <v>2129</v>
      </c>
      <c r="D96" s="182">
        <f t="shared" si="13"/>
        <v>552</v>
      </c>
      <c r="E96" s="201">
        <v>89</v>
      </c>
      <c r="F96" s="201">
        <v>88</v>
      </c>
      <c r="G96" s="201">
        <v>246</v>
      </c>
      <c r="H96" s="201">
        <v>102</v>
      </c>
      <c r="I96" s="201">
        <v>26</v>
      </c>
      <c r="J96" s="201">
        <v>1</v>
      </c>
      <c r="K96" s="201">
        <v>0</v>
      </c>
      <c r="L96" s="201">
        <v>0</v>
      </c>
      <c r="M96" s="201">
        <v>0</v>
      </c>
      <c r="N96" s="202">
        <v>0</v>
      </c>
    </row>
    <row r="97" spans="2:14" ht="12.75" customHeight="1">
      <c r="B97" s="188"/>
      <c r="C97" s="200" t="s">
        <v>2130</v>
      </c>
      <c r="D97" s="182">
        <f t="shared" si="13"/>
        <v>825</v>
      </c>
      <c r="E97" s="201">
        <v>99</v>
      </c>
      <c r="F97" s="201">
        <v>112</v>
      </c>
      <c r="G97" s="201">
        <v>339</v>
      </c>
      <c r="H97" s="201">
        <v>194</v>
      </c>
      <c r="I97" s="201">
        <v>71</v>
      </c>
      <c r="J97" s="201">
        <v>9</v>
      </c>
      <c r="K97" s="201">
        <v>1</v>
      </c>
      <c r="L97" s="201">
        <v>0</v>
      </c>
      <c r="M97" s="201">
        <v>0</v>
      </c>
      <c r="N97" s="202">
        <v>0</v>
      </c>
    </row>
    <row r="98" spans="2:14" ht="12.75" customHeight="1">
      <c r="B98" s="188"/>
      <c r="C98" s="200" t="s">
        <v>2131</v>
      </c>
      <c r="D98" s="182">
        <f t="shared" si="13"/>
        <v>612</v>
      </c>
      <c r="E98" s="201">
        <v>41</v>
      </c>
      <c r="F98" s="201">
        <v>63</v>
      </c>
      <c r="G98" s="201">
        <v>191</v>
      </c>
      <c r="H98" s="201">
        <v>176</v>
      </c>
      <c r="I98" s="201">
        <v>84</v>
      </c>
      <c r="J98" s="201">
        <v>40</v>
      </c>
      <c r="K98" s="201">
        <v>14</v>
      </c>
      <c r="L98" s="201">
        <v>2</v>
      </c>
      <c r="M98" s="201">
        <v>0</v>
      </c>
      <c r="N98" s="202">
        <v>1</v>
      </c>
    </row>
    <row r="99" spans="2:14" ht="12.75" customHeight="1">
      <c r="B99" s="188"/>
      <c r="C99" s="200"/>
      <c r="D99" s="182"/>
      <c r="E99" s="201"/>
      <c r="F99" s="201"/>
      <c r="G99" s="201"/>
      <c r="H99" s="201"/>
      <c r="I99" s="201"/>
      <c r="J99" s="201"/>
      <c r="K99" s="201"/>
      <c r="L99" s="201"/>
      <c r="M99" s="201"/>
      <c r="N99" s="202"/>
    </row>
    <row r="100" spans="2:14" s="185" customFormat="1" ht="12" customHeight="1">
      <c r="B100" s="1048" t="s">
        <v>2020</v>
      </c>
      <c r="C100" s="1049"/>
      <c r="D100" s="197">
        <f aca="true" t="shared" si="15" ref="D100:D106">SUM(E100:N100)</f>
        <v>3640</v>
      </c>
      <c r="E100" s="186">
        <f aca="true" t="shared" si="16" ref="E100:N100">SUM(E101:E106)</f>
        <v>463</v>
      </c>
      <c r="F100" s="186">
        <f t="shared" si="16"/>
        <v>534</v>
      </c>
      <c r="G100" s="186">
        <f t="shared" si="16"/>
        <v>1144</v>
      </c>
      <c r="H100" s="186">
        <f t="shared" si="16"/>
        <v>803</v>
      </c>
      <c r="I100" s="186">
        <f t="shared" si="16"/>
        <v>412</v>
      </c>
      <c r="J100" s="186">
        <f t="shared" si="16"/>
        <v>191</v>
      </c>
      <c r="K100" s="186">
        <f t="shared" si="16"/>
        <v>69</v>
      </c>
      <c r="L100" s="186">
        <f t="shared" si="16"/>
        <v>21</v>
      </c>
      <c r="M100" s="186">
        <f t="shared" si="16"/>
        <v>1</v>
      </c>
      <c r="N100" s="187">
        <f t="shared" si="16"/>
        <v>2</v>
      </c>
    </row>
    <row r="101" spans="2:14" ht="12.75" customHeight="1">
      <c r="B101" s="188"/>
      <c r="C101" s="200" t="s">
        <v>2132</v>
      </c>
      <c r="D101" s="182">
        <f t="shared" si="15"/>
        <v>524</v>
      </c>
      <c r="E101" s="201">
        <v>145</v>
      </c>
      <c r="F101" s="201">
        <v>141</v>
      </c>
      <c r="G101" s="201">
        <v>146</v>
      </c>
      <c r="H101" s="201">
        <v>56</v>
      </c>
      <c r="I101" s="201">
        <v>21</v>
      </c>
      <c r="J101" s="201">
        <v>12</v>
      </c>
      <c r="K101" s="201">
        <v>1</v>
      </c>
      <c r="L101" s="201">
        <v>1</v>
      </c>
      <c r="M101" s="201">
        <v>0</v>
      </c>
      <c r="N101" s="202">
        <v>1</v>
      </c>
    </row>
    <row r="102" spans="2:14" ht="12.75" customHeight="1">
      <c r="B102" s="188"/>
      <c r="C102" s="200" t="s">
        <v>2133</v>
      </c>
      <c r="D102" s="182">
        <f t="shared" si="15"/>
        <v>712</v>
      </c>
      <c r="E102" s="201">
        <v>85</v>
      </c>
      <c r="F102" s="201">
        <v>117</v>
      </c>
      <c r="G102" s="201">
        <v>260</v>
      </c>
      <c r="H102" s="201">
        <v>190</v>
      </c>
      <c r="I102" s="201">
        <v>54</v>
      </c>
      <c r="J102" s="201">
        <v>5</v>
      </c>
      <c r="K102" s="201">
        <v>1</v>
      </c>
      <c r="L102" s="201">
        <v>0</v>
      </c>
      <c r="M102" s="201">
        <v>0</v>
      </c>
      <c r="N102" s="202">
        <v>0</v>
      </c>
    </row>
    <row r="103" spans="2:14" ht="12.75" customHeight="1">
      <c r="B103" s="188"/>
      <c r="C103" s="200" t="s">
        <v>2113</v>
      </c>
      <c r="D103" s="182">
        <f t="shared" si="15"/>
        <v>957</v>
      </c>
      <c r="E103" s="201">
        <v>74</v>
      </c>
      <c r="F103" s="201">
        <v>102</v>
      </c>
      <c r="G103" s="201">
        <v>337</v>
      </c>
      <c r="H103" s="201">
        <v>239</v>
      </c>
      <c r="I103" s="201">
        <v>132</v>
      </c>
      <c r="J103" s="201">
        <v>52</v>
      </c>
      <c r="K103" s="201">
        <v>17</v>
      </c>
      <c r="L103" s="201">
        <v>3</v>
      </c>
      <c r="M103" s="201">
        <v>0</v>
      </c>
      <c r="N103" s="202">
        <v>1</v>
      </c>
    </row>
    <row r="104" spans="2:14" ht="12.75" customHeight="1">
      <c r="B104" s="188"/>
      <c r="C104" s="200" t="s">
        <v>2134</v>
      </c>
      <c r="D104" s="182">
        <f t="shared" si="15"/>
        <v>489</v>
      </c>
      <c r="E104" s="201">
        <v>32</v>
      </c>
      <c r="F104" s="201">
        <v>51</v>
      </c>
      <c r="G104" s="201">
        <v>150</v>
      </c>
      <c r="H104" s="201">
        <v>107</v>
      </c>
      <c r="I104" s="201">
        <v>65</v>
      </c>
      <c r="J104" s="201">
        <v>47</v>
      </c>
      <c r="K104" s="201">
        <v>23</v>
      </c>
      <c r="L104" s="201">
        <v>13</v>
      </c>
      <c r="M104" s="201">
        <v>1</v>
      </c>
      <c r="N104" s="202">
        <v>0</v>
      </c>
    </row>
    <row r="105" spans="2:14" ht="12.75" customHeight="1">
      <c r="B105" s="188"/>
      <c r="C105" s="200" t="s">
        <v>2135</v>
      </c>
      <c r="D105" s="182">
        <f t="shared" si="15"/>
        <v>383</v>
      </c>
      <c r="E105" s="201">
        <v>58</v>
      </c>
      <c r="F105" s="201">
        <v>51</v>
      </c>
      <c r="G105" s="201">
        <v>123</v>
      </c>
      <c r="H105" s="201">
        <v>104</v>
      </c>
      <c r="I105" s="201">
        <v>33</v>
      </c>
      <c r="J105" s="201">
        <v>13</v>
      </c>
      <c r="K105" s="201">
        <v>1</v>
      </c>
      <c r="L105" s="201">
        <v>0</v>
      </c>
      <c r="M105" s="201">
        <v>0</v>
      </c>
      <c r="N105" s="202">
        <v>0</v>
      </c>
    </row>
    <row r="106" spans="2:14" ht="12.75" customHeight="1">
      <c r="B106" s="188"/>
      <c r="C106" s="200" t="s">
        <v>2136</v>
      </c>
      <c r="D106" s="182">
        <f t="shared" si="15"/>
        <v>575</v>
      </c>
      <c r="E106" s="201">
        <v>69</v>
      </c>
      <c r="F106" s="201">
        <v>72</v>
      </c>
      <c r="G106" s="201">
        <v>128</v>
      </c>
      <c r="H106" s="201">
        <v>107</v>
      </c>
      <c r="I106" s="201">
        <v>107</v>
      </c>
      <c r="J106" s="201">
        <v>62</v>
      </c>
      <c r="K106" s="201">
        <v>26</v>
      </c>
      <c r="L106" s="201">
        <v>4</v>
      </c>
      <c r="M106" s="201">
        <v>0</v>
      </c>
      <c r="N106" s="202">
        <v>0</v>
      </c>
    </row>
    <row r="107" spans="2:14" ht="12.75" customHeight="1">
      <c r="B107" s="188"/>
      <c r="C107" s="200"/>
      <c r="D107" s="182"/>
      <c r="E107" s="201"/>
      <c r="F107" s="201"/>
      <c r="G107" s="201"/>
      <c r="H107" s="201"/>
      <c r="I107" s="201"/>
      <c r="J107" s="201"/>
      <c r="K107" s="201"/>
      <c r="L107" s="201"/>
      <c r="M107" s="201"/>
      <c r="N107" s="202"/>
    </row>
    <row r="108" spans="2:14" s="203" customFormat="1" ht="12" customHeight="1">
      <c r="B108" s="1048" t="s">
        <v>2137</v>
      </c>
      <c r="C108" s="1049"/>
      <c r="D108" s="197">
        <f aca="true" t="shared" si="17" ref="D108:D113">SUM(E108:N108)</f>
        <v>2704</v>
      </c>
      <c r="E108" s="186">
        <f aca="true" t="shared" si="18" ref="E108:N108">SUM(E109:E113)</f>
        <v>267</v>
      </c>
      <c r="F108" s="186">
        <f t="shared" si="18"/>
        <v>359</v>
      </c>
      <c r="G108" s="186">
        <f t="shared" si="18"/>
        <v>1023</v>
      </c>
      <c r="H108" s="186">
        <f t="shared" si="18"/>
        <v>805</v>
      </c>
      <c r="I108" s="186">
        <f t="shared" si="18"/>
        <v>216</v>
      </c>
      <c r="J108" s="186">
        <f t="shared" si="18"/>
        <v>29</v>
      </c>
      <c r="K108" s="186">
        <f t="shared" si="18"/>
        <v>3</v>
      </c>
      <c r="L108" s="186">
        <f t="shared" si="18"/>
        <v>2</v>
      </c>
      <c r="M108" s="186">
        <f t="shared" si="18"/>
        <v>0</v>
      </c>
      <c r="N108" s="187">
        <f t="shared" si="18"/>
        <v>0</v>
      </c>
    </row>
    <row r="109" spans="2:14" s="193" customFormat="1" ht="12" customHeight="1">
      <c r="B109" s="1050" t="s">
        <v>2138</v>
      </c>
      <c r="C109" s="1060"/>
      <c r="D109" s="182">
        <f t="shared" si="17"/>
        <v>834</v>
      </c>
      <c r="E109" s="191">
        <v>77</v>
      </c>
      <c r="F109" s="191">
        <v>113</v>
      </c>
      <c r="G109" s="191">
        <v>313</v>
      </c>
      <c r="H109" s="191">
        <v>232</v>
      </c>
      <c r="I109" s="191">
        <v>84</v>
      </c>
      <c r="J109" s="191">
        <v>13</v>
      </c>
      <c r="K109" s="191">
        <v>1</v>
      </c>
      <c r="L109" s="191">
        <v>1</v>
      </c>
      <c r="M109" s="191">
        <v>0</v>
      </c>
      <c r="N109" s="192">
        <v>0</v>
      </c>
    </row>
    <row r="110" spans="2:14" s="193" customFormat="1" ht="12" customHeight="1">
      <c r="B110" s="1050" t="s">
        <v>2139</v>
      </c>
      <c r="C110" s="1060"/>
      <c r="D110" s="182">
        <f t="shared" si="17"/>
        <v>505</v>
      </c>
      <c r="E110" s="191">
        <v>60</v>
      </c>
      <c r="F110" s="191">
        <v>85</v>
      </c>
      <c r="G110" s="191">
        <v>193</v>
      </c>
      <c r="H110" s="191">
        <v>143</v>
      </c>
      <c r="I110" s="191">
        <v>24</v>
      </c>
      <c r="J110" s="191">
        <v>0</v>
      </c>
      <c r="K110" s="191">
        <v>0</v>
      </c>
      <c r="L110" s="191">
        <v>0</v>
      </c>
      <c r="M110" s="191">
        <v>0</v>
      </c>
      <c r="N110" s="192">
        <v>0</v>
      </c>
    </row>
    <row r="111" spans="2:14" s="193" customFormat="1" ht="12" customHeight="1">
      <c r="B111" s="1050" t="s">
        <v>2140</v>
      </c>
      <c r="C111" s="1060"/>
      <c r="D111" s="182">
        <f t="shared" si="17"/>
        <v>544</v>
      </c>
      <c r="E111" s="191">
        <v>73</v>
      </c>
      <c r="F111" s="191">
        <v>88</v>
      </c>
      <c r="G111" s="191">
        <v>210</v>
      </c>
      <c r="H111" s="191">
        <v>144</v>
      </c>
      <c r="I111" s="191">
        <v>27</v>
      </c>
      <c r="J111" s="191">
        <v>2</v>
      </c>
      <c r="K111" s="191">
        <v>0</v>
      </c>
      <c r="L111" s="191">
        <v>0</v>
      </c>
      <c r="M111" s="191">
        <v>0</v>
      </c>
      <c r="N111" s="192">
        <v>0</v>
      </c>
    </row>
    <row r="112" spans="2:14" s="193" customFormat="1" ht="12" customHeight="1">
      <c r="B112" s="1050" t="s">
        <v>2141</v>
      </c>
      <c r="C112" s="1060"/>
      <c r="D112" s="182">
        <f t="shared" si="17"/>
        <v>555</v>
      </c>
      <c r="E112" s="191">
        <v>30</v>
      </c>
      <c r="F112" s="191">
        <v>51</v>
      </c>
      <c r="G112" s="191">
        <v>207</v>
      </c>
      <c r="H112" s="191">
        <v>203</v>
      </c>
      <c r="I112" s="191">
        <v>53</v>
      </c>
      <c r="J112" s="191">
        <v>9</v>
      </c>
      <c r="K112" s="191">
        <v>1</v>
      </c>
      <c r="L112" s="191">
        <v>1</v>
      </c>
      <c r="M112" s="191">
        <v>0</v>
      </c>
      <c r="N112" s="192">
        <v>0</v>
      </c>
    </row>
    <row r="113" spans="2:14" s="193" customFormat="1" ht="12" customHeight="1">
      <c r="B113" s="1050" t="s">
        <v>2142</v>
      </c>
      <c r="C113" s="1060"/>
      <c r="D113" s="182">
        <f t="shared" si="17"/>
        <v>266</v>
      </c>
      <c r="E113" s="191">
        <v>27</v>
      </c>
      <c r="F113" s="191">
        <v>22</v>
      </c>
      <c r="G113" s="191">
        <v>100</v>
      </c>
      <c r="H113" s="191">
        <v>83</v>
      </c>
      <c r="I113" s="191">
        <v>28</v>
      </c>
      <c r="J113" s="191">
        <v>5</v>
      </c>
      <c r="K113" s="191">
        <v>1</v>
      </c>
      <c r="L113" s="191">
        <v>0</v>
      </c>
      <c r="M113" s="191">
        <v>0</v>
      </c>
      <c r="N113" s="192">
        <v>0</v>
      </c>
    </row>
    <row r="114" spans="2:14" s="193" customFormat="1" ht="12" customHeight="1">
      <c r="B114" s="204"/>
      <c r="C114" s="181"/>
      <c r="D114" s="182"/>
      <c r="E114" s="191"/>
      <c r="F114" s="191"/>
      <c r="G114" s="191"/>
      <c r="H114" s="191"/>
      <c r="I114" s="191"/>
      <c r="J114" s="191"/>
      <c r="K114" s="191"/>
      <c r="L114" s="191"/>
      <c r="M114" s="191"/>
      <c r="N114" s="192"/>
    </row>
    <row r="115" spans="2:14" s="203" customFormat="1" ht="12" customHeight="1">
      <c r="B115" s="1048" t="s">
        <v>2143</v>
      </c>
      <c r="C115" s="1049"/>
      <c r="D115" s="197">
        <f aca="true" t="shared" si="19" ref="D115:D137">SUM(E115:N115)</f>
        <v>8332</v>
      </c>
      <c r="E115" s="186">
        <f aca="true" t="shared" si="20" ref="E115:N115">SUM(E116,E124,E127:E128,E131,E137)</f>
        <v>907</v>
      </c>
      <c r="F115" s="186">
        <f t="shared" si="20"/>
        <v>1115</v>
      </c>
      <c r="G115" s="186">
        <f t="shared" si="20"/>
        <v>2862</v>
      </c>
      <c r="H115" s="186">
        <f t="shared" si="20"/>
        <v>2203</v>
      </c>
      <c r="I115" s="186">
        <f t="shared" si="20"/>
        <v>964</v>
      </c>
      <c r="J115" s="186">
        <f t="shared" si="20"/>
        <v>246</v>
      </c>
      <c r="K115" s="186">
        <f t="shared" si="20"/>
        <v>32</v>
      </c>
      <c r="L115" s="186">
        <f t="shared" si="20"/>
        <v>2</v>
      </c>
      <c r="M115" s="186">
        <f t="shared" si="20"/>
        <v>0</v>
      </c>
      <c r="N115" s="187">
        <f t="shared" si="20"/>
        <v>1</v>
      </c>
    </row>
    <row r="116" spans="2:14" s="193" customFormat="1" ht="12" customHeight="1">
      <c r="B116" s="1050" t="s">
        <v>2144</v>
      </c>
      <c r="C116" s="1060"/>
      <c r="D116" s="182">
        <f t="shared" si="19"/>
        <v>3082</v>
      </c>
      <c r="E116" s="191">
        <f aca="true" t="shared" si="21" ref="E116:N116">SUM(E117:E123)</f>
        <v>271</v>
      </c>
      <c r="F116" s="191">
        <f t="shared" si="21"/>
        <v>331</v>
      </c>
      <c r="G116" s="191">
        <f t="shared" si="21"/>
        <v>904</v>
      </c>
      <c r="H116" s="191">
        <f t="shared" si="21"/>
        <v>907</v>
      </c>
      <c r="I116" s="191">
        <f t="shared" si="21"/>
        <v>516</v>
      </c>
      <c r="J116" s="191">
        <f t="shared" si="21"/>
        <v>137</v>
      </c>
      <c r="K116" s="191">
        <f t="shared" si="21"/>
        <v>16</v>
      </c>
      <c r="L116" s="191">
        <f t="shared" si="21"/>
        <v>0</v>
      </c>
      <c r="M116" s="191">
        <f t="shared" si="21"/>
        <v>0</v>
      </c>
      <c r="N116" s="192">
        <f t="shared" si="21"/>
        <v>0</v>
      </c>
    </row>
    <row r="117" spans="2:14" ht="12.75" customHeight="1">
      <c r="B117" s="188"/>
      <c r="C117" s="200" t="s">
        <v>2145</v>
      </c>
      <c r="D117" s="182">
        <f t="shared" si="19"/>
        <v>280</v>
      </c>
      <c r="E117" s="201">
        <v>34</v>
      </c>
      <c r="F117" s="201">
        <v>38</v>
      </c>
      <c r="G117" s="201">
        <v>85</v>
      </c>
      <c r="H117" s="201">
        <v>65</v>
      </c>
      <c r="I117" s="201">
        <v>47</v>
      </c>
      <c r="J117" s="201">
        <v>10</v>
      </c>
      <c r="K117" s="201">
        <v>1</v>
      </c>
      <c r="L117" s="201">
        <v>0</v>
      </c>
      <c r="M117" s="201">
        <v>0</v>
      </c>
      <c r="N117" s="202">
        <v>0</v>
      </c>
    </row>
    <row r="118" spans="2:14" ht="12.75" customHeight="1">
      <c r="B118" s="188"/>
      <c r="C118" s="200" t="s">
        <v>2146</v>
      </c>
      <c r="D118" s="182">
        <f t="shared" si="19"/>
        <v>559</v>
      </c>
      <c r="E118" s="201">
        <v>58</v>
      </c>
      <c r="F118" s="201">
        <v>44</v>
      </c>
      <c r="G118" s="201">
        <v>150</v>
      </c>
      <c r="H118" s="201">
        <v>180</v>
      </c>
      <c r="I118" s="201">
        <v>95</v>
      </c>
      <c r="J118" s="201">
        <v>29</v>
      </c>
      <c r="K118" s="201">
        <v>3</v>
      </c>
      <c r="L118" s="201">
        <v>0</v>
      </c>
      <c r="M118" s="201">
        <v>0</v>
      </c>
      <c r="N118" s="202">
        <v>0</v>
      </c>
    </row>
    <row r="119" spans="2:14" ht="12.75" customHeight="1">
      <c r="B119" s="188"/>
      <c r="C119" s="200" t="s">
        <v>2147</v>
      </c>
      <c r="D119" s="182">
        <f t="shared" si="19"/>
        <v>672</v>
      </c>
      <c r="E119" s="201">
        <v>42</v>
      </c>
      <c r="F119" s="201">
        <v>49</v>
      </c>
      <c r="G119" s="201">
        <v>164</v>
      </c>
      <c r="H119" s="201">
        <v>204</v>
      </c>
      <c r="I119" s="201">
        <v>166</v>
      </c>
      <c r="J119" s="201">
        <v>45</v>
      </c>
      <c r="K119" s="201">
        <v>2</v>
      </c>
      <c r="L119" s="201">
        <v>0</v>
      </c>
      <c r="M119" s="201">
        <v>0</v>
      </c>
      <c r="N119" s="202">
        <v>0</v>
      </c>
    </row>
    <row r="120" spans="2:14" ht="12.75" customHeight="1">
      <c r="B120" s="188"/>
      <c r="C120" s="200" t="s">
        <v>2148</v>
      </c>
      <c r="D120" s="182">
        <f t="shared" si="19"/>
        <v>366</v>
      </c>
      <c r="E120" s="201">
        <v>35</v>
      </c>
      <c r="F120" s="201">
        <v>61</v>
      </c>
      <c r="G120" s="201">
        <v>139</v>
      </c>
      <c r="H120" s="201">
        <v>101</v>
      </c>
      <c r="I120" s="201">
        <v>28</v>
      </c>
      <c r="J120" s="201">
        <v>1</v>
      </c>
      <c r="K120" s="201">
        <v>1</v>
      </c>
      <c r="L120" s="201">
        <v>0</v>
      </c>
      <c r="M120" s="201">
        <v>0</v>
      </c>
      <c r="N120" s="202">
        <v>0</v>
      </c>
    </row>
    <row r="121" spans="2:14" ht="12.75" customHeight="1">
      <c r="B121" s="188"/>
      <c r="C121" s="200" t="s">
        <v>2149</v>
      </c>
      <c r="D121" s="182">
        <f t="shared" si="19"/>
        <v>307</v>
      </c>
      <c r="E121" s="201">
        <v>22</v>
      </c>
      <c r="F121" s="201">
        <v>38</v>
      </c>
      <c r="G121" s="201">
        <v>71</v>
      </c>
      <c r="H121" s="201">
        <v>97</v>
      </c>
      <c r="I121" s="201">
        <v>64</v>
      </c>
      <c r="J121" s="201">
        <v>14</v>
      </c>
      <c r="K121" s="201">
        <v>1</v>
      </c>
      <c r="L121" s="201">
        <v>0</v>
      </c>
      <c r="M121" s="201">
        <v>0</v>
      </c>
      <c r="N121" s="202">
        <v>0</v>
      </c>
    </row>
    <row r="122" spans="2:14" ht="12.75" customHeight="1">
      <c r="B122" s="188"/>
      <c r="C122" s="200" t="s">
        <v>2150</v>
      </c>
      <c r="D122" s="182">
        <f t="shared" si="19"/>
        <v>792</v>
      </c>
      <c r="E122" s="201">
        <v>71</v>
      </c>
      <c r="F122" s="201">
        <v>87</v>
      </c>
      <c r="G122" s="201">
        <v>238</v>
      </c>
      <c r="H122" s="201">
        <v>236</v>
      </c>
      <c r="I122" s="201">
        <v>114</v>
      </c>
      <c r="J122" s="201">
        <v>38</v>
      </c>
      <c r="K122" s="201">
        <v>8</v>
      </c>
      <c r="L122" s="201">
        <v>0</v>
      </c>
      <c r="M122" s="201">
        <v>0</v>
      </c>
      <c r="N122" s="202">
        <v>0</v>
      </c>
    </row>
    <row r="123" spans="2:14" ht="12.75" customHeight="1">
      <c r="B123" s="188"/>
      <c r="C123" s="200" t="s">
        <v>2151</v>
      </c>
      <c r="D123" s="182">
        <f t="shared" si="19"/>
        <v>106</v>
      </c>
      <c r="E123" s="201">
        <v>9</v>
      </c>
      <c r="F123" s="201">
        <v>14</v>
      </c>
      <c r="G123" s="201">
        <v>57</v>
      </c>
      <c r="H123" s="201">
        <v>24</v>
      </c>
      <c r="I123" s="201">
        <v>2</v>
      </c>
      <c r="J123" s="201">
        <v>0</v>
      </c>
      <c r="K123" s="201">
        <v>0</v>
      </c>
      <c r="L123" s="201">
        <v>0</v>
      </c>
      <c r="M123" s="201">
        <v>0</v>
      </c>
      <c r="N123" s="202">
        <v>0</v>
      </c>
    </row>
    <row r="124" spans="2:14" ht="12" customHeight="1">
      <c r="B124" s="1050" t="s">
        <v>2021</v>
      </c>
      <c r="C124" s="1060"/>
      <c r="D124" s="182">
        <f t="shared" si="19"/>
        <v>1225</v>
      </c>
      <c r="E124" s="201">
        <f aca="true" t="shared" si="22" ref="E124:N124">SUM(E125:E126)</f>
        <v>124</v>
      </c>
      <c r="F124" s="201">
        <f t="shared" si="22"/>
        <v>151</v>
      </c>
      <c r="G124" s="201">
        <f t="shared" si="22"/>
        <v>302</v>
      </c>
      <c r="H124" s="201">
        <f t="shared" si="22"/>
        <v>339</v>
      </c>
      <c r="I124" s="201">
        <f t="shared" si="22"/>
        <v>215</v>
      </c>
      <c r="J124" s="201">
        <f t="shared" si="22"/>
        <v>77</v>
      </c>
      <c r="K124" s="201">
        <f t="shared" si="22"/>
        <v>15</v>
      </c>
      <c r="L124" s="201">
        <f t="shared" si="22"/>
        <v>1</v>
      </c>
      <c r="M124" s="201">
        <f t="shared" si="22"/>
        <v>0</v>
      </c>
      <c r="N124" s="202">
        <f t="shared" si="22"/>
        <v>1</v>
      </c>
    </row>
    <row r="125" spans="2:14" ht="12.75" customHeight="1">
      <c r="B125" s="188"/>
      <c r="C125" s="200" t="s">
        <v>2152</v>
      </c>
      <c r="D125" s="182">
        <f t="shared" si="19"/>
        <v>470</v>
      </c>
      <c r="E125" s="201">
        <v>70</v>
      </c>
      <c r="F125" s="201">
        <v>73</v>
      </c>
      <c r="G125" s="201">
        <v>146</v>
      </c>
      <c r="H125" s="201">
        <v>113</v>
      </c>
      <c r="I125" s="201">
        <v>48</v>
      </c>
      <c r="J125" s="201">
        <v>15</v>
      </c>
      <c r="K125" s="201">
        <v>5</v>
      </c>
      <c r="L125" s="201">
        <v>0</v>
      </c>
      <c r="M125" s="201">
        <v>0</v>
      </c>
      <c r="N125" s="202">
        <v>0</v>
      </c>
    </row>
    <row r="126" spans="2:14" ht="12.75" customHeight="1">
      <c r="B126" s="188"/>
      <c r="C126" s="200" t="s">
        <v>2153</v>
      </c>
      <c r="D126" s="182">
        <f t="shared" si="19"/>
        <v>755</v>
      </c>
      <c r="E126" s="201">
        <v>54</v>
      </c>
      <c r="F126" s="201">
        <v>78</v>
      </c>
      <c r="G126" s="201">
        <v>156</v>
      </c>
      <c r="H126" s="201">
        <v>226</v>
      </c>
      <c r="I126" s="201">
        <v>167</v>
      </c>
      <c r="J126" s="201">
        <v>62</v>
      </c>
      <c r="K126" s="201">
        <v>10</v>
      </c>
      <c r="L126" s="201">
        <v>1</v>
      </c>
      <c r="M126" s="201">
        <v>0</v>
      </c>
      <c r="N126" s="202">
        <v>1</v>
      </c>
    </row>
    <row r="127" spans="2:14" s="193" customFormat="1" ht="12" customHeight="1">
      <c r="B127" s="1050" t="s">
        <v>2154</v>
      </c>
      <c r="C127" s="1060"/>
      <c r="D127" s="182">
        <f t="shared" si="19"/>
        <v>506</v>
      </c>
      <c r="E127" s="191">
        <v>83</v>
      </c>
      <c r="F127" s="191">
        <v>97</v>
      </c>
      <c r="G127" s="191">
        <v>183</v>
      </c>
      <c r="H127" s="191">
        <v>104</v>
      </c>
      <c r="I127" s="191">
        <v>33</v>
      </c>
      <c r="J127" s="191">
        <v>5</v>
      </c>
      <c r="K127" s="191">
        <v>0</v>
      </c>
      <c r="L127" s="191">
        <v>1</v>
      </c>
      <c r="M127" s="191">
        <v>0</v>
      </c>
      <c r="N127" s="192">
        <v>0</v>
      </c>
    </row>
    <row r="128" spans="2:14" s="193" customFormat="1" ht="12" customHeight="1">
      <c r="B128" s="1050" t="s">
        <v>2022</v>
      </c>
      <c r="C128" s="1060"/>
      <c r="D128" s="182">
        <f t="shared" si="19"/>
        <v>1462</v>
      </c>
      <c r="E128" s="191">
        <f aca="true" t="shared" si="23" ref="E128:N128">SUM(E129:E130)</f>
        <v>162</v>
      </c>
      <c r="F128" s="191">
        <f t="shared" si="23"/>
        <v>198</v>
      </c>
      <c r="G128" s="191">
        <f t="shared" si="23"/>
        <v>568</v>
      </c>
      <c r="H128" s="191">
        <f t="shared" si="23"/>
        <v>395</v>
      </c>
      <c r="I128" s="191">
        <f t="shared" si="23"/>
        <v>120</v>
      </c>
      <c r="J128" s="191">
        <f t="shared" si="23"/>
        <v>19</v>
      </c>
      <c r="K128" s="191">
        <f t="shared" si="23"/>
        <v>0</v>
      </c>
      <c r="L128" s="191">
        <f t="shared" si="23"/>
        <v>0</v>
      </c>
      <c r="M128" s="191">
        <f t="shared" si="23"/>
        <v>0</v>
      </c>
      <c r="N128" s="192">
        <f t="shared" si="23"/>
        <v>0</v>
      </c>
    </row>
    <row r="129" spans="2:14" ht="12.75" customHeight="1">
      <c r="B129" s="188"/>
      <c r="C129" s="200" t="s">
        <v>2155</v>
      </c>
      <c r="D129" s="182">
        <f t="shared" si="19"/>
        <v>702</v>
      </c>
      <c r="E129" s="201">
        <v>75</v>
      </c>
      <c r="F129" s="201">
        <v>91</v>
      </c>
      <c r="G129" s="201">
        <v>221</v>
      </c>
      <c r="H129" s="201">
        <v>211</v>
      </c>
      <c r="I129" s="201">
        <v>89</v>
      </c>
      <c r="J129" s="201">
        <v>15</v>
      </c>
      <c r="K129" s="201">
        <v>0</v>
      </c>
      <c r="L129" s="201">
        <v>0</v>
      </c>
      <c r="M129" s="201">
        <v>0</v>
      </c>
      <c r="N129" s="202">
        <v>0</v>
      </c>
    </row>
    <row r="130" spans="2:14" ht="12.75" customHeight="1">
      <c r="B130" s="188"/>
      <c r="C130" s="200" t="s">
        <v>2156</v>
      </c>
      <c r="D130" s="182">
        <f t="shared" si="19"/>
        <v>760</v>
      </c>
      <c r="E130" s="201">
        <v>87</v>
      </c>
      <c r="F130" s="201">
        <v>107</v>
      </c>
      <c r="G130" s="201">
        <v>347</v>
      </c>
      <c r="H130" s="201">
        <v>184</v>
      </c>
      <c r="I130" s="201">
        <v>31</v>
      </c>
      <c r="J130" s="201">
        <v>4</v>
      </c>
      <c r="K130" s="201">
        <v>0</v>
      </c>
      <c r="L130" s="201">
        <v>0</v>
      </c>
      <c r="M130" s="201">
        <v>0</v>
      </c>
      <c r="N130" s="202">
        <v>0</v>
      </c>
    </row>
    <row r="131" spans="2:14" s="193" customFormat="1" ht="12" customHeight="1">
      <c r="B131" s="1050" t="s">
        <v>2023</v>
      </c>
      <c r="C131" s="1060"/>
      <c r="D131" s="182">
        <f t="shared" si="19"/>
        <v>1712</v>
      </c>
      <c r="E131" s="191">
        <f aca="true" t="shared" si="24" ref="E131:N131">SUM(E132:E136)</f>
        <v>229</v>
      </c>
      <c r="F131" s="191">
        <f t="shared" si="24"/>
        <v>266</v>
      </c>
      <c r="G131" s="191">
        <f t="shared" si="24"/>
        <v>745</v>
      </c>
      <c r="H131" s="191">
        <f t="shared" si="24"/>
        <v>400</v>
      </c>
      <c r="I131" s="191">
        <f t="shared" si="24"/>
        <v>64</v>
      </c>
      <c r="J131" s="191">
        <f t="shared" si="24"/>
        <v>7</v>
      </c>
      <c r="K131" s="191">
        <f t="shared" si="24"/>
        <v>1</v>
      </c>
      <c r="L131" s="191">
        <f t="shared" si="24"/>
        <v>0</v>
      </c>
      <c r="M131" s="191">
        <f t="shared" si="24"/>
        <v>0</v>
      </c>
      <c r="N131" s="192">
        <f t="shared" si="24"/>
        <v>0</v>
      </c>
    </row>
    <row r="132" spans="2:14" ht="12.75" customHeight="1">
      <c r="B132" s="188"/>
      <c r="C132" s="200" t="s">
        <v>2157</v>
      </c>
      <c r="D132" s="182">
        <f t="shared" si="19"/>
        <v>478</v>
      </c>
      <c r="E132" s="201">
        <v>86</v>
      </c>
      <c r="F132" s="201">
        <v>82</v>
      </c>
      <c r="G132" s="201">
        <v>196</v>
      </c>
      <c r="H132" s="201">
        <v>99</v>
      </c>
      <c r="I132" s="201">
        <v>14</v>
      </c>
      <c r="J132" s="201">
        <v>1</v>
      </c>
      <c r="K132" s="201">
        <v>0</v>
      </c>
      <c r="L132" s="201">
        <v>0</v>
      </c>
      <c r="M132" s="201">
        <v>0</v>
      </c>
      <c r="N132" s="202">
        <v>0</v>
      </c>
    </row>
    <row r="133" spans="2:14" ht="12.75" customHeight="1">
      <c r="B133" s="188"/>
      <c r="C133" s="200" t="s">
        <v>2158</v>
      </c>
      <c r="D133" s="182">
        <f t="shared" si="19"/>
        <v>270</v>
      </c>
      <c r="E133" s="201">
        <v>29</v>
      </c>
      <c r="F133" s="201">
        <v>39</v>
      </c>
      <c r="G133" s="201">
        <v>127</v>
      </c>
      <c r="H133" s="201">
        <v>70</v>
      </c>
      <c r="I133" s="201">
        <v>3</v>
      </c>
      <c r="J133" s="201">
        <v>1</v>
      </c>
      <c r="K133" s="201">
        <v>1</v>
      </c>
      <c r="L133" s="201">
        <v>0</v>
      </c>
      <c r="M133" s="201">
        <v>0</v>
      </c>
      <c r="N133" s="202">
        <v>0</v>
      </c>
    </row>
    <row r="134" spans="2:14" ht="12.75" customHeight="1">
      <c r="B134" s="188"/>
      <c r="C134" s="200" t="s">
        <v>2159</v>
      </c>
      <c r="D134" s="182">
        <f t="shared" si="19"/>
        <v>261</v>
      </c>
      <c r="E134" s="201">
        <v>16</v>
      </c>
      <c r="F134" s="201">
        <v>38</v>
      </c>
      <c r="G134" s="201">
        <v>113</v>
      </c>
      <c r="H134" s="201">
        <v>73</v>
      </c>
      <c r="I134" s="201">
        <v>18</v>
      </c>
      <c r="J134" s="201">
        <v>3</v>
      </c>
      <c r="K134" s="201">
        <v>0</v>
      </c>
      <c r="L134" s="201">
        <v>0</v>
      </c>
      <c r="M134" s="201">
        <v>0</v>
      </c>
      <c r="N134" s="202">
        <v>0</v>
      </c>
    </row>
    <row r="135" spans="2:14" ht="12.75" customHeight="1">
      <c r="B135" s="188"/>
      <c r="C135" s="200" t="s">
        <v>2160</v>
      </c>
      <c r="D135" s="182">
        <f t="shared" si="19"/>
        <v>317</v>
      </c>
      <c r="E135" s="201">
        <v>28</v>
      </c>
      <c r="F135" s="201">
        <v>30</v>
      </c>
      <c r="G135" s="201">
        <v>159</v>
      </c>
      <c r="H135" s="201">
        <v>81</v>
      </c>
      <c r="I135" s="201">
        <v>17</v>
      </c>
      <c r="J135" s="201">
        <v>2</v>
      </c>
      <c r="K135" s="201">
        <v>0</v>
      </c>
      <c r="L135" s="201">
        <v>0</v>
      </c>
      <c r="M135" s="201">
        <v>0</v>
      </c>
      <c r="N135" s="202">
        <v>0</v>
      </c>
    </row>
    <row r="136" spans="2:14" ht="12.75" customHeight="1">
      <c r="B136" s="188"/>
      <c r="C136" s="200" t="s">
        <v>2161</v>
      </c>
      <c r="D136" s="182">
        <f t="shared" si="19"/>
        <v>386</v>
      </c>
      <c r="E136" s="201">
        <v>70</v>
      </c>
      <c r="F136" s="201">
        <v>77</v>
      </c>
      <c r="G136" s="201">
        <v>150</v>
      </c>
      <c r="H136" s="201">
        <v>77</v>
      </c>
      <c r="I136" s="201">
        <v>12</v>
      </c>
      <c r="J136" s="201">
        <v>0</v>
      </c>
      <c r="K136" s="201">
        <v>0</v>
      </c>
      <c r="L136" s="201">
        <v>0</v>
      </c>
      <c r="M136" s="201">
        <v>0</v>
      </c>
      <c r="N136" s="202">
        <v>0</v>
      </c>
    </row>
    <row r="137" spans="2:14" s="193" customFormat="1" ht="12" customHeight="1">
      <c r="B137" s="1050" t="s">
        <v>2162</v>
      </c>
      <c r="C137" s="1060"/>
      <c r="D137" s="182">
        <f t="shared" si="19"/>
        <v>345</v>
      </c>
      <c r="E137" s="191">
        <v>38</v>
      </c>
      <c r="F137" s="191">
        <v>72</v>
      </c>
      <c r="G137" s="191">
        <v>160</v>
      </c>
      <c r="H137" s="191">
        <v>58</v>
      </c>
      <c r="I137" s="191">
        <v>16</v>
      </c>
      <c r="J137" s="191">
        <v>1</v>
      </c>
      <c r="K137" s="191">
        <v>0</v>
      </c>
      <c r="L137" s="191">
        <v>0</v>
      </c>
      <c r="M137" s="191">
        <v>0</v>
      </c>
      <c r="N137" s="192">
        <v>0</v>
      </c>
    </row>
    <row r="138" spans="2:14" s="193" customFormat="1" ht="12" customHeight="1">
      <c r="B138" s="204"/>
      <c r="C138" s="181"/>
      <c r="D138" s="182"/>
      <c r="E138" s="191"/>
      <c r="F138" s="191"/>
      <c r="G138" s="191"/>
      <c r="H138" s="191"/>
      <c r="I138" s="191"/>
      <c r="J138" s="191"/>
      <c r="K138" s="191"/>
      <c r="L138" s="191"/>
      <c r="M138" s="191"/>
      <c r="N138" s="192"/>
    </row>
    <row r="139" spans="2:14" s="203" customFormat="1" ht="12" customHeight="1">
      <c r="B139" s="1048" t="s">
        <v>2163</v>
      </c>
      <c r="C139" s="1044"/>
      <c r="D139" s="197">
        <f aca="true" t="shared" si="25" ref="D139:D155">SUM(E139:N139)</f>
        <v>8262</v>
      </c>
      <c r="E139" s="186">
        <f aca="true" t="shared" si="26" ref="E139:N139">SUM(E140:E141,E145,E148,E153)</f>
        <v>1062</v>
      </c>
      <c r="F139" s="186">
        <f t="shared" si="26"/>
        <v>1234</v>
      </c>
      <c r="G139" s="186">
        <f t="shared" si="26"/>
        <v>3259</v>
      </c>
      <c r="H139" s="186">
        <f t="shared" si="26"/>
        <v>1948</v>
      </c>
      <c r="I139" s="186">
        <f t="shared" si="26"/>
        <v>595</v>
      </c>
      <c r="J139" s="186">
        <f t="shared" si="26"/>
        <v>137</v>
      </c>
      <c r="K139" s="186">
        <f t="shared" si="26"/>
        <v>18</v>
      </c>
      <c r="L139" s="186">
        <f t="shared" si="26"/>
        <v>4</v>
      </c>
      <c r="M139" s="186">
        <f t="shared" si="26"/>
        <v>0</v>
      </c>
      <c r="N139" s="187">
        <f t="shared" si="26"/>
        <v>5</v>
      </c>
    </row>
    <row r="140" spans="2:14" s="193" customFormat="1" ht="12" customHeight="1">
      <c r="B140" s="1050" t="s">
        <v>2164</v>
      </c>
      <c r="C140" s="1051"/>
      <c r="D140" s="182">
        <f t="shared" si="25"/>
        <v>558</v>
      </c>
      <c r="E140" s="191">
        <v>99</v>
      </c>
      <c r="F140" s="191">
        <v>81</v>
      </c>
      <c r="G140" s="191">
        <v>212</v>
      </c>
      <c r="H140" s="191">
        <v>119</v>
      </c>
      <c r="I140" s="191">
        <v>37</v>
      </c>
      <c r="J140" s="191">
        <v>9</v>
      </c>
      <c r="K140" s="191">
        <v>1</v>
      </c>
      <c r="L140" s="191">
        <v>0</v>
      </c>
      <c r="M140" s="191">
        <v>0</v>
      </c>
      <c r="N140" s="192">
        <v>0</v>
      </c>
    </row>
    <row r="141" spans="2:14" s="193" customFormat="1" ht="12" customHeight="1">
      <c r="B141" s="1050" t="s">
        <v>2024</v>
      </c>
      <c r="C141" s="1051"/>
      <c r="D141" s="182">
        <f t="shared" si="25"/>
        <v>2236</v>
      </c>
      <c r="E141" s="191">
        <f aca="true" t="shared" si="27" ref="E141:N141">SUM(E142:E144)</f>
        <v>241</v>
      </c>
      <c r="F141" s="191">
        <f t="shared" si="27"/>
        <v>291</v>
      </c>
      <c r="G141" s="191">
        <f t="shared" si="27"/>
        <v>920</v>
      </c>
      <c r="H141" s="191">
        <f t="shared" si="27"/>
        <v>578</v>
      </c>
      <c r="I141" s="191">
        <f t="shared" si="27"/>
        <v>165</v>
      </c>
      <c r="J141" s="191">
        <f t="shared" si="27"/>
        <v>31</v>
      </c>
      <c r="K141" s="191">
        <f t="shared" si="27"/>
        <v>8</v>
      </c>
      <c r="L141" s="191">
        <f t="shared" si="27"/>
        <v>2</v>
      </c>
      <c r="M141" s="191">
        <f t="shared" si="27"/>
        <v>0</v>
      </c>
      <c r="N141" s="192">
        <f t="shared" si="27"/>
        <v>0</v>
      </c>
    </row>
    <row r="142" spans="2:14" ht="12.75" customHeight="1">
      <c r="B142" s="188"/>
      <c r="C142" s="200" t="s">
        <v>2165</v>
      </c>
      <c r="D142" s="182">
        <f t="shared" si="25"/>
        <v>546</v>
      </c>
      <c r="E142" s="201">
        <v>44</v>
      </c>
      <c r="F142" s="201">
        <v>56</v>
      </c>
      <c r="G142" s="201">
        <v>198</v>
      </c>
      <c r="H142" s="201">
        <v>163</v>
      </c>
      <c r="I142" s="201">
        <v>64</v>
      </c>
      <c r="J142" s="201">
        <v>13</v>
      </c>
      <c r="K142" s="201">
        <v>6</v>
      </c>
      <c r="L142" s="201">
        <v>2</v>
      </c>
      <c r="M142" s="201">
        <v>0</v>
      </c>
      <c r="N142" s="202">
        <v>0</v>
      </c>
    </row>
    <row r="143" spans="2:14" ht="12.75" customHeight="1">
      <c r="B143" s="188"/>
      <c r="C143" s="200" t="s">
        <v>2166</v>
      </c>
      <c r="D143" s="182">
        <f t="shared" si="25"/>
        <v>872</v>
      </c>
      <c r="E143" s="201">
        <v>113</v>
      </c>
      <c r="F143" s="201">
        <v>122</v>
      </c>
      <c r="G143" s="201">
        <v>356</v>
      </c>
      <c r="H143" s="201">
        <v>217</v>
      </c>
      <c r="I143" s="201">
        <v>56</v>
      </c>
      <c r="J143" s="201">
        <v>7</v>
      </c>
      <c r="K143" s="201">
        <v>1</v>
      </c>
      <c r="L143" s="201">
        <v>0</v>
      </c>
      <c r="M143" s="201">
        <v>0</v>
      </c>
      <c r="N143" s="202">
        <v>0</v>
      </c>
    </row>
    <row r="144" spans="2:14" ht="12.75" customHeight="1">
      <c r="B144" s="188"/>
      <c r="C144" s="200" t="s">
        <v>2167</v>
      </c>
      <c r="D144" s="182">
        <f t="shared" si="25"/>
        <v>818</v>
      </c>
      <c r="E144" s="201">
        <v>84</v>
      </c>
      <c r="F144" s="201">
        <v>113</v>
      </c>
      <c r="G144" s="201">
        <v>366</v>
      </c>
      <c r="H144" s="201">
        <v>198</v>
      </c>
      <c r="I144" s="201">
        <v>45</v>
      </c>
      <c r="J144" s="201">
        <v>11</v>
      </c>
      <c r="K144" s="201">
        <v>1</v>
      </c>
      <c r="L144" s="201">
        <v>0</v>
      </c>
      <c r="M144" s="201">
        <v>0</v>
      </c>
      <c r="N144" s="202">
        <v>0</v>
      </c>
    </row>
    <row r="145" spans="2:14" s="193" customFormat="1" ht="12" customHeight="1">
      <c r="B145" s="1050" t="s">
        <v>2025</v>
      </c>
      <c r="C145" s="1051"/>
      <c r="D145" s="182">
        <f t="shared" si="25"/>
        <v>1180</v>
      </c>
      <c r="E145" s="191">
        <f aca="true" t="shared" si="28" ref="E145:N145">SUM(E146:E147)</f>
        <v>121</v>
      </c>
      <c r="F145" s="191">
        <f t="shared" si="28"/>
        <v>176</v>
      </c>
      <c r="G145" s="191">
        <f t="shared" si="28"/>
        <v>496</v>
      </c>
      <c r="H145" s="191">
        <f t="shared" si="28"/>
        <v>286</v>
      </c>
      <c r="I145" s="191">
        <f t="shared" si="28"/>
        <v>91</v>
      </c>
      <c r="J145" s="191">
        <f t="shared" si="28"/>
        <v>8</v>
      </c>
      <c r="K145" s="191">
        <f t="shared" si="28"/>
        <v>2</v>
      </c>
      <c r="L145" s="191">
        <f t="shared" si="28"/>
        <v>0</v>
      </c>
      <c r="M145" s="191">
        <f t="shared" si="28"/>
        <v>0</v>
      </c>
      <c r="N145" s="192">
        <f t="shared" si="28"/>
        <v>0</v>
      </c>
    </row>
    <row r="146" spans="2:14" ht="12.75" customHeight="1">
      <c r="B146" s="188"/>
      <c r="C146" s="200" t="s">
        <v>2168</v>
      </c>
      <c r="D146" s="182">
        <f t="shared" si="25"/>
        <v>716</v>
      </c>
      <c r="E146" s="201">
        <v>57</v>
      </c>
      <c r="F146" s="201">
        <v>78</v>
      </c>
      <c r="G146" s="201">
        <v>278</v>
      </c>
      <c r="H146" s="201">
        <v>212</v>
      </c>
      <c r="I146" s="201">
        <v>82</v>
      </c>
      <c r="J146" s="201">
        <v>8</v>
      </c>
      <c r="K146" s="201">
        <v>1</v>
      </c>
      <c r="L146" s="201">
        <v>0</v>
      </c>
      <c r="M146" s="201">
        <v>0</v>
      </c>
      <c r="N146" s="202">
        <v>0</v>
      </c>
    </row>
    <row r="147" spans="2:14" ht="12.75" customHeight="1">
      <c r="B147" s="188"/>
      <c r="C147" s="200" t="s">
        <v>2169</v>
      </c>
      <c r="D147" s="182">
        <f t="shared" si="25"/>
        <v>464</v>
      </c>
      <c r="E147" s="201">
        <v>64</v>
      </c>
      <c r="F147" s="201">
        <v>98</v>
      </c>
      <c r="G147" s="201">
        <v>218</v>
      </c>
      <c r="H147" s="201">
        <v>74</v>
      </c>
      <c r="I147" s="201">
        <v>9</v>
      </c>
      <c r="J147" s="201">
        <v>0</v>
      </c>
      <c r="K147" s="201">
        <v>1</v>
      </c>
      <c r="L147" s="201">
        <v>0</v>
      </c>
      <c r="M147" s="201">
        <v>0</v>
      </c>
      <c r="N147" s="202">
        <v>0</v>
      </c>
    </row>
    <row r="148" spans="2:14" s="193" customFormat="1" ht="12" customHeight="1">
      <c r="B148" s="1050" t="s">
        <v>2026</v>
      </c>
      <c r="C148" s="1051"/>
      <c r="D148" s="182">
        <f t="shared" si="25"/>
        <v>1646</v>
      </c>
      <c r="E148" s="191">
        <f aca="true" t="shared" si="29" ref="E148:N148">SUM(E149:E152)</f>
        <v>301</v>
      </c>
      <c r="F148" s="191">
        <f t="shared" si="29"/>
        <v>335</v>
      </c>
      <c r="G148" s="191">
        <f t="shared" si="29"/>
        <v>752</v>
      </c>
      <c r="H148" s="191">
        <f t="shared" si="29"/>
        <v>213</v>
      </c>
      <c r="I148" s="191">
        <f t="shared" si="29"/>
        <v>26</v>
      </c>
      <c r="J148" s="191">
        <f t="shared" si="29"/>
        <v>19</v>
      </c>
      <c r="K148" s="191">
        <f t="shared" si="29"/>
        <v>0</v>
      </c>
      <c r="L148" s="191">
        <f t="shared" si="29"/>
        <v>0</v>
      </c>
      <c r="M148" s="191">
        <f t="shared" si="29"/>
        <v>0</v>
      </c>
      <c r="N148" s="192">
        <f t="shared" si="29"/>
        <v>0</v>
      </c>
    </row>
    <row r="149" spans="2:14" ht="12.75" customHeight="1">
      <c r="B149" s="188"/>
      <c r="C149" s="200" t="s">
        <v>2170</v>
      </c>
      <c r="D149" s="182">
        <f t="shared" si="25"/>
        <v>207</v>
      </c>
      <c r="E149" s="201">
        <v>25</v>
      </c>
      <c r="F149" s="201">
        <v>43</v>
      </c>
      <c r="G149" s="201">
        <v>107</v>
      </c>
      <c r="H149" s="201">
        <v>29</v>
      </c>
      <c r="I149" s="201">
        <v>1</v>
      </c>
      <c r="J149" s="201">
        <v>2</v>
      </c>
      <c r="K149" s="201">
        <v>0</v>
      </c>
      <c r="L149" s="201">
        <v>0</v>
      </c>
      <c r="M149" s="201">
        <v>0</v>
      </c>
      <c r="N149" s="202">
        <v>0</v>
      </c>
    </row>
    <row r="150" spans="2:14" ht="12.75" customHeight="1">
      <c r="B150" s="188"/>
      <c r="C150" s="200" t="s">
        <v>2171</v>
      </c>
      <c r="D150" s="182">
        <f t="shared" si="25"/>
        <v>172</v>
      </c>
      <c r="E150" s="201">
        <v>48</v>
      </c>
      <c r="F150" s="201">
        <v>39</v>
      </c>
      <c r="G150" s="201">
        <v>71</v>
      </c>
      <c r="H150" s="201">
        <v>10</v>
      </c>
      <c r="I150" s="201">
        <v>3</v>
      </c>
      <c r="J150" s="201">
        <v>1</v>
      </c>
      <c r="K150" s="201">
        <v>0</v>
      </c>
      <c r="L150" s="201">
        <v>0</v>
      </c>
      <c r="M150" s="201">
        <v>0</v>
      </c>
      <c r="N150" s="202">
        <v>0</v>
      </c>
    </row>
    <row r="151" spans="2:14" ht="12.75" customHeight="1">
      <c r="B151" s="188"/>
      <c r="C151" s="200" t="s">
        <v>2172</v>
      </c>
      <c r="D151" s="182">
        <f t="shared" si="25"/>
        <v>514</v>
      </c>
      <c r="E151" s="201">
        <v>73</v>
      </c>
      <c r="F151" s="201">
        <v>101</v>
      </c>
      <c r="G151" s="201">
        <v>225</v>
      </c>
      <c r="H151" s="201">
        <v>91</v>
      </c>
      <c r="I151" s="201">
        <v>10</v>
      </c>
      <c r="J151" s="201">
        <v>14</v>
      </c>
      <c r="K151" s="201">
        <v>0</v>
      </c>
      <c r="L151" s="201">
        <v>0</v>
      </c>
      <c r="M151" s="201">
        <v>0</v>
      </c>
      <c r="N151" s="202">
        <v>0</v>
      </c>
    </row>
    <row r="152" spans="2:14" ht="12.75" customHeight="1">
      <c r="B152" s="188"/>
      <c r="C152" s="200" t="s">
        <v>2173</v>
      </c>
      <c r="D152" s="182">
        <f t="shared" si="25"/>
        <v>753</v>
      </c>
      <c r="E152" s="201">
        <v>155</v>
      </c>
      <c r="F152" s="201">
        <v>152</v>
      </c>
      <c r="G152" s="201">
        <v>349</v>
      </c>
      <c r="H152" s="201">
        <v>83</v>
      </c>
      <c r="I152" s="201">
        <v>12</v>
      </c>
      <c r="J152" s="201">
        <v>2</v>
      </c>
      <c r="K152" s="201">
        <v>0</v>
      </c>
      <c r="L152" s="201">
        <v>0</v>
      </c>
      <c r="M152" s="201">
        <v>0</v>
      </c>
      <c r="N152" s="202">
        <v>0</v>
      </c>
    </row>
    <row r="153" spans="2:14" s="193" customFormat="1" ht="12" customHeight="1">
      <c r="B153" s="1050" t="s">
        <v>2027</v>
      </c>
      <c r="C153" s="1051"/>
      <c r="D153" s="182">
        <f t="shared" si="25"/>
        <v>2642</v>
      </c>
      <c r="E153" s="191">
        <f aca="true" t="shared" si="30" ref="E153:N153">SUM(E154:E157)</f>
        <v>300</v>
      </c>
      <c r="F153" s="191">
        <f t="shared" si="30"/>
        <v>351</v>
      </c>
      <c r="G153" s="191">
        <f t="shared" si="30"/>
        <v>879</v>
      </c>
      <c r="H153" s="191">
        <f t="shared" si="30"/>
        <v>752</v>
      </c>
      <c r="I153" s="191">
        <f t="shared" si="30"/>
        <v>276</v>
      </c>
      <c r="J153" s="191">
        <f t="shared" si="30"/>
        <v>70</v>
      </c>
      <c r="K153" s="191">
        <f t="shared" si="30"/>
        <v>7</v>
      </c>
      <c r="L153" s="191">
        <f t="shared" si="30"/>
        <v>2</v>
      </c>
      <c r="M153" s="191">
        <f t="shared" si="30"/>
        <v>0</v>
      </c>
      <c r="N153" s="192">
        <f t="shared" si="30"/>
        <v>5</v>
      </c>
    </row>
    <row r="154" spans="2:14" ht="12.75" customHeight="1">
      <c r="B154" s="188"/>
      <c r="C154" s="200" t="s">
        <v>2174</v>
      </c>
      <c r="D154" s="182">
        <f t="shared" si="25"/>
        <v>596</v>
      </c>
      <c r="E154" s="201">
        <v>76</v>
      </c>
      <c r="F154" s="201">
        <v>76</v>
      </c>
      <c r="G154" s="201">
        <v>196</v>
      </c>
      <c r="H154" s="201">
        <v>178</v>
      </c>
      <c r="I154" s="201">
        <v>55</v>
      </c>
      <c r="J154" s="201">
        <v>14</v>
      </c>
      <c r="K154" s="201">
        <v>1</v>
      </c>
      <c r="L154" s="201">
        <v>0</v>
      </c>
      <c r="M154" s="201">
        <v>0</v>
      </c>
      <c r="N154" s="202">
        <v>0</v>
      </c>
    </row>
    <row r="155" spans="2:14" ht="12.75" customHeight="1">
      <c r="B155" s="188"/>
      <c r="C155" s="200" t="s">
        <v>2175</v>
      </c>
      <c r="D155" s="182">
        <f t="shared" si="25"/>
        <v>574</v>
      </c>
      <c r="E155" s="201">
        <v>55</v>
      </c>
      <c r="F155" s="201">
        <v>79</v>
      </c>
      <c r="G155" s="201">
        <v>205</v>
      </c>
      <c r="H155" s="201">
        <v>157</v>
      </c>
      <c r="I155" s="201">
        <v>61</v>
      </c>
      <c r="J155" s="201">
        <v>13</v>
      </c>
      <c r="K155" s="201">
        <v>3</v>
      </c>
      <c r="L155" s="201">
        <v>1</v>
      </c>
      <c r="M155" s="201">
        <v>0</v>
      </c>
      <c r="N155" s="202">
        <v>0</v>
      </c>
    </row>
    <row r="156" spans="2:14" ht="12.75" customHeight="1">
      <c r="B156" s="188"/>
      <c r="C156" s="200" t="s">
        <v>2176</v>
      </c>
      <c r="D156" s="182">
        <v>1010</v>
      </c>
      <c r="E156" s="201">
        <v>126</v>
      </c>
      <c r="F156" s="201">
        <v>142</v>
      </c>
      <c r="G156" s="201">
        <v>328</v>
      </c>
      <c r="H156" s="201">
        <v>266</v>
      </c>
      <c r="I156" s="201">
        <v>12</v>
      </c>
      <c r="J156" s="201">
        <v>28</v>
      </c>
      <c r="K156" s="201">
        <v>3</v>
      </c>
      <c r="L156" s="201">
        <v>1</v>
      </c>
      <c r="M156" s="201">
        <v>0</v>
      </c>
      <c r="N156" s="202">
        <v>4</v>
      </c>
    </row>
    <row r="157" spans="2:14" ht="12.75" customHeight="1">
      <c r="B157" s="188"/>
      <c r="C157" s="200" t="s">
        <v>2177</v>
      </c>
      <c r="D157" s="182">
        <v>462</v>
      </c>
      <c r="E157" s="201">
        <v>43</v>
      </c>
      <c r="F157" s="201">
        <v>54</v>
      </c>
      <c r="G157" s="201">
        <v>150</v>
      </c>
      <c r="H157" s="201">
        <v>151</v>
      </c>
      <c r="I157" s="201">
        <v>148</v>
      </c>
      <c r="J157" s="201">
        <v>15</v>
      </c>
      <c r="K157" s="201">
        <v>0</v>
      </c>
      <c r="L157" s="201">
        <v>0</v>
      </c>
      <c r="M157" s="201">
        <v>0</v>
      </c>
      <c r="N157" s="202">
        <v>1</v>
      </c>
    </row>
    <row r="158" spans="2:14" ht="12.75" customHeight="1">
      <c r="B158" s="188"/>
      <c r="C158" s="200"/>
      <c r="D158" s="182"/>
      <c r="E158" s="201"/>
      <c r="F158" s="201"/>
      <c r="G158" s="201"/>
      <c r="H158" s="201"/>
      <c r="I158" s="201"/>
      <c r="J158" s="201"/>
      <c r="K158" s="201"/>
      <c r="L158" s="201"/>
      <c r="M158" s="201"/>
      <c r="N158" s="202"/>
    </row>
    <row r="159" spans="2:14" s="203" customFormat="1" ht="12" customHeight="1">
      <c r="B159" s="1048" t="s">
        <v>2178</v>
      </c>
      <c r="C159" s="1044"/>
      <c r="D159" s="197">
        <f aca="true" t="shared" si="31" ref="D159:D176">SUM(E159:N159)</f>
        <v>9639</v>
      </c>
      <c r="E159" s="186">
        <f aca="true" t="shared" si="32" ref="E159:N159">SUM(E160,E167,E171)</f>
        <v>867</v>
      </c>
      <c r="F159" s="186">
        <f t="shared" si="32"/>
        <v>1060</v>
      </c>
      <c r="G159" s="186">
        <f t="shared" si="32"/>
        <v>2877</v>
      </c>
      <c r="H159" s="186">
        <f t="shared" si="32"/>
        <v>2770</v>
      </c>
      <c r="I159" s="186">
        <f t="shared" si="32"/>
        <v>1540</v>
      </c>
      <c r="J159" s="186">
        <f t="shared" si="32"/>
        <v>396</v>
      </c>
      <c r="K159" s="186">
        <f t="shared" si="32"/>
        <v>93</v>
      </c>
      <c r="L159" s="186">
        <f t="shared" si="32"/>
        <v>35</v>
      </c>
      <c r="M159" s="186">
        <f t="shared" si="32"/>
        <v>1</v>
      </c>
      <c r="N159" s="187">
        <f t="shared" si="32"/>
        <v>0</v>
      </c>
    </row>
    <row r="160" spans="2:14" s="193" customFormat="1" ht="12" customHeight="1">
      <c r="B160" s="1050" t="s">
        <v>2179</v>
      </c>
      <c r="C160" s="1051"/>
      <c r="D160" s="182">
        <f t="shared" si="31"/>
        <v>4170</v>
      </c>
      <c r="E160" s="191">
        <f aca="true" t="shared" si="33" ref="E160:N160">SUM(E161:E166)</f>
        <v>494</v>
      </c>
      <c r="F160" s="191">
        <f t="shared" si="33"/>
        <v>542</v>
      </c>
      <c r="G160" s="191">
        <f t="shared" si="33"/>
        <v>1262</v>
      </c>
      <c r="H160" s="191">
        <f t="shared" si="33"/>
        <v>1192</v>
      </c>
      <c r="I160" s="191">
        <f t="shared" si="33"/>
        <v>538</v>
      </c>
      <c r="J160" s="191">
        <f t="shared" si="33"/>
        <v>115</v>
      </c>
      <c r="K160" s="191">
        <f t="shared" si="33"/>
        <v>23</v>
      </c>
      <c r="L160" s="191">
        <f t="shared" si="33"/>
        <v>4</v>
      </c>
      <c r="M160" s="191">
        <f t="shared" si="33"/>
        <v>0</v>
      </c>
      <c r="N160" s="192">
        <f t="shared" si="33"/>
        <v>0</v>
      </c>
    </row>
    <row r="161" spans="2:14" ht="12.75" customHeight="1">
      <c r="B161" s="188"/>
      <c r="C161" s="200" t="s">
        <v>2180</v>
      </c>
      <c r="D161" s="182">
        <f t="shared" si="31"/>
        <v>1241</v>
      </c>
      <c r="E161" s="201">
        <v>167</v>
      </c>
      <c r="F161" s="201">
        <v>153</v>
      </c>
      <c r="G161" s="201">
        <v>346</v>
      </c>
      <c r="H161" s="201">
        <v>358</v>
      </c>
      <c r="I161" s="201">
        <v>171</v>
      </c>
      <c r="J161" s="201">
        <v>35</v>
      </c>
      <c r="K161" s="201">
        <v>9</v>
      </c>
      <c r="L161" s="201">
        <v>2</v>
      </c>
      <c r="M161" s="201">
        <v>0</v>
      </c>
      <c r="N161" s="202">
        <v>0</v>
      </c>
    </row>
    <row r="162" spans="2:14" ht="12.75" customHeight="1">
      <c r="B162" s="188"/>
      <c r="C162" s="200" t="s">
        <v>2181</v>
      </c>
      <c r="D162" s="182">
        <f t="shared" si="31"/>
        <v>796</v>
      </c>
      <c r="E162" s="201">
        <v>97</v>
      </c>
      <c r="F162" s="201">
        <v>118</v>
      </c>
      <c r="G162" s="201">
        <v>285</v>
      </c>
      <c r="H162" s="201">
        <v>221</v>
      </c>
      <c r="I162" s="201">
        <v>68</v>
      </c>
      <c r="J162" s="201">
        <v>6</v>
      </c>
      <c r="K162" s="201">
        <v>1</v>
      </c>
      <c r="L162" s="201">
        <v>0</v>
      </c>
      <c r="M162" s="201">
        <v>0</v>
      </c>
      <c r="N162" s="202">
        <v>0</v>
      </c>
    </row>
    <row r="163" spans="2:14" ht="12.75" customHeight="1">
      <c r="B163" s="188"/>
      <c r="C163" s="200" t="s">
        <v>2182</v>
      </c>
      <c r="D163" s="182">
        <f t="shared" si="31"/>
        <v>398</v>
      </c>
      <c r="E163" s="201">
        <v>63</v>
      </c>
      <c r="F163" s="201">
        <v>69</v>
      </c>
      <c r="G163" s="201">
        <v>156</v>
      </c>
      <c r="H163" s="201">
        <v>86</v>
      </c>
      <c r="I163" s="201">
        <v>24</v>
      </c>
      <c r="J163" s="201">
        <v>0</v>
      </c>
      <c r="K163" s="201">
        <v>0</v>
      </c>
      <c r="L163" s="201">
        <v>0</v>
      </c>
      <c r="M163" s="201">
        <v>0</v>
      </c>
      <c r="N163" s="202">
        <v>0</v>
      </c>
    </row>
    <row r="164" spans="2:14" ht="12.75" customHeight="1">
      <c r="B164" s="188"/>
      <c r="C164" s="200" t="s">
        <v>2183</v>
      </c>
      <c r="D164" s="182">
        <f t="shared" si="31"/>
        <v>572</v>
      </c>
      <c r="E164" s="201">
        <v>76</v>
      </c>
      <c r="F164" s="201">
        <v>76</v>
      </c>
      <c r="G164" s="201">
        <v>204</v>
      </c>
      <c r="H164" s="201">
        <v>166</v>
      </c>
      <c r="I164" s="201">
        <v>45</v>
      </c>
      <c r="J164" s="201">
        <v>3</v>
      </c>
      <c r="K164" s="201">
        <v>2</v>
      </c>
      <c r="L164" s="201">
        <v>0</v>
      </c>
      <c r="M164" s="201">
        <v>0</v>
      </c>
      <c r="N164" s="202">
        <v>0</v>
      </c>
    </row>
    <row r="165" spans="2:14" ht="12.75" customHeight="1">
      <c r="B165" s="188"/>
      <c r="C165" s="200" t="s">
        <v>2184</v>
      </c>
      <c r="D165" s="182">
        <f t="shared" si="31"/>
        <v>562</v>
      </c>
      <c r="E165" s="201">
        <v>43</v>
      </c>
      <c r="F165" s="201">
        <v>58</v>
      </c>
      <c r="G165" s="201">
        <v>120</v>
      </c>
      <c r="H165" s="201">
        <v>156</v>
      </c>
      <c r="I165" s="201">
        <v>124</v>
      </c>
      <c r="J165" s="201">
        <v>49</v>
      </c>
      <c r="K165" s="201">
        <v>10</v>
      </c>
      <c r="L165" s="201">
        <v>2</v>
      </c>
      <c r="M165" s="201">
        <v>0</v>
      </c>
      <c r="N165" s="202">
        <v>0</v>
      </c>
    </row>
    <row r="166" spans="2:14" ht="12.75" customHeight="1">
      <c r="B166" s="188"/>
      <c r="C166" s="200" t="s">
        <v>2185</v>
      </c>
      <c r="D166" s="182">
        <f t="shared" si="31"/>
        <v>601</v>
      </c>
      <c r="E166" s="201">
        <v>48</v>
      </c>
      <c r="F166" s="201">
        <v>68</v>
      </c>
      <c r="G166" s="201">
        <v>151</v>
      </c>
      <c r="H166" s="201">
        <v>205</v>
      </c>
      <c r="I166" s="201">
        <v>106</v>
      </c>
      <c r="J166" s="201">
        <v>22</v>
      </c>
      <c r="K166" s="201">
        <v>1</v>
      </c>
      <c r="L166" s="201">
        <v>0</v>
      </c>
      <c r="M166" s="201">
        <v>0</v>
      </c>
      <c r="N166" s="202">
        <v>0</v>
      </c>
    </row>
    <row r="167" spans="2:14" s="193" customFormat="1" ht="12" customHeight="1">
      <c r="B167" s="1050" t="s">
        <v>2028</v>
      </c>
      <c r="C167" s="1051"/>
      <c r="D167" s="182">
        <f t="shared" si="31"/>
        <v>1655</v>
      </c>
      <c r="E167" s="191">
        <f aca="true" t="shared" si="34" ref="E167:N167">SUM(E168:E170)</f>
        <v>164</v>
      </c>
      <c r="F167" s="191">
        <f t="shared" si="34"/>
        <v>198</v>
      </c>
      <c r="G167" s="191">
        <f t="shared" si="34"/>
        <v>508</v>
      </c>
      <c r="H167" s="191">
        <f t="shared" si="34"/>
        <v>400</v>
      </c>
      <c r="I167" s="191">
        <f t="shared" si="34"/>
        <v>295</v>
      </c>
      <c r="J167" s="191">
        <f t="shared" si="34"/>
        <v>71</v>
      </c>
      <c r="K167" s="191">
        <f t="shared" si="34"/>
        <v>14</v>
      </c>
      <c r="L167" s="191">
        <f t="shared" si="34"/>
        <v>5</v>
      </c>
      <c r="M167" s="191">
        <f t="shared" si="34"/>
        <v>0</v>
      </c>
      <c r="N167" s="192">
        <f t="shared" si="34"/>
        <v>0</v>
      </c>
    </row>
    <row r="168" spans="2:14" ht="12.75" customHeight="1">
      <c r="B168" s="188"/>
      <c r="C168" s="200" t="s">
        <v>2186</v>
      </c>
      <c r="D168" s="182">
        <f t="shared" si="31"/>
        <v>518</v>
      </c>
      <c r="E168" s="201">
        <v>46</v>
      </c>
      <c r="F168" s="201">
        <v>39</v>
      </c>
      <c r="G168" s="201">
        <v>142</v>
      </c>
      <c r="H168" s="201">
        <v>107</v>
      </c>
      <c r="I168" s="201">
        <v>153</v>
      </c>
      <c r="J168" s="201">
        <v>21</v>
      </c>
      <c r="K168" s="201">
        <v>5</v>
      </c>
      <c r="L168" s="201">
        <v>5</v>
      </c>
      <c r="M168" s="201">
        <v>0</v>
      </c>
      <c r="N168" s="202">
        <v>0</v>
      </c>
    </row>
    <row r="169" spans="2:14" ht="12.75" customHeight="1">
      <c r="B169" s="188"/>
      <c r="C169" s="200" t="s">
        <v>2187</v>
      </c>
      <c r="D169" s="182">
        <f t="shared" si="31"/>
        <v>281</v>
      </c>
      <c r="E169" s="201">
        <v>56</v>
      </c>
      <c r="F169" s="201">
        <v>37</v>
      </c>
      <c r="G169" s="201">
        <v>71</v>
      </c>
      <c r="H169" s="201">
        <v>60</v>
      </c>
      <c r="I169" s="201">
        <v>44</v>
      </c>
      <c r="J169" s="201">
        <v>13</v>
      </c>
      <c r="K169" s="201">
        <v>0</v>
      </c>
      <c r="L169" s="201">
        <v>0</v>
      </c>
      <c r="M169" s="201">
        <v>0</v>
      </c>
      <c r="N169" s="202">
        <v>0</v>
      </c>
    </row>
    <row r="170" spans="2:14" ht="12.75" customHeight="1">
      <c r="B170" s="188"/>
      <c r="C170" s="200" t="s">
        <v>2188</v>
      </c>
      <c r="D170" s="182">
        <f t="shared" si="31"/>
        <v>856</v>
      </c>
      <c r="E170" s="201">
        <v>62</v>
      </c>
      <c r="F170" s="201">
        <v>122</v>
      </c>
      <c r="G170" s="201">
        <v>295</v>
      </c>
      <c r="H170" s="201">
        <v>233</v>
      </c>
      <c r="I170" s="201">
        <v>98</v>
      </c>
      <c r="J170" s="201">
        <v>37</v>
      </c>
      <c r="K170" s="201">
        <v>9</v>
      </c>
      <c r="L170" s="201">
        <v>0</v>
      </c>
      <c r="M170" s="201">
        <v>0</v>
      </c>
      <c r="N170" s="202">
        <v>0</v>
      </c>
    </row>
    <row r="171" spans="2:14" s="174" customFormat="1" ht="12" customHeight="1">
      <c r="B171" s="1050" t="s">
        <v>2189</v>
      </c>
      <c r="C171" s="1051"/>
      <c r="D171" s="182">
        <f t="shared" si="31"/>
        <v>3814</v>
      </c>
      <c r="E171" s="191">
        <f aca="true" t="shared" si="35" ref="E171:N171">SUM(E172:E176)</f>
        <v>209</v>
      </c>
      <c r="F171" s="191">
        <f t="shared" si="35"/>
        <v>320</v>
      </c>
      <c r="G171" s="191">
        <f t="shared" si="35"/>
        <v>1107</v>
      </c>
      <c r="H171" s="191">
        <f t="shared" si="35"/>
        <v>1178</v>
      </c>
      <c r="I171" s="191">
        <f t="shared" si="35"/>
        <v>707</v>
      </c>
      <c r="J171" s="191">
        <f t="shared" si="35"/>
        <v>210</v>
      </c>
      <c r="K171" s="191">
        <f t="shared" si="35"/>
        <v>56</v>
      </c>
      <c r="L171" s="191">
        <f t="shared" si="35"/>
        <v>26</v>
      </c>
      <c r="M171" s="191">
        <f t="shared" si="35"/>
        <v>1</v>
      </c>
      <c r="N171" s="192">
        <f t="shared" si="35"/>
        <v>0</v>
      </c>
    </row>
    <row r="172" spans="2:14" ht="12.75" customHeight="1">
      <c r="B172" s="188"/>
      <c r="C172" s="200" t="s">
        <v>2190</v>
      </c>
      <c r="D172" s="182">
        <f t="shared" si="31"/>
        <v>985</v>
      </c>
      <c r="E172" s="201">
        <v>44</v>
      </c>
      <c r="F172" s="201">
        <v>71</v>
      </c>
      <c r="G172" s="201">
        <v>259</v>
      </c>
      <c r="H172" s="201">
        <v>337</v>
      </c>
      <c r="I172" s="201">
        <v>175</v>
      </c>
      <c r="J172" s="201">
        <v>54</v>
      </c>
      <c r="K172" s="201">
        <v>25</v>
      </c>
      <c r="L172" s="201">
        <v>20</v>
      </c>
      <c r="M172" s="201">
        <v>0</v>
      </c>
      <c r="N172" s="202">
        <v>0</v>
      </c>
    </row>
    <row r="173" spans="2:14" ht="12.75" customHeight="1">
      <c r="B173" s="188"/>
      <c r="C173" s="200" t="s">
        <v>2191</v>
      </c>
      <c r="D173" s="182">
        <f t="shared" si="31"/>
        <v>793</v>
      </c>
      <c r="E173" s="201">
        <v>50</v>
      </c>
      <c r="F173" s="201">
        <v>95</v>
      </c>
      <c r="G173" s="201">
        <v>256</v>
      </c>
      <c r="H173" s="201">
        <v>194</v>
      </c>
      <c r="I173" s="201">
        <v>134</v>
      </c>
      <c r="J173" s="201">
        <v>49</v>
      </c>
      <c r="K173" s="201">
        <v>11</v>
      </c>
      <c r="L173" s="201">
        <v>3</v>
      </c>
      <c r="M173" s="201">
        <v>1</v>
      </c>
      <c r="N173" s="202">
        <v>0</v>
      </c>
    </row>
    <row r="174" spans="2:14" ht="12.75" customHeight="1">
      <c r="B174" s="188"/>
      <c r="C174" s="200" t="s">
        <v>2192</v>
      </c>
      <c r="D174" s="182">
        <f t="shared" si="31"/>
        <v>789</v>
      </c>
      <c r="E174" s="201">
        <v>41</v>
      </c>
      <c r="F174" s="201">
        <v>80</v>
      </c>
      <c r="G174" s="201">
        <v>263</v>
      </c>
      <c r="H174" s="201">
        <v>261</v>
      </c>
      <c r="I174" s="201">
        <v>116</v>
      </c>
      <c r="J174" s="201">
        <v>24</v>
      </c>
      <c r="K174" s="201">
        <v>4</v>
      </c>
      <c r="L174" s="201">
        <v>0</v>
      </c>
      <c r="M174" s="201">
        <v>0</v>
      </c>
      <c r="N174" s="202">
        <v>0</v>
      </c>
    </row>
    <row r="175" spans="2:14" ht="12.75" customHeight="1">
      <c r="B175" s="188"/>
      <c r="C175" s="200" t="s">
        <v>2193</v>
      </c>
      <c r="D175" s="182">
        <f t="shared" si="31"/>
        <v>516</v>
      </c>
      <c r="E175" s="201">
        <v>38</v>
      </c>
      <c r="F175" s="201">
        <v>31</v>
      </c>
      <c r="G175" s="201">
        <v>85</v>
      </c>
      <c r="H175" s="201">
        <v>132</v>
      </c>
      <c r="I175" s="201">
        <v>159</v>
      </c>
      <c r="J175" s="201">
        <v>56</v>
      </c>
      <c r="K175" s="201">
        <v>12</v>
      </c>
      <c r="L175" s="201">
        <v>3</v>
      </c>
      <c r="M175" s="201">
        <v>0</v>
      </c>
      <c r="N175" s="202">
        <v>0</v>
      </c>
    </row>
    <row r="176" spans="2:14" ht="12.75" customHeight="1">
      <c r="B176" s="188"/>
      <c r="C176" s="200" t="s">
        <v>2194</v>
      </c>
      <c r="D176" s="182">
        <f t="shared" si="31"/>
        <v>731</v>
      </c>
      <c r="E176" s="201">
        <v>36</v>
      </c>
      <c r="F176" s="201">
        <v>43</v>
      </c>
      <c r="G176" s="201">
        <v>244</v>
      </c>
      <c r="H176" s="201">
        <v>254</v>
      </c>
      <c r="I176" s="201">
        <v>123</v>
      </c>
      <c r="J176" s="201">
        <v>27</v>
      </c>
      <c r="K176" s="201">
        <v>4</v>
      </c>
      <c r="L176" s="201">
        <v>0</v>
      </c>
      <c r="M176" s="201">
        <v>0</v>
      </c>
      <c r="N176" s="202">
        <v>0</v>
      </c>
    </row>
    <row r="177" spans="2:14" ht="12.75" customHeight="1">
      <c r="B177" s="188"/>
      <c r="C177" s="200"/>
      <c r="D177" s="182"/>
      <c r="E177" s="201"/>
      <c r="F177" s="201"/>
      <c r="G177" s="201"/>
      <c r="H177" s="201"/>
      <c r="I177" s="201"/>
      <c r="J177" s="201"/>
      <c r="K177" s="201"/>
      <c r="L177" s="201"/>
      <c r="M177" s="201"/>
      <c r="N177" s="202"/>
    </row>
    <row r="178" spans="2:14" s="203" customFormat="1" ht="12" customHeight="1">
      <c r="B178" s="1048" t="s">
        <v>2195</v>
      </c>
      <c r="C178" s="1044"/>
      <c r="D178" s="197">
        <f aca="true" t="shared" si="36" ref="D178:D198">SUM(E178:N178)</f>
        <v>9290</v>
      </c>
      <c r="E178" s="186">
        <f aca="true" t="shared" si="37" ref="E178:N178">SUM(E179,E182:E184,E188,E192:E196)</f>
        <v>1331</v>
      </c>
      <c r="F178" s="186">
        <f t="shared" si="37"/>
        <v>1095</v>
      </c>
      <c r="G178" s="186">
        <f t="shared" si="37"/>
        <v>2528</v>
      </c>
      <c r="H178" s="186">
        <f t="shared" si="37"/>
        <v>2048</v>
      </c>
      <c r="I178" s="186">
        <f t="shared" si="37"/>
        <v>1380</v>
      </c>
      <c r="J178" s="186">
        <f t="shared" si="37"/>
        <v>646</v>
      </c>
      <c r="K178" s="186">
        <f t="shared" si="37"/>
        <v>198</v>
      </c>
      <c r="L178" s="186">
        <f t="shared" si="37"/>
        <v>61</v>
      </c>
      <c r="M178" s="186">
        <f t="shared" si="37"/>
        <v>3</v>
      </c>
      <c r="N178" s="187">
        <f t="shared" si="37"/>
        <v>0</v>
      </c>
    </row>
    <row r="179" spans="2:14" s="174" customFormat="1" ht="12" customHeight="1">
      <c r="B179" s="1050" t="s">
        <v>2029</v>
      </c>
      <c r="C179" s="1051"/>
      <c r="D179" s="182">
        <f t="shared" si="36"/>
        <v>1166</v>
      </c>
      <c r="E179" s="191">
        <f aca="true" t="shared" si="38" ref="E179:N179">SUM(E180:E181)</f>
        <v>131</v>
      </c>
      <c r="F179" s="191">
        <f t="shared" si="38"/>
        <v>156</v>
      </c>
      <c r="G179" s="191">
        <f t="shared" si="38"/>
        <v>372</v>
      </c>
      <c r="H179" s="191">
        <f t="shared" si="38"/>
        <v>318</v>
      </c>
      <c r="I179" s="191">
        <f t="shared" si="38"/>
        <v>145</v>
      </c>
      <c r="J179" s="191">
        <f t="shared" si="38"/>
        <v>35</v>
      </c>
      <c r="K179" s="191">
        <f t="shared" si="38"/>
        <v>6</v>
      </c>
      <c r="L179" s="191">
        <f t="shared" si="38"/>
        <v>3</v>
      </c>
      <c r="M179" s="191">
        <f t="shared" si="38"/>
        <v>0</v>
      </c>
      <c r="N179" s="192">
        <f t="shared" si="38"/>
        <v>0</v>
      </c>
    </row>
    <row r="180" spans="2:14" ht="12.75" customHeight="1">
      <c r="B180" s="188"/>
      <c r="C180" s="200" t="s">
        <v>2196</v>
      </c>
      <c r="D180" s="182">
        <f t="shared" si="36"/>
        <v>904</v>
      </c>
      <c r="E180" s="201">
        <v>108</v>
      </c>
      <c r="F180" s="201">
        <v>125</v>
      </c>
      <c r="G180" s="201">
        <v>296</v>
      </c>
      <c r="H180" s="201">
        <v>219</v>
      </c>
      <c r="I180" s="201">
        <v>116</v>
      </c>
      <c r="J180" s="201">
        <v>31</v>
      </c>
      <c r="K180" s="201">
        <v>6</v>
      </c>
      <c r="L180" s="201">
        <v>3</v>
      </c>
      <c r="M180" s="201">
        <v>0</v>
      </c>
      <c r="N180" s="202">
        <v>0</v>
      </c>
    </row>
    <row r="181" spans="2:14" ht="12.75" customHeight="1">
      <c r="B181" s="188"/>
      <c r="C181" s="200" t="s">
        <v>2197</v>
      </c>
      <c r="D181" s="182">
        <f t="shared" si="36"/>
        <v>262</v>
      </c>
      <c r="E181" s="201">
        <v>23</v>
      </c>
      <c r="F181" s="201">
        <v>31</v>
      </c>
      <c r="G181" s="201">
        <v>76</v>
      </c>
      <c r="H181" s="201">
        <v>99</v>
      </c>
      <c r="I181" s="201">
        <v>29</v>
      </c>
      <c r="J181" s="201">
        <v>4</v>
      </c>
      <c r="K181" s="201">
        <v>0</v>
      </c>
      <c r="L181" s="201">
        <v>0</v>
      </c>
      <c r="M181" s="201">
        <v>0</v>
      </c>
      <c r="N181" s="202">
        <v>0</v>
      </c>
    </row>
    <row r="182" spans="2:14" s="174" customFormat="1" ht="12" customHeight="1">
      <c r="B182" s="1050" t="s">
        <v>2030</v>
      </c>
      <c r="C182" s="1051"/>
      <c r="D182" s="182">
        <f t="shared" si="36"/>
        <v>855</v>
      </c>
      <c r="E182" s="201">
        <v>90</v>
      </c>
      <c r="F182" s="201">
        <v>98</v>
      </c>
      <c r="G182" s="201">
        <v>280</v>
      </c>
      <c r="H182" s="201">
        <v>222</v>
      </c>
      <c r="I182" s="201">
        <v>128</v>
      </c>
      <c r="J182" s="201">
        <v>32</v>
      </c>
      <c r="K182" s="201">
        <v>4</v>
      </c>
      <c r="L182" s="201">
        <v>1</v>
      </c>
      <c r="M182" s="201">
        <v>0</v>
      </c>
      <c r="N182" s="202">
        <v>0</v>
      </c>
    </row>
    <row r="183" spans="2:14" ht="12" customHeight="1">
      <c r="B183" s="1050" t="s">
        <v>2198</v>
      </c>
      <c r="C183" s="1051"/>
      <c r="D183" s="182">
        <f t="shared" si="36"/>
        <v>463</v>
      </c>
      <c r="E183" s="191">
        <v>74</v>
      </c>
      <c r="F183" s="191">
        <v>53</v>
      </c>
      <c r="G183" s="191">
        <v>101</v>
      </c>
      <c r="H183" s="191">
        <v>92</v>
      </c>
      <c r="I183" s="191">
        <v>70</v>
      </c>
      <c r="J183" s="191">
        <v>42</v>
      </c>
      <c r="K183" s="191">
        <v>22</v>
      </c>
      <c r="L183" s="191">
        <v>9</v>
      </c>
      <c r="M183" s="191">
        <v>0</v>
      </c>
      <c r="N183" s="192">
        <v>0</v>
      </c>
    </row>
    <row r="184" spans="2:14" ht="12" customHeight="1">
      <c r="B184" s="1050" t="s">
        <v>2031</v>
      </c>
      <c r="C184" s="1051"/>
      <c r="D184" s="182">
        <f t="shared" si="36"/>
        <v>1291</v>
      </c>
      <c r="E184" s="191">
        <f aca="true" t="shared" si="39" ref="E184:N184">SUM(E185:E187)</f>
        <v>227</v>
      </c>
      <c r="F184" s="191">
        <f t="shared" si="39"/>
        <v>161</v>
      </c>
      <c r="G184" s="191">
        <f t="shared" si="39"/>
        <v>378</v>
      </c>
      <c r="H184" s="191">
        <f t="shared" si="39"/>
        <v>276</v>
      </c>
      <c r="I184" s="191">
        <f t="shared" si="39"/>
        <v>184</v>
      </c>
      <c r="J184" s="191">
        <f t="shared" si="39"/>
        <v>44</v>
      </c>
      <c r="K184" s="191">
        <f t="shared" si="39"/>
        <v>17</v>
      </c>
      <c r="L184" s="191">
        <f t="shared" si="39"/>
        <v>4</v>
      </c>
      <c r="M184" s="191">
        <f t="shared" si="39"/>
        <v>0</v>
      </c>
      <c r="N184" s="192">
        <f t="shared" si="39"/>
        <v>0</v>
      </c>
    </row>
    <row r="185" spans="2:14" ht="12.75" customHeight="1">
      <c r="B185" s="188"/>
      <c r="C185" s="200" t="s">
        <v>2199</v>
      </c>
      <c r="D185" s="182">
        <f t="shared" si="36"/>
        <v>414</v>
      </c>
      <c r="E185" s="201">
        <v>109</v>
      </c>
      <c r="F185" s="201">
        <v>55</v>
      </c>
      <c r="G185" s="201">
        <v>119</v>
      </c>
      <c r="H185" s="201">
        <v>65</v>
      </c>
      <c r="I185" s="201">
        <v>45</v>
      </c>
      <c r="J185" s="201">
        <v>12</v>
      </c>
      <c r="K185" s="201">
        <v>7</v>
      </c>
      <c r="L185" s="201">
        <v>2</v>
      </c>
      <c r="M185" s="201">
        <v>0</v>
      </c>
      <c r="N185" s="202">
        <v>0</v>
      </c>
    </row>
    <row r="186" spans="2:14" ht="12.75" customHeight="1">
      <c r="B186" s="188"/>
      <c r="C186" s="200" t="s">
        <v>2200</v>
      </c>
      <c r="D186" s="182">
        <f t="shared" si="36"/>
        <v>334</v>
      </c>
      <c r="E186" s="201">
        <v>60</v>
      </c>
      <c r="F186" s="201">
        <v>34</v>
      </c>
      <c r="G186" s="201">
        <v>117</v>
      </c>
      <c r="H186" s="201">
        <v>82</v>
      </c>
      <c r="I186" s="201">
        <v>34</v>
      </c>
      <c r="J186" s="201">
        <v>3</v>
      </c>
      <c r="K186" s="201">
        <v>3</v>
      </c>
      <c r="L186" s="201">
        <v>1</v>
      </c>
      <c r="M186" s="201">
        <v>0</v>
      </c>
      <c r="N186" s="202">
        <v>0</v>
      </c>
    </row>
    <row r="187" spans="2:14" ht="12.75" customHeight="1">
      <c r="B187" s="188"/>
      <c r="C187" s="200" t="s">
        <v>2130</v>
      </c>
      <c r="D187" s="182">
        <f t="shared" si="36"/>
        <v>543</v>
      </c>
      <c r="E187" s="201">
        <v>58</v>
      </c>
      <c r="F187" s="201">
        <v>72</v>
      </c>
      <c r="G187" s="201">
        <v>142</v>
      </c>
      <c r="H187" s="201">
        <v>129</v>
      </c>
      <c r="I187" s="201">
        <v>105</v>
      </c>
      <c r="J187" s="201">
        <v>29</v>
      </c>
      <c r="K187" s="201">
        <v>7</v>
      </c>
      <c r="L187" s="201">
        <v>1</v>
      </c>
      <c r="M187" s="201">
        <v>0</v>
      </c>
      <c r="N187" s="202">
        <v>0</v>
      </c>
    </row>
    <row r="188" spans="2:14" ht="12" customHeight="1">
      <c r="B188" s="1050" t="s">
        <v>2032</v>
      </c>
      <c r="C188" s="1051"/>
      <c r="D188" s="182">
        <f t="shared" si="36"/>
        <v>1093</v>
      </c>
      <c r="E188" s="191">
        <f aca="true" t="shared" si="40" ref="E188:N188">SUM(E189:E191)</f>
        <v>112</v>
      </c>
      <c r="F188" s="191">
        <f t="shared" si="40"/>
        <v>108</v>
      </c>
      <c r="G188" s="191">
        <f t="shared" si="40"/>
        <v>293</v>
      </c>
      <c r="H188" s="191">
        <f t="shared" si="40"/>
        <v>227</v>
      </c>
      <c r="I188" s="191">
        <f t="shared" si="40"/>
        <v>188</v>
      </c>
      <c r="J188" s="191">
        <f t="shared" si="40"/>
        <v>127</v>
      </c>
      <c r="K188" s="191">
        <f t="shared" si="40"/>
        <v>32</v>
      </c>
      <c r="L188" s="191">
        <f t="shared" si="40"/>
        <v>6</v>
      </c>
      <c r="M188" s="191">
        <f t="shared" si="40"/>
        <v>0</v>
      </c>
      <c r="N188" s="192">
        <f t="shared" si="40"/>
        <v>0</v>
      </c>
    </row>
    <row r="189" spans="2:14" ht="12.75" customHeight="1">
      <c r="B189" s="188"/>
      <c r="C189" s="200" t="s">
        <v>2201</v>
      </c>
      <c r="D189" s="182">
        <f t="shared" si="36"/>
        <v>475</v>
      </c>
      <c r="E189" s="201">
        <v>56</v>
      </c>
      <c r="F189" s="201">
        <v>32</v>
      </c>
      <c r="G189" s="201">
        <v>110</v>
      </c>
      <c r="H189" s="201">
        <v>95</v>
      </c>
      <c r="I189" s="201">
        <v>80</v>
      </c>
      <c r="J189" s="201">
        <v>74</v>
      </c>
      <c r="K189" s="201">
        <v>23</v>
      </c>
      <c r="L189" s="201">
        <v>5</v>
      </c>
      <c r="M189" s="201">
        <v>0</v>
      </c>
      <c r="N189" s="202">
        <v>0</v>
      </c>
    </row>
    <row r="190" spans="2:14" ht="12.75" customHeight="1">
      <c r="B190" s="188"/>
      <c r="C190" s="200" t="s">
        <v>2202</v>
      </c>
      <c r="D190" s="182">
        <f t="shared" si="36"/>
        <v>266</v>
      </c>
      <c r="E190" s="201">
        <v>26</v>
      </c>
      <c r="F190" s="201">
        <v>33</v>
      </c>
      <c r="G190" s="201">
        <v>66</v>
      </c>
      <c r="H190" s="201">
        <v>51</v>
      </c>
      <c r="I190" s="201">
        <v>50</v>
      </c>
      <c r="J190" s="201">
        <v>34</v>
      </c>
      <c r="K190" s="201">
        <v>5</v>
      </c>
      <c r="L190" s="201">
        <v>1</v>
      </c>
      <c r="M190" s="201">
        <v>0</v>
      </c>
      <c r="N190" s="202">
        <v>0</v>
      </c>
    </row>
    <row r="191" spans="2:14" ht="12.75" customHeight="1">
      <c r="B191" s="188"/>
      <c r="C191" s="200" t="s">
        <v>2156</v>
      </c>
      <c r="D191" s="182">
        <f t="shared" si="36"/>
        <v>352</v>
      </c>
      <c r="E191" s="201">
        <v>30</v>
      </c>
      <c r="F191" s="201">
        <v>43</v>
      </c>
      <c r="G191" s="201">
        <v>117</v>
      </c>
      <c r="H191" s="201">
        <v>81</v>
      </c>
      <c r="I191" s="201">
        <v>58</v>
      </c>
      <c r="J191" s="201">
        <v>19</v>
      </c>
      <c r="K191" s="201">
        <v>4</v>
      </c>
      <c r="L191" s="201">
        <v>0</v>
      </c>
      <c r="M191" s="201">
        <v>0</v>
      </c>
      <c r="N191" s="202">
        <v>0</v>
      </c>
    </row>
    <row r="192" spans="2:14" ht="11.25" customHeight="1">
      <c r="B192" s="1050" t="s">
        <v>2033</v>
      </c>
      <c r="C192" s="1051"/>
      <c r="D192" s="182">
        <f t="shared" si="36"/>
        <v>681</v>
      </c>
      <c r="E192" s="191">
        <v>148</v>
      </c>
      <c r="F192" s="191">
        <v>100</v>
      </c>
      <c r="G192" s="191">
        <v>160</v>
      </c>
      <c r="H192" s="191">
        <v>117</v>
      </c>
      <c r="I192" s="191">
        <v>85</v>
      </c>
      <c r="J192" s="191">
        <v>58</v>
      </c>
      <c r="K192" s="191">
        <v>8</v>
      </c>
      <c r="L192" s="191">
        <v>5</v>
      </c>
      <c r="M192" s="191">
        <v>0</v>
      </c>
      <c r="N192" s="192">
        <v>0</v>
      </c>
    </row>
    <row r="193" spans="2:14" ht="12" customHeight="1">
      <c r="B193" s="1050" t="s">
        <v>2203</v>
      </c>
      <c r="C193" s="1051"/>
      <c r="D193" s="182">
        <f t="shared" si="36"/>
        <v>641</v>
      </c>
      <c r="E193" s="191">
        <v>129</v>
      </c>
      <c r="F193" s="191">
        <v>77</v>
      </c>
      <c r="G193" s="191">
        <v>180</v>
      </c>
      <c r="H193" s="191">
        <v>127</v>
      </c>
      <c r="I193" s="191">
        <v>81</v>
      </c>
      <c r="J193" s="191">
        <v>35</v>
      </c>
      <c r="K193" s="191">
        <v>10</v>
      </c>
      <c r="L193" s="191">
        <v>2</v>
      </c>
      <c r="M193" s="191">
        <v>0</v>
      </c>
      <c r="N193" s="192">
        <v>0</v>
      </c>
    </row>
    <row r="194" spans="2:14" ht="12" customHeight="1">
      <c r="B194" s="1050" t="s">
        <v>2204</v>
      </c>
      <c r="C194" s="1051"/>
      <c r="D194" s="182">
        <f t="shared" si="36"/>
        <v>427</v>
      </c>
      <c r="E194" s="191">
        <v>154</v>
      </c>
      <c r="F194" s="191">
        <v>44</v>
      </c>
      <c r="G194" s="191">
        <v>104</v>
      </c>
      <c r="H194" s="191">
        <v>76</v>
      </c>
      <c r="I194" s="191">
        <v>40</v>
      </c>
      <c r="J194" s="191">
        <v>8</v>
      </c>
      <c r="K194" s="191">
        <v>0</v>
      </c>
      <c r="L194" s="191">
        <v>1</v>
      </c>
      <c r="M194" s="191">
        <v>0</v>
      </c>
      <c r="N194" s="192">
        <v>0</v>
      </c>
    </row>
    <row r="195" spans="2:14" ht="12" customHeight="1">
      <c r="B195" s="1050" t="s">
        <v>2034</v>
      </c>
      <c r="C195" s="1051"/>
      <c r="D195" s="182">
        <f t="shared" si="36"/>
        <v>1028</v>
      </c>
      <c r="E195" s="191">
        <v>68</v>
      </c>
      <c r="F195" s="191">
        <v>90</v>
      </c>
      <c r="G195" s="191">
        <v>230</v>
      </c>
      <c r="H195" s="191">
        <v>222</v>
      </c>
      <c r="I195" s="191">
        <v>184</v>
      </c>
      <c r="J195" s="191">
        <v>137</v>
      </c>
      <c r="K195" s="191">
        <v>72</v>
      </c>
      <c r="L195" s="191">
        <v>23</v>
      </c>
      <c r="M195" s="191">
        <v>2</v>
      </c>
      <c r="N195" s="192">
        <v>0</v>
      </c>
    </row>
    <row r="196" spans="2:14" ht="12" customHeight="1">
      <c r="B196" s="1050" t="s">
        <v>2035</v>
      </c>
      <c r="C196" s="1060"/>
      <c r="D196" s="182">
        <f t="shared" si="36"/>
        <v>1645</v>
      </c>
      <c r="E196" s="191">
        <f aca="true" t="shared" si="41" ref="E196:N196">SUM(E197:E198)</f>
        <v>198</v>
      </c>
      <c r="F196" s="191">
        <f t="shared" si="41"/>
        <v>208</v>
      </c>
      <c r="G196" s="191">
        <f t="shared" si="41"/>
        <v>430</v>
      </c>
      <c r="H196" s="191">
        <f t="shared" si="41"/>
        <v>371</v>
      </c>
      <c r="I196" s="191">
        <f t="shared" si="41"/>
        <v>275</v>
      </c>
      <c r="J196" s="191">
        <f t="shared" si="41"/>
        <v>128</v>
      </c>
      <c r="K196" s="191">
        <f t="shared" si="41"/>
        <v>27</v>
      </c>
      <c r="L196" s="191">
        <f t="shared" si="41"/>
        <v>7</v>
      </c>
      <c r="M196" s="191">
        <f t="shared" si="41"/>
        <v>1</v>
      </c>
      <c r="N196" s="192">
        <f t="shared" si="41"/>
        <v>0</v>
      </c>
    </row>
    <row r="197" spans="2:14" ht="12.75" customHeight="1">
      <c r="B197" s="188"/>
      <c r="C197" s="200" t="s">
        <v>2205</v>
      </c>
      <c r="D197" s="182">
        <f t="shared" si="36"/>
        <v>684</v>
      </c>
      <c r="E197" s="201">
        <v>56</v>
      </c>
      <c r="F197" s="201">
        <v>90</v>
      </c>
      <c r="G197" s="201">
        <v>176</v>
      </c>
      <c r="H197" s="201">
        <v>157</v>
      </c>
      <c r="I197" s="201">
        <v>111</v>
      </c>
      <c r="J197" s="201">
        <v>69</v>
      </c>
      <c r="K197" s="201">
        <v>19</v>
      </c>
      <c r="L197" s="201">
        <v>6</v>
      </c>
      <c r="M197" s="201">
        <v>0</v>
      </c>
      <c r="N197" s="202">
        <v>0</v>
      </c>
    </row>
    <row r="198" spans="2:14" ht="12.75" customHeight="1">
      <c r="B198" s="188"/>
      <c r="C198" s="200" t="s">
        <v>2206</v>
      </c>
      <c r="D198" s="182">
        <f t="shared" si="36"/>
        <v>961</v>
      </c>
      <c r="E198" s="201">
        <v>142</v>
      </c>
      <c r="F198" s="201">
        <v>118</v>
      </c>
      <c r="G198" s="201">
        <v>254</v>
      </c>
      <c r="H198" s="201">
        <v>214</v>
      </c>
      <c r="I198" s="201">
        <v>164</v>
      </c>
      <c r="J198" s="201">
        <v>59</v>
      </c>
      <c r="K198" s="201">
        <v>8</v>
      </c>
      <c r="L198" s="201">
        <v>1</v>
      </c>
      <c r="M198" s="201">
        <v>1</v>
      </c>
      <c r="N198" s="202">
        <v>0</v>
      </c>
    </row>
    <row r="199" spans="2:14" ht="12.75" customHeight="1">
      <c r="B199" s="188"/>
      <c r="C199" s="200"/>
      <c r="D199" s="182"/>
      <c r="E199" s="201"/>
      <c r="F199" s="201"/>
      <c r="G199" s="201"/>
      <c r="H199" s="201"/>
      <c r="I199" s="201"/>
      <c r="J199" s="201"/>
      <c r="K199" s="201"/>
      <c r="L199" s="201"/>
      <c r="M199" s="201"/>
      <c r="N199" s="202"/>
    </row>
    <row r="200" spans="2:14" s="185" customFormat="1" ht="12.75" customHeight="1">
      <c r="B200" s="1048" t="s">
        <v>2207</v>
      </c>
      <c r="C200" s="1049"/>
      <c r="D200" s="197">
        <f>SUM(E200:N200)</f>
        <v>360</v>
      </c>
      <c r="E200" s="186">
        <f aca="true" t="shared" si="42" ref="E200:N200">SUM(E201)</f>
        <v>34</v>
      </c>
      <c r="F200" s="186">
        <f t="shared" si="42"/>
        <v>48</v>
      </c>
      <c r="G200" s="186">
        <f t="shared" si="42"/>
        <v>115</v>
      </c>
      <c r="H200" s="186">
        <f t="shared" si="42"/>
        <v>123</v>
      </c>
      <c r="I200" s="186">
        <f t="shared" si="42"/>
        <v>36</v>
      </c>
      <c r="J200" s="186">
        <f t="shared" si="42"/>
        <v>4</v>
      </c>
      <c r="K200" s="186">
        <f t="shared" si="42"/>
        <v>0</v>
      </c>
      <c r="L200" s="186">
        <f t="shared" si="42"/>
        <v>0</v>
      </c>
      <c r="M200" s="186">
        <f t="shared" si="42"/>
        <v>0</v>
      </c>
      <c r="N200" s="187">
        <f t="shared" si="42"/>
        <v>0</v>
      </c>
    </row>
    <row r="201" spans="2:14" ht="12.75" customHeight="1">
      <c r="B201" s="1050" t="s">
        <v>2208</v>
      </c>
      <c r="C201" s="1060"/>
      <c r="D201" s="182">
        <f>SUM(E201:N201)</f>
        <v>360</v>
      </c>
      <c r="E201" s="191">
        <v>34</v>
      </c>
      <c r="F201" s="191">
        <v>48</v>
      </c>
      <c r="G201" s="191">
        <v>115</v>
      </c>
      <c r="H201" s="191">
        <v>123</v>
      </c>
      <c r="I201" s="191">
        <v>36</v>
      </c>
      <c r="J201" s="191">
        <v>4</v>
      </c>
      <c r="K201" s="191">
        <v>0</v>
      </c>
      <c r="L201" s="191">
        <v>0</v>
      </c>
      <c r="M201" s="191">
        <v>0</v>
      </c>
      <c r="N201" s="192">
        <v>0</v>
      </c>
    </row>
    <row r="202" spans="2:14" ht="12.75" customHeight="1">
      <c r="B202" s="204"/>
      <c r="C202" s="181"/>
      <c r="D202" s="182"/>
      <c r="E202" s="191"/>
      <c r="F202" s="191"/>
      <c r="G202" s="191"/>
      <c r="H202" s="191"/>
      <c r="I202" s="191"/>
      <c r="J202" s="191"/>
      <c r="K202" s="191"/>
      <c r="L202" s="191"/>
      <c r="M202" s="191"/>
      <c r="N202" s="192"/>
    </row>
    <row r="203" spans="2:14" s="185" customFormat="1" ht="12.75" customHeight="1">
      <c r="B203" s="1048" t="s">
        <v>2209</v>
      </c>
      <c r="C203" s="1049"/>
      <c r="D203" s="197">
        <f aca="true" t="shared" si="43" ref="D203:D228">SUM(E203:N203)</f>
        <v>10991</v>
      </c>
      <c r="E203" s="186">
        <f aca="true" t="shared" si="44" ref="E203:N203">SUM(E204,E211,E214,E217,E222)</f>
        <v>1186</v>
      </c>
      <c r="F203" s="186">
        <f t="shared" si="44"/>
        <v>1287</v>
      </c>
      <c r="G203" s="186">
        <f t="shared" si="44"/>
        <v>2840</v>
      </c>
      <c r="H203" s="186">
        <f t="shared" si="44"/>
        <v>2283</v>
      </c>
      <c r="I203" s="186">
        <f t="shared" si="44"/>
        <v>1716</v>
      </c>
      <c r="J203" s="186">
        <f t="shared" si="44"/>
        <v>986</v>
      </c>
      <c r="K203" s="186">
        <f t="shared" si="44"/>
        <v>463</v>
      </c>
      <c r="L203" s="186">
        <f t="shared" si="44"/>
        <v>226</v>
      </c>
      <c r="M203" s="186">
        <f t="shared" si="44"/>
        <v>2</v>
      </c>
      <c r="N203" s="187">
        <f t="shared" si="44"/>
        <v>2</v>
      </c>
    </row>
    <row r="204" spans="2:14" ht="12" customHeight="1">
      <c r="B204" s="1050" t="s">
        <v>2036</v>
      </c>
      <c r="C204" s="1060"/>
      <c r="D204" s="182">
        <f t="shared" si="43"/>
        <v>3700</v>
      </c>
      <c r="E204" s="191">
        <f aca="true" t="shared" si="45" ref="E204:N204">SUM(E205:E210)</f>
        <v>379</v>
      </c>
      <c r="F204" s="191">
        <f t="shared" si="45"/>
        <v>420</v>
      </c>
      <c r="G204" s="191">
        <f t="shared" si="45"/>
        <v>982</v>
      </c>
      <c r="H204" s="191">
        <f t="shared" si="45"/>
        <v>800</v>
      </c>
      <c r="I204" s="191">
        <f t="shared" si="45"/>
        <v>611</v>
      </c>
      <c r="J204" s="191">
        <f t="shared" si="45"/>
        <v>340</v>
      </c>
      <c r="K204" s="191">
        <f t="shared" si="45"/>
        <v>132</v>
      </c>
      <c r="L204" s="191">
        <f t="shared" si="45"/>
        <v>35</v>
      </c>
      <c r="M204" s="191">
        <f t="shared" si="45"/>
        <v>1</v>
      </c>
      <c r="N204" s="192">
        <f t="shared" si="45"/>
        <v>0</v>
      </c>
    </row>
    <row r="205" spans="2:14" ht="12.75" customHeight="1">
      <c r="B205" s="188"/>
      <c r="C205" s="200" t="s">
        <v>2210</v>
      </c>
      <c r="D205" s="182">
        <f t="shared" si="43"/>
        <v>689</v>
      </c>
      <c r="E205" s="201">
        <v>88</v>
      </c>
      <c r="F205" s="201">
        <v>88</v>
      </c>
      <c r="G205" s="201">
        <v>216</v>
      </c>
      <c r="H205" s="201">
        <v>160</v>
      </c>
      <c r="I205" s="201">
        <v>84</v>
      </c>
      <c r="J205" s="201">
        <v>36</v>
      </c>
      <c r="K205" s="201">
        <v>14</v>
      </c>
      <c r="L205" s="201">
        <v>3</v>
      </c>
      <c r="M205" s="201">
        <v>0</v>
      </c>
      <c r="N205" s="202">
        <v>0</v>
      </c>
    </row>
    <row r="206" spans="2:14" ht="12.75" customHeight="1">
      <c r="B206" s="188"/>
      <c r="C206" s="200" t="s">
        <v>2211</v>
      </c>
      <c r="D206" s="182">
        <f t="shared" si="43"/>
        <v>313</v>
      </c>
      <c r="E206" s="201">
        <v>63</v>
      </c>
      <c r="F206" s="201">
        <v>53</v>
      </c>
      <c r="G206" s="201">
        <v>108</v>
      </c>
      <c r="H206" s="201">
        <v>47</v>
      </c>
      <c r="I206" s="201">
        <v>33</v>
      </c>
      <c r="J206" s="201">
        <v>8</v>
      </c>
      <c r="K206" s="201">
        <v>0</v>
      </c>
      <c r="L206" s="201">
        <v>1</v>
      </c>
      <c r="M206" s="201">
        <v>0</v>
      </c>
      <c r="N206" s="202">
        <v>0</v>
      </c>
    </row>
    <row r="207" spans="2:14" ht="12.75" customHeight="1">
      <c r="B207" s="188"/>
      <c r="C207" s="200" t="s">
        <v>2212</v>
      </c>
      <c r="D207" s="182">
        <f t="shared" si="43"/>
        <v>776</v>
      </c>
      <c r="E207" s="201">
        <v>47</v>
      </c>
      <c r="F207" s="201">
        <v>84</v>
      </c>
      <c r="G207" s="201">
        <v>189</v>
      </c>
      <c r="H207" s="201">
        <v>197</v>
      </c>
      <c r="I207" s="201">
        <v>140</v>
      </c>
      <c r="J207" s="201">
        <v>83</v>
      </c>
      <c r="K207" s="201">
        <v>29</v>
      </c>
      <c r="L207" s="201">
        <v>6</v>
      </c>
      <c r="M207" s="201">
        <v>1</v>
      </c>
      <c r="N207" s="202">
        <v>0</v>
      </c>
    </row>
    <row r="208" spans="2:14" ht="12.75" customHeight="1">
      <c r="B208" s="188"/>
      <c r="C208" s="200" t="s">
        <v>2213</v>
      </c>
      <c r="D208" s="182">
        <f t="shared" si="43"/>
        <v>452</v>
      </c>
      <c r="E208" s="201">
        <v>26</v>
      </c>
      <c r="F208" s="201">
        <v>46</v>
      </c>
      <c r="G208" s="201">
        <v>88</v>
      </c>
      <c r="H208" s="201">
        <v>95</v>
      </c>
      <c r="I208" s="201">
        <v>110</v>
      </c>
      <c r="J208" s="201">
        <v>65</v>
      </c>
      <c r="K208" s="201">
        <v>21</v>
      </c>
      <c r="L208" s="201">
        <v>1</v>
      </c>
      <c r="M208" s="201">
        <v>0</v>
      </c>
      <c r="N208" s="202">
        <v>0</v>
      </c>
    </row>
    <row r="209" spans="2:14" ht="12.75" customHeight="1">
      <c r="B209" s="188"/>
      <c r="C209" s="200" t="s">
        <v>2214</v>
      </c>
      <c r="D209" s="182">
        <f t="shared" si="43"/>
        <v>782</v>
      </c>
      <c r="E209" s="201">
        <v>75</v>
      </c>
      <c r="F209" s="201">
        <v>76</v>
      </c>
      <c r="G209" s="201">
        <v>233</v>
      </c>
      <c r="H209" s="201">
        <v>175</v>
      </c>
      <c r="I209" s="201">
        <v>109</v>
      </c>
      <c r="J209" s="201">
        <v>68</v>
      </c>
      <c r="K209" s="201">
        <v>33</v>
      </c>
      <c r="L209" s="201">
        <v>13</v>
      </c>
      <c r="M209" s="201">
        <v>0</v>
      </c>
      <c r="N209" s="202">
        <v>0</v>
      </c>
    </row>
    <row r="210" spans="2:14" ht="12.75" customHeight="1">
      <c r="B210" s="188"/>
      <c r="C210" s="200" t="s">
        <v>2215</v>
      </c>
      <c r="D210" s="182">
        <f t="shared" si="43"/>
        <v>688</v>
      </c>
      <c r="E210" s="201">
        <v>80</v>
      </c>
      <c r="F210" s="201">
        <v>73</v>
      </c>
      <c r="G210" s="201">
        <v>148</v>
      </c>
      <c r="H210" s="201">
        <v>126</v>
      </c>
      <c r="I210" s="201">
        <v>135</v>
      </c>
      <c r="J210" s="201">
        <v>80</v>
      </c>
      <c r="K210" s="201">
        <v>35</v>
      </c>
      <c r="L210" s="201">
        <v>11</v>
      </c>
      <c r="M210" s="201">
        <v>0</v>
      </c>
      <c r="N210" s="202">
        <v>0</v>
      </c>
    </row>
    <row r="211" spans="2:14" ht="12" customHeight="1">
      <c r="B211" s="1050" t="s">
        <v>2037</v>
      </c>
      <c r="C211" s="1060"/>
      <c r="D211" s="182">
        <f t="shared" si="43"/>
        <v>1175</v>
      </c>
      <c r="E211" s="191">
        <f aca="true" t="shared" si="46" ref="E211:N211">SUM(E212:E213)</f>
        <v>100</v>
      </c>
      <c r="F211" s="191">
        <f t="shared" si="46"/>
        <v>125</v>
      </c>
      <c r="G211" s="191">
        <f t="shared" si="46"/>
        <v>313</v>
      </c>
      <c r="H211" s="191">
        <f t="shared" si="46"/>
        <v>302</v>
      </c>
      <c r="I211" s="191">
        <f t="shared" si="46"/>
        <v>208</v>
      </c>
      <c r="J211" s="191">
        <f t="shared" si="46"/>
        <v>88</v>
      </c>
      <c r="K211" s="191">
        <f t="shared" si="46"/>
        <v>27</v>
      </c>
      <c r="L211" s="191">
        <f t="shared" si="46"/>
        <v>12</v>
      </c>
      <c r="M211" s="191">
        <f t="shared" si="46"/>
        <v>0</v>
      </c>
      <c r="N211" s="192">
        <f t="shared" si="46"/>
        <v>0</v>
      </c>
    </row>
    <row r="212" spans="2:14" ht="12.75" customHeight="1">
      <c r="B212" s="188"/>
      <c r="C212" s="200" t="s">
        <v>2216</v>
      </c>
      <c r="D212" s="182">
        <f t="shared" si="43"/>
        <v>754</v>
      </c>
      <c r="E212" s="201">
        <v>53</v>
      </c>
      <c r="F212" s="201">
        <v>65</v>
      </c>
      <c r="G212" s="201">
        <v>192</v>
      </c>
      <c r="H212" s="201">
        <v>195</v>
      </c>
      <c r="I212" s="201">
        <v>148</v>
      </c>
      <c r="J212" s="201">
        <v>68</v>
      </c>
      <c r="K212" s="201">
        <v>23</v>
      </c>
      <c r="L212" s="201">
        <v>10</v>
      </c>
      <c r="M212" s="201">
        <v>0</v>
      </c>
      <c r="N212" s="202">
        <v>0</v>
      </c>
    </row>
    <row r="213" spans="2:14" ht="12.75" customHeight="1">
      <c r="B213" s="188"/>
      <c r="C213" s="200" t="s">
        <v>2217</v>
      </c>
      <c r="D213" s="182">
        <f t="shared" si="43"/>
        <v>421</v>
      </c>
      <c r="E213" s="201">
        <v>47</v>
      </c>
      <c r="F213" s="201">
        <v>60</v>
      </c>
      <c r="G213" s="201">
        <v>121</v>
      </c>
      <c r="H213" s="201">
        <v>107</v>
      </c>
      <c r="I213" s="201">
        <v>60</v>
      </c>
      <c r="J213" s="201">
        <v>20</v>
      </c>
      <c r="K213" s="201">
        <v>4</v>
      </c>
      <c r="L213" s="201">
        <v>2</v>
      </c>
      <c r="M213" s="201">
        <v>0</v>
      </c>
      <c r="N213" s="202">
        <v>0</v>
      </c>
    </row>
    <row r="214" spans="2:14" ht="12" customHeight="1">
      <c r="B214" s="1050" t="s">
        <v>2038</v>
      </c>
      <c r="C214" s="1060"/>
      <c r="D214" s="182">
        <f t="shared" si="43"/>
        <v>1319</v>
      </c>
      <c r="E214" s="191">
        <f aca="true" t="shared" si="47" ref="E214:N214">SUM(E215:E216)</f>
        <v>162</v>
      </c>
      <c r="F214" s="191">
        <f t="shared" si="47"/>
        <v>172</v>
      </c>
      <c r="G214" s="191">
        <f t="shared" si="47"/>
        <v>338</v>
      </c>
      <c r="H214" s="191">
        <f t="shared" si="47"/>
        <v>303</v>
      </c>
      <c r="I214" s="191">
        <f t="shared" si="47"/>
        <v>196</v>
      </c>
      <c r="J214" s="191">
        <f t="shared" si="47"/>
        <v>97</v>
      </c>
      <c r="K214" s="191">
        <f t="shared" si="47"/>
        <v>44</v>
      </c>
      <c r="L214" s="191">
        <f t="shared" si="47"/>
        <v>7</v>
      </c>
      <c r="M214" s="191">
        <f t="shared" si="47"/>
        <v>0</v>
      </c>
      <c r="N214" s="192">
        <f t="shared" si="47"/>
        <v>0</v>
      </c>
    </row>
    <row r="215" spans="2:14" ht="12.75" customHeight="1">
      <c r="B215" s="188"/>
      <c r="C215" s="200" t="s">
        <v>2218</v>
      </c>
      <c r="D215" s="182">
        <f t="shared" si="43"/>
        <v>763</v>
      </c>
      <c r="E215" s="201">
        <v>97</v>
      </c>
      <c r="F215" s="201">
        <v>108</v>
      </c>
      <c r="G215" s="201">
        <v>216</v>
      </c>
      <c r="H215" s="201">
        <v>166</v>
      </c>
      <c r="I215" s="201">
        <v>94</v>
      </c>
      <c r="J215" s="201">
        <v>55</v>
      </c>
      <c r="K215" s="201">
        <v>23</v>
      </c>
      <c r="L215" s="191">
        <v>4</v>
      </c>
      <c r="M215" s="201">
        <v>0</v>
      </c>
      <c r="N215" s="202">
        <v>0</v>
      </c>
    </row>
    <row r="216" spans="2:14" ht="12.75" customHeight="1">
      <c r="B216" s="188"/>
      <c r="C216" s="200" t="s">
        <v>2124</v>
      </c>
      <c r="D216" s="182">
        <f t="shared" si="43"/>
        <v>556</v>
      </c>
      <c r="E216" s="201">
        <v>65</v>
      </c>
      <c r="F216" s="201">
        <v>64</v>
      </c>
      <c r="G216" s="201">
        <v>122</v>
      </c>
      <c r="H216" s="201">
        <v>137</v>
      </c>
      <c r="I216" s="201">
        <v>102</v>
      </c>
      <c r="J216" s="201">
        <v>42</v>
      </c>
      <c r="K216" s="201">
        <v>21</v>
      </c>
      <c r="L216" s="201">
        <v>3</v>
      </c>
      <c r="M216" s="201">
        <v>0</v>
      </c>
      <c r="N216" s="202">
        <v>0</v>
      </c>
    </row>
    <row r="217" spans="2:14" ht="12" customHeight="1">
      <c r="B217" s="1050" t="s">
        <v>2039</v>
      </c>
      <c r="C217" s="1060"/>
      <c r="D217" s="182">
        <f t="shared" si="43"/>
        <v>1403</v>
      </c>
      <c r="E217" s="191">
        <f aca="true" t="shared" si="48" ref="E217:N217">SUM(E218:E221)</f>
        <v>287</v>
      </c>
      <c r="F217" s="191">
        <f t="shared" si="48"/>
        <v>264</v>
      </c>
      <c r="G217" s="191">
        <f t="shared" si="48"/>
        <v>462</v>
      </c>
      <c r="H217" s="191">
        <f t="shared" si="48"/>
        <v>222</v>
      </c>
      <c r="I217" s="191">
        <f t="shared" si="48"/>
        <v>124</v>
      </c>
      <c r="J217" s="191">
        <f t="shared" si="48"/>
        <v>31</v>
      </c>
      <c r="K217" s="191">
        <f t="shared" si="48"/>
        <v>9</v>
      </c>
      <c r="L217" s="191">
        <f t="shared" si="48"/>
        <v>2</v>
      </c>
      <c r="M217" s="191">
        <f t="shared" si="48"/>
        <v>0</v>
      </c>
      <c r="N217" s="192">
        <f t="shared" si="48"/>
        <v>2</v>
      </c>
    </row>
    <row r="218" spans="2:14" ht="12.75" customHeight="1">
      <c r="B218" s="188"/>
      <c r="C218" s="200" t="s">
        <v>2219</v>
      </c>
      <c r="D218" s="182">
        <f t="shared" si="43"/>
        <v>407</v>
      </c>
      <c r="E218" s="201">
        <v>64</v>
      </c>
      <c r="F218" s="201">
        <v>61</v>
      </c>
      <c r="G218" s="201">
        <v>139</v>
      </c>
      <c r="H218" s="201">
        <v>77</v>
      </c>
      <c r="I218" s="201">
        <v>44</v>
      </c>
      <c r="J218" s="201">
        <v>17</v>
      </c>
      <c r="K218" s="201">
        <v>4</v>
      </c>
      <c r="L218" s="191">
        <v>1</v>
      </c>
      <c r="M218" s="201">
        <v>0</v>
      </c>
      <c r="N218" s="202">
        <v>0</v>
      </c>
    </row>
    <row r="219" spans="2:14" ht="12.75" customHeight="1">
      <c r="B219" s="188"/>
      <c r="C219" s="200" t="s">
        <v>2220</v>
      </c>
      <c r="D219" s="182">
        <f t="shared" si="43"/>
        <v>154</v>
      </c>
      <c r="E219" s="201">
        <v>18</v>
      </c>
      <c r="F219" s="201">
        <v>23</v>
      </c>
      <c r="G219" s="201">
        <v>59</v>
      </c>
      <c r="H219" s="201">
        <v>33</v>
      </c>
      <c r="I219" s="201">
        <v>17</v>
      </c>
      <c r="J219" s="201">
        <v>2</v>
      </c>
      <c r="K219" s="201">
        <v>1</v>
      </c>
      <c r="L219" s="201">
        <v>0</v>
      </c>
      <c r="M219" s="201">
        <v>0</v>
      </c>
      <c r="N219" s="202">
        <v>1</v>
      </c>
    </row>
    <row r="220" spans="2:14" ht="12.75" customHeight="1">
      <c r="B220" s="188"/>
      <c r="C220" s="200" t="s">
        <v>2221</v>
      </c>
      <c r="D220" s="182">
        <f t="shared" si="43"/>
        <v>506</v>
      </c>
      <c r="E220" s="201">
        <v>149</v>
      </c>
      <c r="F220" s="201">
        <v>115</v>
      </c>
      <c r="G220" s="201">
        <v>160</v>
      </c>
      <c r="H220" s="201">
        <v>56</v>
      </c>
      <c r="I220" s="201">
        <v>17</v>
      </c>
      <c r="J220" s="201">
        <v>4</v>
      </c>
      <c r="K220" s="201">
        <v>3</v>
      </c>
      <c r="L220" s="201">
        <v>1</v>
      </c>
      <c r="M220" s="201">
        <v>0</v>
      </c>
      <c r="N220" s="202">
        <v>1</v>
      </c>
    </row>
    <row r="221" spans="2:14" ht="12.75" customHeight="1">
      <c r="B221" s="188"/>
      <c r="C221" s="200" t="s">
        <v>2222</v>
      </c>
      <c r="D221" s="182">
        <f t="shared" si="43"/>
        <v>336</v>
      </c>
      <c r="E221" s="201">
        <v>56</v>
      </c>
      <c r="F221" s="201">
        <v>65</v>
      </c>
      <c r="G221" s="201">
        <v>104</v>
      </c>
      <c r="H221" s="201">
        <v>56</v>
      </c>
      <c r="I221" s="201">
        <v>46</v>
      </c>
      <c r="J221" s="201">
        <v>8</v>
      </c>
      <c r="K221" s="201">
        <v>1</v>
      </c>
      <c r="L221" s="201">
        <v>0</v>
      </c>
      <c r="M221" s="201">
        <v>0</v>
      </c>
      <c r="N221" s="202">
        <v>0</v>
      </c>
    </row>
    <row r="222" spans="2:14" ht="12" customHeight="1">
      <c r="B222" s="1050" t="s">
        <v>2040</v>
      </c>
      <c r="C222" s="1060"/>
      <c r="D222" s="182">
        <f t="shared" si="43"/>
        <v>3394</v>
      </c>
      <c r="E222" s="191">
        <f aca="true" t="shared" si="49" ref="E222:N222">SUM(E223:E228)</f>
        <v>258</v>
      </c>
      <c r="F222" s="191">
        <f t="shared" si="49"/>
        <v>306</v>
      </c>
      <c r="G222" s="191">
        <f t="shared" si="49"/>
        <v>745</v>
      </c>
      <c r="H222" s="191">
        <f t="shared" si="49"/>
        <v>656</v>
      </c>
      <c r="I222" s="191">
        <f t="shared" si="49"/>
        <v>577</v>
      </c>
      <c r="J222" s="191">
        <f t="shared" si="49"/>
        <v>430</v>
      </c>
      <c r="K222" s="191">
        <f t="shared" si="49"/>
        <v>251</v>
      </c>
      <c r="L222" s="191">
        <f t="shared" si="49"/>
        <v>170</v>
      </c>
      <c r="M222" s="191">
        <f t="shared" si="49"/>
        <v>1</v>
      </c>
      <c r="N222" s="192">
        <f t="shared" si="49"/>
        <v>0</v>
      </c>
    </row>
    <row r="223" spans="2:14" ht="12.75" customHeight="1">
      <c r="B223" s="188"/>
      <c r="C223" s="200" t="s">
        <v>2223</v>
      </c>
      <c r="D223" s="182">
        <f t="shared" si="43"/>
        <v>510</v>
      </c>
      <c r="E223" s="201">
        <v>37</v>
      </c>
      <c r="F223" s="201">
        <v>55</v>
      </c>
      <c r="G223" s="201">
        <v>98</v>
      </c>
      <c r="H223" s="201">
        <v>96</v>
      </c>
      <c r="I223" s="201">
        <v>110</v>
      </c>
      <c r="J223" s="201">
        <v>78</v>
      </c>
      <c r="K223" s="201">
        <v>32</v>
      </c>
      <c r="L223" s="191">
        <v>4</v>
      </c>
      <c r="M223" s="201">
        <v>0</v>
      </c>
      <c r="N223" s="202">
        <v>0</v>
      </c>
    </row>
    <row r="224" spans="2:14" ht="12.75" customHeight="1">
      <c r="B224" s="188"/>
      <c r="C224" s="200" t="s">
        <v>2224</v>
      </c>
      <c r="D224" s="182">
        <f t="shared" si="43"/>
        <v>379</v>
      </c>
      <c r="E224" s="201">
        <v>35</v>
      </c>
      <c r="F224" s="201">
        <v>32</v>
      </c>
      <c r="G224" s="201">
        <v>58</v>
      </c>
      <c r="H224" s="201">
        <v>59</v>
      </c>
      <c r="I224" s="201">
        <v>78</v>
      </c>
      <c r="J224" s="201">
        <v>71</v>
      </c>
      <c r="K224" s="201">
        <v>38</v>
      </c>
      <c r="L224" s="201">
        <v>8</v>
      </c>
      <c r="M224" s="201">
        <v>0</v>
      </c>
      <c r="N224" s="202">
        <v>0</v>
      </c>
    </row>
    <row r="225" spans="2:14" ht="12.75" customHeight="1">
      <c r="B225" s="188"/>
      <c r="C225" s="200" t="s">
        <v>2225</v>
      </c>
      <c r="D225" s="182">
        <f t="shared" si="43"/>
        <v>489</v>
      </c>
      <c r="E225" s="201">
        <v>64</v>
      </c>
      <c r="F225" s="201">
        <v>64</v>
      </c>
      <c r="G225" s="201">
        <v>129</v>
      </c>
      <c r="H225" s="201">
        <v>97</v>
      </c>
      <c r="I225" s="201">
        <v>63</v>
      </c>
      <c r="J225" s="201">
        <v>38</v>
      </c>
      <c r="K225" s="201">
        <v>26</v>
      </c>
      <c r="L225" s="201">
        <v>7</v>
      </c>
      <c r="M225" s="201">
        <v>1</v>
      </c>
      <c r="N225" s="202">
        <v>0</v>
      </c>
    </row>
    <row r="226" spans="2:14" ht="12.75" customHeight="1">
      <c r="B226" s="188"/>
      <c r="C226" s="200" t="s">
        <v>2226</v>
      </c>
      <c r="D226" s="182">
        <f t="shared" si="43"/>
        <v>724</v>
      </c>
      <c r="E226" s="201">
        <v>39</v>
      </c>
      <c r="F226" s="201">
        <v>50</v>
      </c>
      <c r="G226" s="201">
        <v>139</v>
      </c>
      <c r="H226" s="201">
        <v>141</v>
      </c>
      <c r="I226" s="201">
        <v>94</v>
      </c>
      <c r="J226" s="201">
        <v>102</v>
      </c>
      <c r="K226" s="201">
        <v>68</v>
      </c>
      <c r="L226" s="201">
        <v>91</v>
      </c>
      <c r="M226" s="201">
        <v>0</v>
      </c>
      <c r="N226" s="202">
        <v>0</v>
      </c>
    </row>
    <row r="227" spans="2:14" ht="12.75" customHeight="1">
      <c r="B227" s="188"/>
      <c r="C227" s="200" t="s">
        <v>2227</v>
      </c>
      <c r="D227" s="182">
        <f t="shared" si="43"/>
        <v>682</v>
      </c>
      <c r="E227" s="201">
        <v>48</v>
      </c>
      <c r="F227" s="201">
        <v>59</v>
      </c>
      <c r="G227" s="201">
        <v>162</v>
      </c>
      <c r="H227" s="201">
        <v>105</v>
      </c>
      <c r="I227" s="201">
        <v>105</v>
      </c>
      <c r="J227" s="201">
        <v>87</v>
      </c>
      <c r="K227" s="201">
        <v>70</v>
      </c>
      <c r="L227" s="201">
        <v>46</v>
      </c>
      <c r="M227" s="201">
        <v>0</v>
      </c>
      <c r="N227" s="202">
        <v>0</v>
      </c>
    </row>
    <row r="228" spans="2:14" ht="12.75" customHeight="1">
      <c r="B228" s="188"/>
      <c r="C228" s="200" t="s">
        <v>2228</v>
      </c>
      <c r="D228" s="182">
        <f t="shared" si="43"/>
        <v>610</v>
      </c>
      <c r="E228" s="201">
        <v>35</v>
      </c>
      <c r="F228" s="201">
        <v>46</v>
      </c>
      <c r="G228" s="201">
        <v>159</v>
      </c>
      <c r="H228" s="201">
        <v>158</v>
      </c>
      <c r="I228" s="201">
        <v>127</v>
      </c>
      <c r="J228" s="201">
        <v>54</v>
      </c>
      <c r="K228" s="201">
        <v>17</v>
      </c>
      <c r="L228" s="201">
        <v>14</v>
      </c>
      <c r="M228" s="201">
        <v>0</v>
      </c>
      <c r="N228" s="202">
        <v>0</v>
      </c>
    </row>
    <row r="229" spans="2:14" ht="12.75" customHeight="1">
      <c r="B229" s="188"/>
      <c r="C229" s="200"/>
      <c r="D229" s="182"/>
      <c r="E229" s="201"/>
      <c r="F229" s="201"/>
      <c r="G229" s="201"/>
      <c r="H229" s="201"/>
      <c r="I229" s="201"/>
      <c r="J229" s="201"/>
      <c r="K229" s="201"/>
      <c r="L229" s="201"/>
      <c r="M229" s="201"/>
      <c r="N229" s="202"/>
    </row>
    <row r="230" spans="2:14" s="185" customFormat="1" ht="12" customHeight="1">
      <c r="B230" s="1048" t="s">
        <v>2229</v>
      </c>
      <c r="C230" s="1049"/>
      <c r="D230" s="197">
        <f aca="true" t="shared" si="50" ref="D230:D241">SUM(E230:N230)</f>
        <v>6669</v>
      </c>
      <c r="E230" s="186">
        <f aca="true" t="shared" si="51" ref="E230:N230">SUM(E231,E238,E242:E243)</f>
        <v>803</v>
      </c>
      <c r="F230" s="186">
        <f t="shared" si="51"/>
        <v>977</v>
      </c>
      <c r="G230" s="186">
        <f t="shared" si="51"/>
        <v>2245</v>
      </c>
      <c r="H230" s="186">
        <f t="shared" si="51"/>
        <v>1476</v>
      </c>
      <c r="I230" s="186">
        <f t="shared" si="51"/>
        <v>719</v>
      </c>
      <c r="J230" s="186">
        <f t="shared" si="51"/>
        <v>337</v>
      </c>
      <c r="K230" s="186">
        <f t="shared" si="51"/>
        <v>89</v>
      </c>
      <c r="L230" s="186">
        <f t="shared" si="51"/>
        <v>23</v>
      </c>
      <c r="M230" s="186">
        <f t="shared" si="51"/>
        <v>0</v>
      </c>
      <c r="N230" s="187">
        <f t="shared" si="51"/>
        <v>0</v>
      </c>
    </row>
    <row r="231" spans="2:14" ht="12" customHeight="1">
      <c r="B231" s="1050" t="s">
        <v>2041</v>
      </c>
      <c r="C231" s="1060"/>
      <c r="D231" s="182">
        <f t="shared" si="50"/>
        <v>3414</v>
      </c>
      <c r="E231" s="191">
        <f aca="true" t="shared" si="52" ref="E231:M231">SUM(E232:E237)</f>
        <v>462</v>
      </c>
      <c r="F231" s="191">
        <f t="shared" si="52"/>
        <v>605</v>
      </c>
      <c r="G231" s="191">
        <f t="shared" si="52"/>
        <v>1341</v>
      </c>
      <c r="H231" s="191">
        <f t="shared" si="52"/>
        <v>689</v>
      </c>
      <c r="I231" s="191">
        <f t="shared" si="52"/>
        <v>235</v>
      </c>
      <c r="J231" s="191">
        <f t="shared" si="52"/>
        <v>69</v>
      </c>
      <c r="K231" s="191">
        <f t="shared" si="52"/>
        <v>11</v>
      </c>
      <c r="L231" s="191">
        <f t="shared" si="52"/>
        <v>2</v>
      </c>
      <c r="M231" s="191">
        <f t="shared" si="52"/>
        <v>0</v>
      </c>
      <c r="N231" s="192">
        <v>0</v>
      </c>
    </row>
    <row r="232" spans="2:14" ht="12.75" customHeight="1">
      <c r="B232" s="188"/>
      <c r="C232" s="200" t="s">
        <v>2230</v>
      </c>
      <c r="D232" s="182">
        <f t="shared" si="50"/>
        <v>834</v>
      </c>
      <c r="E232" s="201">
        <v>86</v>
      </c>
      <c r="F232" s="201">
        <v>118</v>
      </c>
      <c r="G232" s="201">
        <v>313</v>
      </c>
      <c r="H232" s="201">
        <v>182</v>
      </c>
      <c r="I232" s="201">
        <v>90</v>
      </c>
      <c r="J232" s="201">
        <v>38</v>
      </c>
      <c r="K232" s="201">
        <v>6</v>
      </c>
      <c r="L232" s="201">
        <v>1</v>
      </c>
      <c r="M232" s="201">
        <v>0</v>
      </c>
      <c r="N232" s="202">
        <v>0</v>
      </c>
    </row>
    <row r="233" spans="2:14" ht="12.75" customHeight="1">
      <c r="B233" s="188"/>
      <c r="C233" s="200" t="s">
        <v>2231</v>
      </c>
      <c r="D233" s="182">
        <f t="shared" si="50"/>
        <v>700</v>
      </c>
      <c r="E233" s="201">
        <v>117</v>
      </c>
      <c r="F233" s="201">
        <v>137</v>
      </c>
      <c r="G233" s="201">
        <v>271</v>
      </c>
      <c r="H233" s="201">
        <v>141</v>
      </c>
      <c r="I233" s="201">
        <v>30</v>
      </c>
      <c r="J233" s="201">
        <v>1</v>
      </c>
      <c r="K233" s="201">
        <v>3</v>
      </c>
      <c r="L233" s="201">
        <v>0</v>
      </c>
      <c r="M233" s="201">
        <v>0</v>
      </c>
      <c r="N233" s="202">
        <v>0</v>
      </c>
    </row>
    <row r="234" spans="2:14" ht="12.75" customHeight="1">
      <c r="B234" s="188"/>
      <c r="C234" s="200" t="s">
        <v>2232</v>
      </c>
      <c r="D234" s="182">
        <f t="shared" si="50"/>
        <v>497</v>
      </c>
      <c r="E234" s="201">
        <v>82</v>
      </c>
      <c r="F234" s="201">
        <v>93</v>
      </c>
      <c r="G234" s="201">
        <v>208</v>
      </c>
      <c r="H234" s="201">
        <v>80</v>
      </c>
      <c r="I234" s="201">
        <v>25</v>
      </c>
      <c r="J234" s="201">
        <v>9</v>
      </c>
      <c r="K234" s="201">
        <v>0</v>
      </c>
      <c r="L234" s="201">
        <v>0</v>
      </c>
      <c r="M234" s="201">
        <v>0</v>
      </c>
      <c r="N234" s="202">
        <v>0</v>
      </c>
    </row>
    <row r="235" spans="2:14" ht="12.75" customHeight="1">
      <c r="B235" s="188"/>
      <c r="C235" s="200" t="s">
        <v>2233</v>
      </c>
      <c r="D235" s="182">
        <f t="shared" si="50"/>
        <v>208</v>
      </c>
      <c r="E235" s="201">
        <v>40</v>
      </c>
      <c r="F235" s="201">
        <v>32</v>
      </c>
      <c r="G235" s="201">
        <v>83</v>
      </c>
      <c r="H235" s="201">
        <v>44</v>
      </c>
      <c r="I235" s="201">
        <v>8</v>
      </c>
      <c r="J235" s="201">
        <v>1</v>
      </c>
      <c r="K235" s="201">
        <v>0</v>
      </c>
      <c r="L235" s="201">
        <v>0</v>
      </c>
      <c r="M235" s="201">
        <v>0</v>
      </c>
      <c r="N235" s="202">
        <v>0</v>
      </c>
    </row>
    <row r="236" spans="2:14" ht="12.75" customHeight="1">
      <c r="B236" s="188"/>
      <c r="C236" s="200" t="s">
        <v>2234</v>
      </c>
      <c r="D236" s="182">
        <f t="shared" si="50"/>
        <v>477</v>
      </c>
      <c r="E236" s="201">
        <v>54</v>
      </c>
      <c r="F236" s="201">
        <v>77</v>
      </c>
      <c r="G236" s="201">
        <v>184</v>
      </c>
      <c r="H236" s="201">
        <v>108</v>
      </c>
      <c r="I236" s="201">
        <v>46</v>
      </c>
      <c r="J236" s="201">
        <v>6</v>
      </c>
      <c r="K236" s="201">
        <v>2</v>
      </c>
      <c r="L236" s="201">
        <v>0</v>
      </c>
      <c r="M236" s="201">
        <v>0</v>
      </c>
      <c r="N236" s="202">
        <v>0</v>
      </c>
    </row>
    <row r="237" spans="2:14" ht="12.75" customHeight="1">
      <c r="B237" s="188"/>
      <c r="C237" s="200" t="s">
        <v>2180</v>
      </c>
      <c r="D237" s="182">
        <f t="shared" si="50"/>
        <v>698</v>
      </c>
      <c r="E237" s="201">
        <v>83</v>
      </c>
      <c r="F237" s="201">
        <v>148</v>
      </c>
      <c r="G237" s="201">
        <v>282</v>
      </c>
      <c r="H237" s="201">
        <v>134</v>
      </c>
      <c r="I237" s="201">
        <v>36</v>
      </c>
      <c r="J237" s="201">
        <v>14</v>
      </c>
      <c r="K237" s="201">
        <v>0</v>
      </c>
      <c r="L237" s="201">
        <v>1</v>
      </c>
      <c r="M237" s="201">
        <v>0</v>
      </c>
      <c r="N237" s="202">
        <v>0</v>
      </c>
    </row>
    <row r="238" spans="2:14" ht="12" customHeight="1">
      <c r="B238" s="1050" t="s">
        <v>2235</v>
      </c>
      <c r="C238" s="1060"/>
      <c r="D238" s="182">
        <f t="shared" si="50"/>
        <v>1630</v>
      </c>
      <c r="E238" s="191">
        <f aca="true" t="shared" si="53" ref="E238:M238">SUM(E239:E241)</f>
        <v>187</v>
      </c>
      <c r="F238" s="191">
        <f t="shared" si="53"/>
        <v>186</v>
      </c>
      <c r="G238" s="191">
        <f t="shared" si="53"/>
        <v>388</v>
      </c>
      <c r="H238" s="191">
        <f t="shared" si="53"/>
        <v>323</v>
      </c>
      <c r="I238" s="191">
        <f t="shared" si="53"/>
        <v>253</v>
      </c>
      <c r="J238" s="191">
        <f t="shared" si="53"/>
        <v>207</v>
      </c>
      <c r="K238" s="191">
        <f t="shared" si="53"/>
        <v>66</v>
      </c>
      <c r="L238" s="191">
        <f t="shared" si="53"/>
        <v>20</v>
      </c>
      <c r="M238" s="191">
        <f t="shared" si="53"/>
        <v>0</v>
      </c>
      <c r="N238" s="192">
        <v>0</v>
      </c>
    </row>
    <row r="239" spans="2:14" ht="12.75" customHeight="1">
      <c r="B239" s="188"/>
      <c r="C239" s="200" t="s">
        <v>2236</v>
      </c>
      <c r="D239" s="182">
        <f t="shared" si="50"/>
        <v>839</v>
      </c>
      <c r="E239" s="201">
        <v>95</v>
      </c>
      <c r="F239" s="201">
        <v>81</v>
      </c>
      <c r="G239" s="201">
        <v>190</v>
      </c>
      <c r="H239" s="201">
        <v>168</v>
      </c>
      <c r="I239" s="201">
        <v>135</v>
      </c>
      <c r="J239" s="201">
        <v>123</v>
      </c>
      <c r="K239" s="201">
        <v>34</v>
      </c>
      <c r="L239" s="201">
        <v>13</v>
      </c>
      <c r="M239" s="201">
        <v>0</v>
      </c>
      <c r="N239" s="202">
        <v>0</v>
      </c>
    </row>
    <row r="240" spans="2:14" ht="12.75" customHeight="1">
      <c r="B240" s="188"/>
      <c r="C240" s="200" t="s">
        <v>2237</v>
      </c>
      <c r="D240" s="182">
        <f t="shared" si="50"/>
        <v>324</v>
      </c>
      <c r="E240" s="201">
        <v>26</v>
      </c>
      <c r="F240" s="201">
        <v>33</v>
      </c>
      <c r="G240" s="201">
        <v>72</v>
      </c>
      <c r="H240" s="201">
        <v>48</v>
      </c>
      <c r="I240" s="201">
        <v>57</v>
      </c>
      <c r="J240" s="201">
        <v>57</v>
      </c>
      <c r="K240" s="201">
        <v>26</v>
      </c>
      <c r="L240" s="201">
        <v>5</v>
      </c>
      <c r="M240" s="201">
        <v>0</v>
      </c>
      <c r="N240" s="202">
        <v>0</v>
      </c>
    </row>
    <row r="241" spans="2:14" ht="12.75" customHeight="1">
      <c r="B241" s="188"/>
      <c r="C241" s="200" t="s">
        <v>2238</v>
      </c>
      <c r="D241" s="182">
        <f t="shared" si="50"/>
        <v>467</v>
      </c>
      <c r="E241" s="201">
        <v>66</v>
      </c>
      <c r="F241" s="201">
        <v>72</v>
      </c>
      <c r="G241" s="201">
        <v>126</v>
      </c>
      <c r="H241" s="201">
        <v>107</v>
      </c>
      <c r="I241" s="201">
        <v>61</v>
      </c>
      <c r="J241" s="201">
        <v>27</v>
      </c>
      <c r="K241" s="201">
        <v>6</v>
      </c>
      <c r="L241" s="201">
        <v>2</v>
      </c>
      <c r="M241" s="201">
        <v>0</v>
      </c>
      <c r="N241" s="202">
        <v>0</v>
      </c>
    </row>
    <row r="242" spans="2:14" ht="12" customHeight="1">
      <c r="B242" s="1050" t="s">
        <v>2042</v>
      </c>
      <c r="C242" s="1060"/>
      <c r="D242" s="182">
        <v>379</v>
      </c>
      <c r="E242" s="191">
        <v>29</v>
      </c>
      <c r="F242" s="191">
        <v>57</v>
      </c>
      <c r="G242" s="191">
        <v>127</v>
      </c>
      <c r="H242" s="191">
        <v>123</v>
      </c>
      <c r="I242" s="191">
        <v>38</v>
      </c>
      <c r="J242" s="191">
        <v>2</v>
      </c>
      <c r="K242" s="191">
        <v>0</v>
      </c>
      <c r="L242" s="191">
        <v>0</v>
      </c>
      <c r="M242" s="191">
        <v>0</v>
      </c>
      <c r="N242" s="192">
        <v>0</v>
      </c>
    </row>
    <row r="243" spans="2:14" ht="12" customHeight="1">
      <c r="B243" s="1050" t="s">
        <v>2043</v>
      </c>
      <c r="C243" s="1060"/>
      <c r="D243" s="182">
        <f>SUM(E243:N243)</f>
        <v>1249</v>
      </c>
      <c r="E243" s="191">
        <f aca="true" t="shared" si="54" ref="E243:M243">SUM(E244:E246)</f>
        <v>125</v>
      </c>
      <c r="F243" s="191">
        <f t="shared" si="54"/>
        <v>129</v>
      </c>
      <c r="G243" s="191">
        <f t="shared" si="54"/>
        <v>389</v>
      </c>
      <c r="H243" s="191">
        <f t="shared" si="54"/>
        <v>341</v>
      </c>
      <c r="I243" s="191">
        <f t="shared" si="54"/>
        <v>193</v>
      </c>
      <c r="J243" s="191">
        <f t="shared" si="54"/>
        <v>59</v>
      </c>
      <c r="K243" s="191">
        <f t="shared" si="54"/>
        <v>12</v>
      </c>
      <c r="L243" s="191">
        <f t="shared" si="54"/>
        <v>1</v>
      </c>
      <c r="M243" s="191">
        <f t="shared" si="54"/>
        <v>0</v>
      </c>
      <c r="N243" s="192">
        <v>0</v>
      </c>
    </row>
    <row r="244" spans="2:14" ht="12.75" customHeight="1">
      <c r="B244" s="188"/>
      <c r="C244" s="200" t="s">
        <v>2239</v>
      </c>
      <c r="D244" s="182">
        <f>SUM(E244:N244)</f>
        <v>710</v>
      </c>
      <c r="E244" s="201">
        <v>80</v>
      </c>
      <c r="F244" s="201">
        <v>76</v>
      </c>
      <c r="G244" s="201">
        <v>215</v>
      </c>
      <c r="H244" s="201">
        <v>169</v>
      </c>
      <c r="I244" s="201">
        <v>111</v>
      </c>
      <c r="J244" s="201">
        <v>46</v>
      </c>
      <c r="K244" s="201">
        <v>12</v>
      </c>
      <c r="L244" s="201">
        <v>1</v>
      </c>
      <c r="M244" s="201">
        <v>0</v>
      </c>
      <c r="N244" s="202">
        <v>0</v>
      </c>
    </row>
    <row r="245" spans="2:14" ht="12.75" customHeight="1">
      <c r="B245" s="188"/>
      <c r="C245" s="200" t="s">
        <v>2240</v>
      </c>
      <c r="D245" s="182">
        <f>SUM(E245:N245)</f>
        <v>222</v>
      </c>
      <c r="E245" s="201">
        <v>16</v>
      </c>
      <c r="F245" s="201">
        <v>20</v>
      </c>
      <c r="G245" s="201">
        <v>75</v>
      </c>
      <c r="H245" s="201">
        <v>61</v>
      </c>
      <c r="I245" s="201">
        <v>46</v>
      </c>
      <c r="J245" s="201">
        <v>4</v>
      </c>
      <c r="K245" s="201">
        <v>0</v>
      </c>
      <c r="L245" s="201">
        <v>0</v>
      </c>
      <c r="M245" s="201">
        <v>0</v>
      </c>
      <c r="N245" s="202">
        <v>0</v>
      </c>
    </row>
    <row r="246" spans="2:14" ht="12.75" customHeight="1">
      <c r="B246" s="188"/>
      <c r="C246" s="200" t="s">
        <v>2241</v>
      </c>
      <c r="D246" s="182">
        <f>SUM(E246:N246)</f>
        <v>317</v>
      </c>
      <c r="E246" s="201">
        <v>29</v>
      </c>
      <c r="F246" s="201">
        <v>33</v>
      </c>
      <c r="G246" s="201">
        <v>99</v>
      </c>
      <c r="H246" s="201">
        <v>111</v>
      </c>
      <c r="I246" s="201">
        <v>36</v>
      </c>
      <c r="J246" s="201">
        <v>9</v>
      </c>
      <c r="K246" s="201">
        <v>0</v>
      </c>
      <c r="L246" s="201">
        <v>0</v>
      </c>
      <c r="M246" s="201">
        <v>0</v>
      </c>
      <c r="N246" s="202">
        <v>0</v>
      </c>
    </row>
    <row r="247" spans="2:14" ht="12.75" customHeight="1">
      <c r="B247" s="188"/>
      <c r="C247" s="200"/>
      <c r="D247" s="182"/>
      <c r="E247" s="201"/>
      <c r="F247" s="201"/>
      <c r="G247" s="201"/>
      <c r="H247" s="201"/>
      <c r="I247" s="201"/>
      <c r="J247" s="201"/>
      <c r="K247" s="201"/>
      <c r="L247" s="201"/>
      <c r="M247" s="201"/>
      <c r="N247" s="202"/>
    </row>
    <row r="248" spans="2:14" s="185" customFormat="1" ht="12" customHeight="1">
      <c r="B248" s="1048" t="s">
        <v>2242</v>
      </c>
      <c r="C248" s="1049"/>
      <c r="D248" s="197">
        <f aca="true" t="shared" si="55" ref="D248:D280">SUM(E248:N248)</f>
        <v>10853</v>
      </c>
      <c r="E248" s="186">
        <f aca="true" t="shared" si="56" ref="E248:N248">SUM(E249,E253,E256,E260,E264,E270,E274)</f>
        <v>943</v>
      </c>
      <c r="F248" s="186">
        <f t="shared" si="56"/>
        <v>965</v>
      </c>
      <c r="G248" s="186">
        <f t="shared" si="56"/>
        <v>1837</v>
      </c>
      <c r="H248" s="186">
        <f t="shared" si="56"/>
        <v>1543</v>
      </c>
      <c r="I248" s="186">
        <f t="shared" si="56"/>
        <v>1374</v>
      </c>
      <c r="J248" s="186">
        <f t="shared" si="56"/>
        <v>1318</v>
      </c>
      <c r="K248" s="186">
        <f t="shared" si="56"/>
        <v>1051</v>
      </c>
      <c r="L248" s="186">
        <f t="shared" si="56"/>
        <v>1795</v>
      </c>
      <c r="M248" s="186">
        <f t="shared" si="56"/>
        <v>26</v>
      </c>
      <c r="N248" s="187">
        <f t="shared" si="56"/>
        <v>1</v>
      </c>
    </row>
    <row r="249" spans="2:14" ht="12" customHeight="1">
      <c r="B249" s="1050" t="s">
        <v>2044</v>
      </c>
      <c r="C249" s="1060"/>
      <c r="D249" s="182">
        <f t="shared" si="55"/>
        <v>1026</v>
      </c>
      <c r="E249" s="191">
        <f aca="true" t="shared" si="57" ref="E249:N249">SUM(E250:E252)</f>
        <v>98</v>
      </c>
      <c r="F249" s="191">
        <f t="shared" si="57"/>
        <v>132</v>
      </c>
      <c r="G249" s="191">
        <f t="shared" si="57"/>
        <v>294</v>
      </c>
      <c r="H249" s="191">
        <f t="shared" si="57"/>
        <v>282</v>
      </c>
      <c r="I249" s="191">
        <f t="shared" si="57"/>
        <v>156</v>
      </c>
      <c r="J249" s="191">
        <f t="shared" si="57"/>
        <v>52</v>
      </c>
      <c r="K249" s="191">
        <f t="shared" si="57"/>
        <v>10</v>
      </c>
      <c r="L249" s="191">
        <f t="shared" si="57"/>
        <v>2</v>
      </c>
      <c r="M249" s="191">
        <f t="shared" si="57"/>
        <v>0</v>
      </c>
      <c r="N249" s="192">
        <f t="shared" si="57"/>
        <v>0</v>
      </c>
    </row>
    <row r="250" spans="2:14" ht="12.75" customHeight="1">
      <c r="B250" s="188"/>
      <c r="C250" s="200" t="s">
        <v>2095</v>
      </c>
      <c r="D250" s="182">
        <f t="shared" si="55"/>
        <v>250</v>
      </c>
      <c r="E250" s="201">
        <v>33</v>
      </c>
      <c r="F250" s="201">
        <v>51</v>
      </c>
      <c r="G250" s="201">
        <v>104</v>
      </c>
      <c r="H250" s="201">
        <v>49</v>
      </c>
      <c r="I250" s="201">
        <v>13</v>
      </c>
      <c r="J250" s="201">
        <v>0</v>
      </c>
      <c r="K250" s="201">
        <v>0</v>
      </c>
      <c r="L250" s="201">
        <v>0</v>
      </c>
      <c r="M250" s="201">
        <v>0</v>
      </c>
      <c r="N250" s="202">
        <v>0</v>
      </c>
    </row>
    <row r="251" spans="2:14" ht="12.75" customHeight="1">
      <c r="B251" s="188"/>
      <c r="C251" s="200" t="s">
        <v>2243</v>
      </c>
      <c r="D251" s="182">
        <f t="shared" si="55"/>
        <v>457</v>
      </c>
      <c r="E251" s="201">
        <v>60</v>
      </c>
      <c r="F251" s="201">
        <v>58</v>
      </c>
      <c r="G251" s="201">
        <v>117</v>
      </c>
      <c r="H251" s="201">
        <v>110</v>
      </c>
      <c r="I251" s="201">
        <v>81</v>
      </c>
      <c r="J251" s="201">
        <v>28</v>
      </c>
      <c r="K251" s="201">
        <v>3</v>
      </c>
      <c r="L251" s="201">
        <v>0</v>
      </c>
      <c r="M251" s="201">
        <v>0</v>
      </c>
      <c r="N251" s="202">
        <v>0</v>
      </c>
    </row>
    <row r="252" spans="2:14" ht="12.75" customHeight="1">
      <c r="B252" s="188"/>
      <c r="C252" s="200" t="s">
        <v>2122</v>
      </c>
      <c r="D252" s="182">
        <f t="shared" si="55"/>
        <v>319</v>
      </c>
      <c r="E252" s="201">
        <v>5</v>
      </c>
      <c r="F252" s="201">
        <v>23</v>
      </c>
      <c r="G252" s="201">
        <v>73</v>
      </c>
      <c r="H252" s="201">
        <v>123</v>
      </c>
      <c r="I252" s="201">
        <v>62</v>
      </c>
      <c r="J252" s="201">
        <v>24</v>
      </c>
      <c r="K252" s="201">
        <v>7</v>
      </c>
      <c r="L252" s="201">
        <v>2</v>
      </c>
      <c r="M252" s="201">
        <v>0</v>
      </c>
      <c r="N252" s="202">
        <v>0</v>
      </c>
    </row>
    <row r="253" spans="2:14" ht="12" customHeight="1">
      <c r="B253" s="1050" t="s">
        <v>2045</v>
      </c>
      <c r="C253" s="1060"/>
      <c r="D253" s="182">
        <f t="shared" si="55"/>
        <v>1321</v>
      </c>
      <c r="E253" s="191">
        <f aca="true" t="shared" si="58" ref="E253:N253">SUM(E254:E255)</f>
        <v>77</v>
      </c>
      <c r="F253" s="191">
        <f t="shared" si="58"/>
        <v>97</v>
      </c>
      <c r="G253" s="191">
        <f t="shared" si="58"/>
        <v>199</v>
      </c>
      <c r="H253" s="191">
        <f t="shared" si="58"/>
        <v>283</v>
      </c>
      <c r="I253" s="191">
        <f t="shared" si="58"/>
        <v>259</v>
      </c>
      <c r="J253" s="191">
        <f t="shared" si="58"/>
        <v>231</v>
      </c>
      <c r="K253" s="191">
        <f t="shared" si="58"/>
        <v>109</v>
      </c>
      <c r="L253" s="191">
        <f t="shared" si="58"/>
        <v>61</v>
      </c>
      <c r="M253" s="191">
        <f t="shared" si="58"/>
        <v>5</v>
      </c>
      <c r="N253" s="192">
        <f t="shared" si="58"/>
        <v>0</v>
      </c>
    </row>
    <row r="254" spans="2:14" ht="12.75" customHeight="1">
      <c r="B254" s="188"/>
      <c r="C254" s="200" t="s">
        <v>2244</v>
      </c>
      <c r="D254" s="182">
        <f t="shared" si="55"/>
        <v>618</v>
      </c>
      <c r="E254" s="201">
        <v>32</v>
      </c>
      <c r="F254" s="201">
        <v>46</v>
      </c>
      <c r="G254" s="201">
        <v>82</v>
      </c>
      <c r="H254" s="201">
        <v>105</v>
      </c>
      <c r="I254" s="201">
        <v>119</v>
      </c>
      <c r="J254" s="201">
        <v>126</v>
      </c>
      <c r="K254" s="201">
        <v>70</v>
      </c>
      <c r="L254" s="191">
        <v>38</v>
      </c>
      <c r="M254" s="201">
        <v>0</v>
      </c>
      <c r="N254" s="202">
        <v>0</v>
      </c>
    </row>
    <row r="255" spans="2:14" ht="12.75" customHeight="1">
      <c r="B255" s="188"/>
      <c r="C255" s="200" t="s">
        <v>2245</v>
      </c>
      <c r="D255" s="182">
        <f t="shared" si="55"/>
        <v>703</v>
      </c>
      <c r="E255" s="201">
        <v>45</v>
      </c>
      <c r="F255" s="201">
        <v>51</v>
      </c>
      <c r="G255" s="201">
        <v>117</v>
      </c>
      <c r="H255" s="201">
        <v>178</v>
      </c>
      <c r="I255" s="201">
        <v>140</v>
      </c>
      <c r="J255" s="201">
        <v>105</v>
      </c>
      <c r="K255" s="201">
        <v>39</v>
      </c>
      <c r="L255" s="201">
        <v>23</v>
      </c>
      <c r="M255" s="201">
        <v>5</v>
      </c>
      <c r="N255" s="202">
        <v>0</v>
      </c>
    </row>
    <row r="256" spans="2:14" ht="12" customHeight="1">
      <c r="B256" s="1050" t="s">
        <v>2046</v>
      </c>
      <c r="C256" s="1060"/>
      <c r="D256" s="182">
        <f t="shared" si="55"/>
        <v>1800</v>
      </c>
      <c r="E256" s="191">
        <f aca="true" t="shared" si="59" ref="E256:N256">SUM(E257:E259)</f>
        <v>196</v>
      </c>
      <c r="F256" s="191">
        <f t="shared" si="59"/>
        <v>120</v>
      </c>
      <c r="G256" s="191">
        <f t="shared" si="59"/>
        <v>278</v>
      </c>
      <c r="H256" s="191">
        <f t="shared" si="59"/>
        <v>236</v>
      </c>
      <c r="I256" s="191">
        <f t="shared" si="59"/>
        <v>240</v>
      </c>
      <c r="J256" s="191">
        <f t="shared" si="59"/>
        <v>254</v>
      </c>
      <c r="K256" s="191">
        <f t="shared" si="59"/>
        <v>205</v>
      </c>
      <c r="L256" s="191">
        <f t="shared" si="59"/>
        <v>268</v>
      </c>
      <c r="M256" s="191">
        <f t="shared" si="59"/>
        <v>3</v>
      </c>
      <c r="N256" s="192">
        <f t="shared" si="59"/>
        <v>0</v>
      </c>
    </row>
    <row r="257" spans="2:14" ht="12.75" customHeight="1">
      <c r="B257" s="188"/>
      <c r="C257" s="200" t="s">
        <v>2246</v>
      </c>
      <c r="D257" s="182">
        <f t="shared" si="55"/>
        <v>592</v>
      </c>
      <c r="E257" s="201">
        <v>30</v>
      </c>
      <c r="F257" s="201">
        <v>25</v>
      </c>
      <c r="G257" s="201">
        <v>75</v>
      </c>
      <c r="H257" s="201">
        <v>63</v>
      </c>
      <c r="I257" s="201">
        <v>92</v>
      </c>
      <c r="J257" s="201">
        <v>84</v>
      </c>
      <c r="K257" s="201">
        <v>95</v>
      </c>
      <c r="L257" s="191">
        <v>128</v>
      </c>
      <c r="M257" s="201">
        <v>0</v>
      </c>
      <c r="N257" s="202">
        <v>0</v>
      </c>
    </row>
    <row r="258" spans="2:14" ht="12.75" customHeight="1">
      <c r="B258" s="188"/>
      <c r="C258" s="200" t="s">
        <v>2247</v>
      </c>
      <c r="D258" s="182">
        <f t="shared" si="55"/>
        <v>779</v>
      </c>
      <c r="E258" s="201">
        <v>29</v>
      </c>
      <c r="F258" s="201">
        <v>35</v>
      </c>
      <c r="G258" s="201">
        <v>87</v>
      </c>
      <c r="H258" s="201">
        <v>105</v>
      </c>
      <c r="I258" s="201">
        <v>117</v>
      </c>
      <c r="J258" s="201">
        <v>158</v>
      </c>
      <c r="K258" s="201">
        <v>105</v>
      </c>
      <c r="L258" s="201">
        <v>140</v>
      </c>
      <c r="M258" s="201">
        <v>3</v>
      </c>
      <c r="N258" s="202">
        <v>0</v>
      </c>
    </row>
    <row r="259" spans="2:14" ht="12.75" customHeight="1">
      <c r="B259" s="188"/>
      <c r="C259" s="200" t="s">
        <v>2248</v>
      </c>
      <c r="D259" s="182">
        <f t="shared" si="55"/>
        <v>429</v>
      </c>
      <c r="E259" s="201">
        <v>137</v>
      </c>
      <c r="F259" s="201">
        <v>60</v>
      </c>
      <c r="G259" s="201">
        <v>116</v>
      </c>
      <c r="H259" s="201">
        <v>68</v>
      </c>
      <c r="I259" s="201">
        <v>31</v>
      </c>
      <c r="J259" s="201">
        <v>12</v>
      </c>
      <c r="K259" s="201">
        <v>5</v>
      </c>
      <c r="L259" s="201">
        <v>0</v>
      </c>
      <c r="M259" s="201">
        <v>0</v>
      </c>
      <c r="N259" s="202">
        <v>0</v>
      </c>
    </row>
    <row r="260" spans="2:14" ht="12" customHeight="1">
      <c r="B260" s="1050" t="s">
        <v>2047</v>
      </c>
      <c r="C260" s="1060"/>
      <c r="D260" s="182">
        <f t="shared" si="55"/>
        <v>1225</v>
      </c>
      <c r="E260" s="191">
        <f aca="true" t="shared" si="60" ref="E260:N260">SUM(E261:E263)</f>
        <v>121</v>
      </c>
      <c r="F260" s="191">
        <f t="shared" si="60"/>
        <v>109</v>
      </c>
      <c r="G260" s="191">
        <f t="shared" si="60"/>
        <v>152</v>
      </c>
      <c r="H260" s="191">
        <f t="shared" si="60"/>
        <v>109</v>
      </c>
      <c r="I260" s="191">
        <f t="shared" si="60"/>
        <v>104</v>
      </c>
      <c r="J260" s="191">
        <f t="shared" si="60"/>
        <v>113</v>
      </c>
      <c r="K260" s="191">
        <f t="shared" si="60"/>
        <v>141</v>
      </c>
      <c r="L260" s="191">
        <f t="shared" si="60"/>
        <v>369</v>
      </c>
      <c r="M260" s="191">
        <f t="shared" si="60"/>
        <v>7</v>
      </c>
      <c r="N260" s="192">
        <f t="shared" si="60"/>
        <v>0</v>
      </c>
    </row>
    <row r="261" spans="2:14" ht="12.75" customHeight="1">
      <c r="B261" s="188"/>
      <c r="C261" s="200" t="s">
        <v>2186</v>
      </c>
      <c r="D261" s="182">
        <f t="shared" si="55"/>
        <v>450</v>
      </c>
      <c r="E261" s="201">
        <v>30</v>
      </c>
      <c r="F261" s="201">
        <v>27</v>
      </c>
      <c r="G261" s="201">
        <v>49</v>
      </c>
      <c r="H261" s="201">
        <v>37</v>
      </c>
      <c r="I261" s="201">
        <v>34</v>
      </c>
      <c r="J261" s="201">
        <v>40</v>
      </c>
      <c r="K261" s="201">
        <v>51</v>
      </c>
      <c r="L261" s="191">
        <v>181</v>
      </c>
      <c r="M261" s="201">
        <v>1</v>
      </c>
      <c r="N261" s="202">
        <v>0</v>
      </c>
    </row>
    <row r="262" spans="2:14" ht="12.75" customHeight="1">
      <c r="B262" s="188"/>
      <c r="C262" s="200" t="s">
        <v>2249</v>
      </c>
      <c r="D262" s="182">
        <f t="shared" si="55"/>
        <v>324</v>
      </c>
      <c r="E262" s="201">
        <v>31</v>
      </c>
      <c r="F262" s="201">
        <v>34</v>
      </c>
      <c r="G262" s="201">
        <v>51</v>
      </c>
      <c r="H262" s="201">
        <v>35</v>
      </c>
      <c r="I262" s="201">
        <v>27</v>
      </c>
      <c r="J262" s="201">
        <v>26</v>
      </c>
      <c r="K262" s="201">
        <v>35</v>
      </c>
      <c r="L262" s="201">
        <v>85</v>
      </c>
      <c r="M262" s="201">
        <v>0</v>
      </c>
      <c r="N262" s="202">
        <v>0</v>
      </c>
    </row>
    <row r="263" spans="2:14" ht="12.75" customHeight="1">
      <c r="B263" s="188"/>
      <c r="C263" s="200" t="s">
        <v>2181</v>
      </c>
      <c r="D263" s="182">
        <f t="shared" si="55"/>
        <v>451</v>
      </c>
      <c r="E263" s="201">
        <v>60</v>
      </c>
      <c r="F263" s="201">
        <v>48</v>
      </c>
      <c r="G263" s="201">
        <v>52</v>
      </c>
      <c r="H263" s="201">
        <v>37</v>
      </c>
      <c r="I263" s="201">
        <v>43</v>
      </c>
      <c r="J263" s="201">
        <v>47</v>
      </c>
      <c r="K263" s="201">
        <v>55</v>
      </c>
      <c r="L263" s="201">
        <v>103</v>
      </c>
      <c r="M263" s="201">
        <v>6</v>
      </c>
      <c r="N263" s="202">
        <v>0</v>
      </c>
    </row>
    <row r="264" spans="2:14" ht="12" customHeight="1">
      <c r="B264" s="1050" t="s">
        <v>2048</v>
      </c>
      <c r="C264" s="1060"/>
      <c r="D264" s="182">
        <f t="shared" si="55"/>
        <v>1833</v>
      </c>
      <c r="E264" s="191">
        <f aca="true" t="shared" si="61" ref="E264:N264">SUM(E265:E269)</f>
        <v>94</v>
      </c>
      <c r="F264" s="191">
        <f t="shared" si="61"/>
        <v>135</v>
      </c>
      <c r="G264" s="191">
        <f t="shared" si="61"/>
        <v>247</v>
      </c>
      <c r="H264" s="191">
        <f t="shared" si="61"/>
        <v>190</v>
      </c>
      <c r="I264" s="191">
        <f t="shared" si="61"/>
        <v>202</v>
      </c>
      <c r="J264" s="191">
        <f t="shared" si="61"/>
        <v>186</v>
      </c>
      <c r="K264" s="191">
        <f t="shared" si="61"/>
        <v>209</v>
      </c>
      <c r="L264" s="191">
        <f t="shared" si="61"/>
        <v>562</v>
      </c>
      <c r="M264" s="191">
        <f t="shared" si="61"/>
        <v>8</v>
      </c>
      <c r="N264" s="192">
        <f t="shared" si="61"/>
        <v>0</v>
      </c>
    </row>
    <row r="265" spans="2:14" ht="12.75" customHeight="1">
      <c r="B265" s="188"/>
      <c r="C265" s="200" t="s">
        <v>2250</v>
      </c>
      <c r="D265" s="182">
        <f t="shared" si="55"/>
        <v>483</v>
      </c>
      <c r="E265" s="201">
        <v>28</v>
      </c>
      <c r="F265" s="201">
        <v>29</v>
      </c>
      <c r="G265" s="201">
        <v>57</v>
      </c>
      <c r="H265" s="201">
        <v>63</v>
      </c>
      <c r="I265" s="201">
        <v>62</v>
      </c>
      <c r="J265" s="201">
        <v>39</v>
      </c>
      <c r="K265" s="201">
        <v>55</v>
      </c>
      <c r="L265" s="191">
        <v>148</v>
      </c>
      <c r="M265" s="201">
        <v>2</v>
      </c>
      <c r="N265" s="202">
        <v>0</v>
      </c>
    </row>
    <row r="266" spans="2:14" ht="12.75" customHeight="1">
      <c r="B266" s="188"/>
      <c r="C266" s="200" t="s">
        <v>2251</v>
      </c>
      <c r="D266" s="182">
        <f t="shared" si="55"/>
        <v>270</v>
      </c>
      <c r="E266" s="201">
        <v>20</v>
      </c>
      <c r="F266" s="201">
        <v>31</v>
      </c>
      <c r="G266" s="201">
        <v>37</v>
      </c>
      <c r="H266" s="201">
        <v>24</v>
      </c>
      <c r="I266" s="201">
        <v>18</v>
      </c>
      <c r="J266" s="201">
        <v>24</v>
      </c>
      <c r="K266" s="201">
        <v>30</v>
      </c>
      <c r="L266" s="201">
        <v>86</v>
      </c>
      <c r="M266" s="201">
        <v>0</v>
      </c>
      <c r="N266" s="202">
        <v>0</v>
      </c>
    </row>
    <row r="267" spans="2:14" ht="12.75" customHeight="1">
      <c r="B267" s="188"/>
      <c r="C267" s="200" t="s">
        <v>2252</v>
      </c>
      <c r="D267" s="182">
        <f t="shared" si="55"/>
        <v>215</v>
      </c>
      <c r="E267" s="201">
        <v>13</v>
      </c>
      <c r="F267" s="201">
        <v>15</v>
      </c>
      <c r="G267" s="201">
        <v>35</v>
      </c>
      <c r="H267" s="201">
        <v>26</v>
      </c>
      <c r="I267" s="201">
        <v>16</v>
      </c>
      <c r="J267" s="201">
        <v>24</v>
      </c>
      <c r="K267" s="201">
        <v>29</v>
      </c>
      <c r="L267" s="201">
        <v>57</v>
      </c>
      <c r="M267" s="201">
        <v>0</v>
      </c>
      <c r="N267" s="202">
        <v>0</v>
      </c>
    </row>
    <row r="268" spans="2:14" ht="12.75" customHeight="1">
      <c r="B268" s="188"/>
      <c r="C268" s="200" t="s">
        <v>2253</v>
      </c>
      <c r="D268" s="182">
        <f t="shared" si="55"/>
        <v>394</v>
      </c>
      <c r="E268" s="201">
        <v>12</v>
      </c>
      <c r="F268" s="201">
        <v>22</v>
      </c>
      <c r="G268" s="201">
        <v>36</v>
      </c>
      <c r="H268" s="201">
        <v>34</v>
      </c>
      <c r="I268" s="201">
        <v>42</v>
      </c>
      <c r="J268" s="201">
        <v>47</v>
      </c>
      <c r="K268" s="201">
        <v>48</v>
      </c>
      <c r="L268" s="201">
        <v>149</v>
      </c>
      <c r="M268" s="201">
        <v>4</v>
      </c>
      <c r="N268" s="202">
        <v>0</v>
      </c>
    </row>
    <row r="269" spans="2:14" ht="12.75" customHeight="1">
      <c r="B269" s="188"/>
      <c r="C269" s="200" t="s">
        <v>2254</v>
      </c>
      <c r="D269" s="182">
        <f t="shared" si="55"/>
        <v>471</v>
      </c>
      <c r="E269" s="201">
        <v>21</v>
      </c>
      <c r="F269" s="201">
        <v>38</v>
      </c>
      <c r="G269" s="201">
        <v>82</v>
      </c>
      <c r="H269" s="201">
        <v>43</v>
      </c>
      <c r="I269" s="201">
        <v>64</v>
      </c>
      <c r="J269" s="201">
        <v>52</v>
      </c>
      <c r="K269" s="201">
        <v>47</v>
      </c>
      <c r="L269" s="201">
        <v>122</v>
      </c>
      <c r="M269" s="201">
        <v>2</v>
      </c>
      <c r="N269" s="202">
        <v>0</v>
      </c>
    </row>
    <row r="270" spans="2:14" ht="12" customHeight="1">
      <c r="B270" s="1050" t="s">
        <v>2049</v>
      </c>
      <c r="C270" s="1060"/>
      <c r="D270" s="182">
        <f t="shared" si="55"/>
        <v>1212</v>
      </c>
      <c r="E270" s="191">
        <f aca="true" t="shared" si="62" ref="E270:N270">SUM(E271:E273)</f>
        <v>137</v>
      </c>
      <c r="F270" s="191">
        <f t="shared" si="62"/>
        <v>157</v>
      </c>
      <c r="G270" s="191">
        <f t="shared" si="62"/>
        <v>244</v>
      </c>
      <c r="H270" s="191">
        <f t="shared" si="62"/>
        <v>175</v>
      </c>
      <c r="I270" s="191">
        <f t="shared" si="62"/>
        <v>133</v>
      </c>
      <c r="J270" s="191">
        <f t="shared" si="62"/>
        <v>154</v>
      </c>
      <c r="K270" s="191">
        <f t="shared" si="62"/>
        <v>106</v>
      </c>
      <c r="L270" s="191">
        <f t="shared" si="62"/>
        <v>105</v>
      </c>
      <c r="M270" s="191">
        <f t="shared" si="62"/>
        <v>1</v>
      </c>
      <c r="N270" s="192">
        <f t="shared" si="62"/>
        <v>0</v>
      </c>
    </row>
    <row r="271" spans="2:14" ht="12.75" customHeight="1">
      <c r="B271" s="188"/>
      <c r="C271" s="200" t="s">
        <v>2255</v>
      </c>
      <c r="D271" s="182">
        <f t="shared" si="55"/>
        <v>355</v>
      </c>
      <c r="E271" s="201">
        <v>18</v>
      </c>
      <c r="F271" s="201">
        <v>36</v>
      </c>
      <c r="G271" s="201">
        <v>78</v>
      </c>
      <c r="H271" s="201">
        <v>77</v>
      </c>
      <c r="I271" s="201">
        <v>50</v>
      </c>
      <c r="J271" s="201">
        <v>52</v>
      </c>
      <c r="K271" s="201">
        <v>32</v>
      </c>
      <c r="L271" s="191">
        <v>12</v>
      </c>
      <c r="M271" s="201">
        <v>0</v>
      </c>
      <c r="N271" s="202">
        <v>0</v>
      </c>
    </row>
    <row r="272" spans="2:14" ht="12.75" customHeight="1">
      <c r="B272" s="188"/>
      <c r="C272" s="200" t="s">
        <v>2256</v>
      </c>
      <c r="D272" s="182">
        <f t="shared" si="55"/>
        <v>77</v>
      </c>
      <c r="E272" s="201">
        <v>37</v>
      </c>
      <c r="F272" s="201">
        <v>22</v>
      </c>
      <c r="G272" s="201">
        <v>15</v>
      </c>
      <c r="H272" s="201">
        <v>3</v>
      </c>
      <c r="I272" s="201">
        <v>0</v>
      </c>
      <c r="J272" s="201">
        <v>0</v>
      </c>
      <c r="K272" s="201">
        <v>0</v>
      </c>
      <c r="L272" s="201">
        <v>0</v>
      </c>
      <c r="M272" s="201">
        <v>0</v>
      </c>
      <c r="N272" s="202">
        <v>0</v>
      </c>
    </row>
    <row r="273" spans="2:14" ht="12.75" customHeight="1">
      <c r="B273" s="188"/>
      <c r="C273" s="200" t="s">
        <v>2257</v>
      </c>
      <c r="D273" s="182">
        <f t="shared" si="55"/>
        <v>780</v>
      </c>
      <c r="E273" s="201">
        <v>82</v>
      </c>
      <c r="F273" s="201">
        <v>99</v>
      </c>
      <c r="G273" s="201">
        <v>151</v>
      </c>
      <c r="H273" s="201">
        <v>95</v>
      </c>
      <c r="I273" s="201">
        <v>83</v>
      </c>
      <c r="J273" s="201">
        <v>102</v>
      </c>
      <c r="K273" s="201">
        <v>74</v>
      </c>
      <c r="L273" s="201">
        <v>93</v>
      </c>
      <c r="M273" s="201">
        <v>1</v>
      </c>
      <c r="N273" s="202">
        <v>0</v>
      </c>
    </row>
    <row r="274" spans="2:14" ht="12" customHeight="1">
      <c r="B274" s="1050" t="s">
        <v>2050</v>
      </c>
      <c r="C274" s="1060"/>
      <c r="D274" s="182">
        <f t="shared" si="55"/>
        <v>2436</v>
      </c>
      <c r="E274" s="191">
        <f>SUM(E275:E280)</f>
        <v>220</v>
      </c>
      <c r="F274" s="191">
        <v>215</v>
      </c>
      <c r="G274" s="191">
        <v>423</v>
      </c>
      <c r="H274" s="191">
        <v>268</v>
      </c>
      <c r="I274" s="191">
        <v>280</v>
      </c>
      <c r="J274" s="191">
        <v>328</v>
      </c>
      <c r="K274" s="191">
        <v>271</v>
      </c>
      <c r="L274" s="201">
        <v>428</v>
      </c>
      <c r="M274" s="191">
        <v>2</v>
      </c>
      <c r="N274" s="192">
        <v>1</v>
      </c>
    </row>
    <row r="275" spans="2:14" ht="12.75" customHeight="1">
      <c r="B275" s="188"/>
      <c r="C275" s="200" t="s">
        <v>2258</v>
      </c>
      <c r="D275" s="182">
        <f t="shared" si="55"/>
        <v>586</v>
      </c>
      <c r="E275" s="201">
        <v>66</v>
      </c>
      <c r="F275" s="201">
        <v>73</v>
      </c>
      <c r="G275" s="201">
        <v>114</v>
      </c>
      <c r="H275" s="201">
        <v>62</v>
      </c>
      <c r="I275" s="201">
        <v>60</v>
      </c>
      <c r="J275" s="201">
        <v>66</v>
      </c>
      <c r="K275" s="201">
        <v>64</v>
      </c>
      <c r="L275" s="191">
        <v>81</v>
      </c>
      <c r="M275" s="201">
        <v>0</v>
      </c>
      <c r="N275" s="202">
        <v>0</v>
      </c>
    </row>
    <row r="276" spans="2:14" ht="12.75" customHeight="1">
      <c r="B276" s="188"/>
      <c r="C276" s="200" t="s">
        <v>2259</v>
      </c>
      <c r="D276" s="182">
        <f t="shared" si="55"/>
        <v>349</v>
      </c>
      <c r="E276" s="201">
        <v>27</v>
      </c>
      <c r="F276" s="201">
        <v>22</v>
      </c>
      <c r="G276" s="201">
        <v>45</v>
      </c>
      <c r="H276" s="201">
        <v>49</v>
      </c>
      <c r="I276" s="201">
        <v>31</v>
      </c>
      <c r="J276" s="201">
        <v>42</v>
      </c>
      <c r="K276" s="201">
        <v>42</v>
      </c>
      <c r="L276" s="201">
        <v>90</v>
      </c>
      <c r="M276" s="201">
        <v>1</v>
      </c>
      <c r="N276" s="202">
        <v>0</v>
      </c>
    </row>
    <row r="277" spans="2:14" ht="12.75" customHeight="1">
      <c r="B277" s="188"/>
      <c r="C277" s="200" t="s">
        <v>2260</v>
      </c>
      <c r="D277" s="182">
        <f t="shared" si="55"/>
        <v>224</v>
      </c>
      <c r="E277" s="201">
        <v>3</v>
      </c>
      <c r="F277" s="201">
        <v>18</v>
      </c>
      <c r="G277" s="201">
        <v>32</v>
      </c>
      <c r="H277" s="201">
        <v>18</v>
      </c>
      <c r="I277" s="201">
        <v>20</v>
      </c>
      <c r="J277" s="201">
        <v>48</v>
      </c>
      <c r="K277" s="201">
        <v>37</v>
      </c>
      <c r="L277" s="201">
        <v>48</v>
      </c>
      <c r="M277" s="201">
        <v>0</v>
      </c>
      <c r="N277" s="202">
        <v>0</v>
      </c>
    </row>
    <row r="278" spans="2:14" ht="12.75" customHeight="1">
      <c r="B278" s="188"/>
      <c r="C278" s="200" t="s">
        <v>2261</v>
      </c>
      <c r="D278" s="182">
        <f t="shared" si="55"/>
        <v>293</v>
      </c>
      <c r="E278" s="201">
        <v>20</v>
      </c>
      <c r="F278" s="201">
        <v>19</v>
      </c>
      <c r="G278" s="201">
        <v>53</v>
      </c>
      <c r="H278" s="201">
        <v>33</v>
      </c>
      <c r="I278" s="201">
        <v>54</v>
      </c>
      <c r="J278" s="201">
        <v>41</v>
      </c>
      <c r="K278" s="201">
        <v>24</v>
      </c>
      <c r="L278" s="201">
        <v>48</v>
      </c>
      <c r="M278" s="201">
        <v>1</v>
      </c>
      <c r="N278" s="202">
        <v>0</v>
      </c>
    </row>
    <row r="279" spans="2:14" ht="12.75" customHeight="1">
      <c r="B279" s="188"/>
      <c r="C279" s="200" t="s">
        <v>2262</v>
      </c>
      <c r="D279" s="182">
        <f t="shared" si="55"/>
        <v>687</v>
      </c>
      <c r="E279" s="201">
        <v>92</v>
      </c>
      <c r="F279" s="201">
        <v>61</v>
      </c>
      <c r="G279" s="201">
        <v>138</v>
      </c>
      <c r="H279" s="201">
        <v>76</v>
      </c>
      <c r="I279" s="201">
        <v>83</v>
      </c>
      <c r="J279" s="201">
        <v>84</v>
      </c>
      <c r="K279" s="201">
        <v>60</v>
      </c>
      <c r="L279" s="201">
        <v>92</v>
      </c>
      <c r="M279" s="201">
        <v>0</v>
      </c>
      <c r="N279" s="202">
        <v>1</v>
      </c>
    </row>
    <row r="280" spans="2:14" ht="12.75" customHeight="1">
      <c r="B280" s="188"/>
      <c r="C280" s="200" t="s">
        <v>2263</v>
      </c>
      <c r="D280" s="182">
        <f t="shared" si="55"/>
        <v>297</v>
      </c>
      <c r="E280" s="201">
        <v>12</v>
      </c>
      <c r="F280" s="201">
        <v>22</v>
      </c>
      <c r="G280" s="201">
        <v>41</v>
      </c>
      <c r="H280" s="201">
        <v>30</v>
      </c>
      <c r="I280" s="201">
        <v>32</v>
      </c>
      <c r="J280" s="201">
        <v>47</v>
      </c>
      <c r="K280" s="201">
        <v>44</v>
      </c>
      <c r="L280" s="201">
        <v>69</v>
      </c>
      <c r="M280" s="201">
        <v>0</v>
      </c>
      <c r="N280" s="202">
        <v>0</v>
      </c>
    </row>
    <row r="281" spans="2:14" ht="12.75" customHeight="1">
      <c r="B281" s="188"/>
      <c r="C281" s="200"/>
      <c r="D281" s="182"/>
      <c r="E281" s="201"/>
      <c r="F281" s="201"/>
      <c r="G281" s="201"/>
      <c r="H281" s="201"/>
      <c r="I281" s="201"/>
      <c r="J281" s="201"/>
      <c r="K281" s="201"/>
      <c r="L281" s="201"/>
      <c r="M281" s="201"/>
      <c r="N281" s="202"/>
    </row>
    <row r="282" spans="2:14" s="185" customFormat="1" ht="12" customHeight="1">
      <c r="B282" s="1048" t="s">
        <v>2264</v>
      </c>
      <c r="C282" s="1049"/>
      <c r="D282" s="197">
        <f aca="true" t="shared" si="63" ref="D282:D290">SUM(E282:N282)</f>
        <v>2381</v>
      </c>
      <c r="E282" s="186">
        <f aca="true" t="shared" si="64" ref="E282:N282">SUM(E283,E288)</f>
        <v>334</v>
      </c>
      <c r="F282" s="186">
        <f t="shared" si="64"/>
        <v>338</v>
      </c>
      <c r="G282" s="186">
        <f t="shared" si="64"/>
        <v>605</v>
      </c>
      <c r="H282" s="186">
        <f t="shared" si="64"/>
        <v>361</v>
      </c>
      <c r="I282" s="186">
        <f t="shared" si="64"/>
        <v>204</v>
      </c>
      <c r="J282" s="186">
        <f t="shared" si="64"/>
        <v>136</v>
      </c>
      <c r="K282" s="186">
        <f t="shared" si="64"/>
        <v>126</v>
      </c>
      <c r="L282" s="186">
        <f t="shared" si="64"/>
        <v>259</v>
      </c>
      <c r="M282" s="186">
        <f t="shared" si="64"/>
        <v>15</v>
      </c>
      <c r="N282" s="187">
        <f t="shared" si="64"/>
        <v>3</v>
      </c>
    </row>
    <row r="283" spans="2:14" ht="12" customHeight="1">
      <c r="B283" s="1050" t="s">
        <v>2051</v>
      </c>
      <c r="C283" s="1060"/>
      <c r="D283" s="182">
        <f t="shared" si="63"/>
        <v>1473</v>
      </c>
      <c r="E283" s="191">
        <f aca="true" t="shared" si="65" ref="E283:N283">SUM(E284:E287)</f>
        <v>287</v>
      </c>
      <c r="F283" s="191">
        <f t="shared" si="65"/>
        <v>282</v>
      </c>
      <c r="G283" s="191">
        <f t="shared" si="65"/>
        <v>473</v>
      </c>
      <c r="H283" s="191">
        <f t="shared" si="65"/>
        <v>287</v>
      </c>
      <c r="I283" s="191">
        <f t="shared" si="65"/>
        <v>111</v>
      </c>
      <c r="J283" s="191">
        <f t="shared" si="65"/>
        <v>23</v>
      </c>
      <c r="K283" s="191">
        <f t="shared" si="65"/>
        <v>9</v>
      </c>
      <c r="L283" s="191">
        <f t="shared" si="65"/>
        <v>1</v>
      </c>
      <c r="M283" s="191">
        <f t="shared" si="65"/>
        <v>0</v>
      </c>
      <c r="N283" s="192">
        <f t="shared" si="65"/>
        <v>0</v>
      </c>
    </row>
    <row r="284" spans="2:14" ht="12.75" customHeight="1">
      <c r="B284" s="188"/>
      <c r="C284" s="200" t="s">
        <v>2265</v>
      </c>
      <c r="D284" s="182">
        <f t="shared" si="63"/>
        <v>504</v>
      </c>
      <c r="E284" s="201">
        <v>125</v>
      </c>
      <c r="F284" s="201">
        <v>103</v>
      </c>
      <c r="G284" s="201">
        <v>165</v>
      </c>
      <c r="H284" s="201">
        <v>80</v>
      </c>
      <c r="I284" s="201">
        <v>25</v>
      </c>
      <c r="J284" s="201">
        <v>5</v>
      </c>
      <c r="K284" s="201">
        <v>1</v>
      </c>
      <c r="L284" s="201">
        <v>0</v>
      </c>
      <c r="M284" s="201">
        <v>0</v>
      </c>
      <c r="N284" s="202">
        <v>0</v>
      </c>
    </row>
    <row r="285" spans="2:14" ht="12.75" customHeight="1">
      <c r="B285" s="188"/>
      <c r="C285" s="200" t="s">
        <v>2266</v>
      </c>
      <c r="D285" s="182">
        <f t="shared" si="63"/>
        <v>492</v>
      </c>
      <c r="E285" s="201">
        <v>44</v>
      </c>
      <c r="F285" s="201">
        <v>70</v>
      </c>
      <c r="G285" s="201">
        <v>176</v>
      </c>
      <c r="H285" s="201">
        <v>147</v>
      </c>
      <c r="I285" s="201">
        <v>47</v>
      </c>
      <c r="J285" s="201">
        <v>6</v>
      </c>
      <c r="K285" s="201">
        <v>2</v>
      </c>
      <c r="L285" s="201">
        <v>0</v>
      </c>
      <c r="M285" s="201">
        <v>0</v>
      </c>
      <c r="N285" s="202">
        <v>0</v>
      </c>
    </row>
    <row r="286" spans="2:14" ht="12.75" customHeight="1">
      <c r="B286" s="188"/>
      <c r="C286" s="200" t="s">
        <v>2267</v>
      </c>
      <c r="D286" s="182">
        <f t="shared" si="63"/>
        <v>276</v>
      </c>
      <c r="E286" s="201">
        <v>97</v>
      </c>
      <c r="F286" s="201">
        <v>71</v>
      </c>
      <c r="G286" s="201">
        <v>64</v>
      </c>
      <c r="H286" s="201">
        <v>22</v>
      </c>
      <c r="I286" s="201">
        <v>13</v>
      </c>
      <c r="J286" s="201">
        <v>4</v>
      </c>
      <c r="K286" s="201">
        <v>4</v>
      </c>
      <c r="L286" s="201">
        <v>1</v>
      </c>
      <c r="M286" s="201">
        <v>0</v>
      </c>
      <c r="N286" s="202">
        <v>0</v>
      </c>
    </row>
    <row r="287" spans="2:14" ht="12.75" customHeight="1">
      <c r="B287" s="188"/>
      <c r="C287" s="200" t="s">
        <v>2268</v>
      </c>
      <c r="D287" s="182">
        <f t="shared" si="63"/>
        <v>201</v>
      </c>
      <c r="E287" s="201">
        <v>21</v>
      </c>
      <c r="F287" s="201">
        <v>38</v>
      </c>
      <c r="G287" s="201">
        <v>68</v>
      </c>
      <c r="H287" s="201">
        <v>38</v>
      </c>
      <c r="I287" s="201">
        <v>26</v>
      </c>
      <c r="J287" s="201">
        <v>8</v>
      </c>
      <c r="K287" s="201">
        <v>2</v>
      </c>
      <c r="L287" s="201">
        <v>0</v>
      </c>
      <c r="M287" s="201">
        <v>0</v>
      </c>
      <c r="N287" s="202">
        <v>0</v>
      </c>
    </row>
    <row r="288" spans="2:14" ht="12" customHeight="1">
      <c r="B288" s="1050" t="s">
        <v>2052</v>
      </c>
      <c r="C288" s="1060"/>
      <c r="D288" s="182">
        <f t="shared" si="63"/>
        <v>908</v>
      </c>
      <c r="E288" s="191">
        <f aca="true" t="shared" si="66" ref="E288:N288">SUM(E289:E290)</f>
        <v>47</v>
      </c>
      <c r="F288" s="191">
        <f t="shared" si="66"/>
        <v>56</v>
      </c>
      <c r="G288" s="191">
        <f t="shared" si="66"/>
        <v>132</v>
      </c>
      <c r="H288" s="191">
        <f t="shared" si="66"/>
        <v>74</v>
      </c>
      <c r="I288" s="191">
        <f t="shared" si="66"/>
        <v>93</v>
      </c>
      <c r="J288" s="191">
        <f t="shared" si="66"/>
        <v>113</v>
      </c>
      <c r="K288" s="191">
        <f t="shared" si="66"/>
        <v>117</v>
      </c>
      <c r="L288" s="191">
        <f t="shared" si="66"/>
        <v>258</v>
      </c>
      <c r="M288" s="191">
        <f t="shared" si="66"/>
        <v>15</v>
      </c>
      <c r="N288" s="192">
        <f t="shared" si="66"/>
        <v>3</v>
      </c>
    </row>
    <row r="289" spans="2:14" ht="12.75" customHeight="1">
      <c r="B289" s="188"/>
      <c r="C289" s="200" t="s">
        <v>2269</v>
      </c>
      <c r="D289" s="182">
        <f t="shared" si="63"/>
        <v>322</v>
      </c>
      <c r="E289" s="201">
        <v>3</v>
      </c>
      <c r="F289" s="201">
        <v>18</v>
      </c>
      <c r="G289" s="201">
        <v>46</v>
      </c>
      <c r="H289" s="201">
        <v>23</v>
      </c>
      <c r="I289" s="201">
        <v>39</v>
      </c>
      <c r="J289" s="201">
        <v>39</v>
      </c>
      <c r="K289" s="201">
        <v>49</v>
      </c>
      <c r="L289" s="201">
        <v>100</v>
      </c>
      <c r="M289" s="201">
        <v>4</v>
      </c>
      <c r="N289" s="202">
        <v>1</v>
      </c>
    </row>
    <row r="290" spans="2:14" ht="12.75" customHeight="1">
      <c r="B290" s="188"/>
      <c r="C290" s="200" t="s">
        <v>2270</v>
      </c>
      <c r="D290" s="182">
        <f t="shared" si="63"/>
        <v>586</v>
      </c>
      <c r="E290" s="201">
        <v>44</v>
      </c>
      <c r="F290" s="201">
        <v>38</v>
      </c>
      <c r="G290" s="201">
        <v>86</v>
      </c>
      <c r="H290" s="201">
        <v>51</v>
      </c>
      <c r="I290" s="201">
        <v>54</v>
      </c>
      <c r="J290" s="201">
        <v>74</v>
      </c>
      <c r="K290" s="201">
        <v>68</v>
      </c>
      <c r="L290" s="201">
        <v>158</v>
      </c>
      <c r="M290" s="201">
        <v>11</v>
      </c>
      <c r="N290" s="202">
        <v>2</v>
      </c>
    </row>
    <row r="291" spans="2:14" ht="12.75" customHeight="1">
      <c r="B291" s="188"/>
      <c r="C291" s="200"/>
      <c r="D291" s="182"/>
      <c r="E291" s="201"/>
      <c r="F291" s="201"/>
      <c r="G291" s="201"/>
      <c r="H291" s="201"/>
      <c r="I291" s="201"/>
      <c r="J291" s="201"/>
      <c r="K291" s="201"/>
      <c r="L291" s="201"/>
      <c r="M291" s="201"/>
      <c r="N291" s="202"/>
    </row>
    <row r="292" spans="2:14" s="185" customFormat="1" ht="12" customHeight="1">
      <c r="B292" s="1048" t="s">
        <v>2271</v>
      </c>
      <c r="C292" s="1049"/>
      <c r="D292" s="197">
        <f aca="true" t="shared" si="67" ref="D292:D312">SUM(E292:N292)</f>
        <v>6373</v>
      </c>
      <c r="E292" s="186">
        <f>SUM(E293,E297,E301,E306)</f>
        <v>888</v>
      </c>
      <c r="F292" s="186">
        <f>SUM(F293,F297,F301,F306)</f>
        <v>750</v>
      </c>
      <c r="G292" s="186">
        <v>1339</v>
      </c>
      <c r="H292" s="186">
        <f aca="true" t="shared" si="68" ref="H292:N292">SUM(H293,H297,H301,H306)</f>
        <v>1018</v>
      </c>
      <c r="I292" s="186">
        <f t="shared" si="68"/>
        <v>854</v>
      </c>
      <c r="J292" s="186">
        <f t="shared" si="68"/>
        <v>603</v>
      </c>
      <c r="K292" s="186">
        <f t="shared" si="68"/>
        <v>438</v>
      </c>
      <c r="L292" s="186">
        <f t="shared" si="68"/>
        <v>459</v>
      </c>
      <c r="M292" s="186">
        <f t="shared" si="68"/>
        <v>4</v>
      </c>
      <c r="N292" s="187">
        <f t="shared" si="68"/>
        <v>20</v>
      </c>
    </row>
    <row r="293" spans="2:14" ht="12" customHeight="1">
      <c r="B293" s="1050" t="s">
        <v>2053</v>
      </c>
      <c r="C293" s="1060"/>
      <c r="D293" s="182">
        <f t="shared" si="67"/>
        <v>882</v>
      </c>
      <c r="E293" s="191">
        <f aca="true" t="shared" si="69" ref="E293:N293">SUM(E294:E296)</f>
        <v>128</v>
      </c>
      <c r="F293" s="191">
        <f t="shared" si="69"/>
        <v>117</v>
      </c>
      <c r="G293" s="191">
        <f t="shared" si="69"/>
        <v>169</v>
      </c>
      <c r="H293" s="191">
        <f t="shared" si="69"/>
        <v>153</v>
      </c>
      <c r="I293" s="191">
        <f t="shared" si="69"/>
        <v>117</v>
      </c>
      <c r="J293" s="191">
        <f t="shared" si="69"/>
        <v>104</v>
      </c>
      <c r="K293" s="191">
        <f t="shared" si="69"/>
        <v>59</v>
      </c>
      <c r="L293" s="191">
        <f t="shared" si="69"/>
        <v>35</v>
      </c>
      <c r="M293" s="191">
        <f t="shared" si="69"/>
        <v>0</v>
      </c>
      <c r="N293" s="192">
        <f t="shared" si="69"/>
        <v>0</v>
      </c>
    </row>
    <row r="294" spans="2:14" ht="12.75" customHeight="1">
      <c r="B294" s="188"/>
      <c r="C294" s="200" t="s">
        <v>2272</v>
      </c>
      <c r="D294" s="182">
        <f t="shared" si="67"/>
        <v>139</v>
      </c>
      <c r="E294" s="201">
        <v>50</v>
      </c>
      <c r="F294" s="201">
        <v>37</v>
      </c>
      <c r="G294" s="201">
        <v>27</v>
      </c>
      <c r="H294" s="201">
        <v>15</v>
      </c>
      <c r="I294" s="201">
        <v>5</v>
      </c>
      <c r="J294" s="201">
        <v>3</v>
      </c>
      <c r="K294" s="201">
        <v>2</v>
      </c>
      <c r="L294" s="201">
        <v>0</v>
      </c>
      <c r="M294" s="201">
        <v>0</v>
      </c>
      <c r="N294" s="202">
        <v>0</v>
      </c>
    </row>
    <row r="295" spans="2:14" ht="12.75" customHeight="1">
      <c r="B295" s="188"/>
      <c r="C295" s="200" t="s">
        <v>2088</v>
      </c>
      <c r="D295" s="182">
        <f t="shared" si="67"/>
        <v>383</v>
      </c>
      <c r="E295" s="201">
        <v>33</v>
      </c>
      <c r="F295" s="201">
        <v>40</v>
      </c>
      <c r="G295" s="201">
        <v>80</v>
      </c>
      <c r="H295" s="201">
        <v>86</v>
      </c>
      <c r="I295" s="201">
        <v>63</v>
      </c>
      <c r="J295" s="201">
        <v>54</v>
      </c>
      <c r="K295" s="201">
        <v>19</v>
      </c>
      <c r="L295" s="201">
        <v>8</v>
      </c>
      <c r="M295" s="201">
        <v>0</v>
      </c>
      <c r="N295" s="202">
        <v>0</v>
      </c>
    </row>
    <row r="296" spans="2:14" ht="12.75" customHeight="1">
      <c r="B296" s="188"/>
      <c r="C296" s="200" t="s">
        <v>2273</v>
      </c>
      <c r="D296" s="182">
        <f t="shared" si="67"/>
        <v>360</v>
      </c>
      <c r="E296" s="201">
        <v>45</v>
      </c>
      <c r="F296" s="201">
        <v>40</v>
      </c>
      <c r="G296" s="201">
        <v>62</v>
      </c>
      <c r="H296" s="201">
        <v>52</v>
      </c>
      <c r="I296" s="201">
        <v>49</v>
      </c>
      <c r="J296" s="201">
        <v>47</v>
      </c>
      <c r="K296" s="201">
        <v>38</v>
      </c>
      <c r="L296" s="201">
        <v>27</v>
      </c>
      <c r="M296" s="201">
        <v>0</v>
      </c>
      <c r="N296" s="202">
        <v>0</v>
      </c>
    </row>
    <row r="297" spans="2:14" ht="12" customHeight="1">
      <c r="B297" s="1050" t="s">
        <v>2054</v>
      </c>
      <c r="C297" s="1060"/>
      <c r="D297" s="182">
        <f t="shared" si="67"/>
        <v>1302</v>
      </c>
      <c r="E297" s="191">
        <f aca="true" t="shared" si="70" ref="E297:N297">SUM(E298:E300)</f>
        <v>167</v>
      </c>
      <c r="F297" s="191">
        <f t="shared" si="70"/>
        <v>145</v>
      </c>
      <c r="G297" s="191">
        <f t="shared" si="70"/>
        <v>286</v>
      </c>
      <c r="H297" s="191">
        <f t="shared" si="70"/>
        <v>225</v>
      </c>
      <c r="I297" s="191">
        <f t="shared" si="70"/>
        <v>176</v>
      </c>
      <c r="J297" s="191">
        <f t="shared" si="70"/>
        <v>119</v>
      </c>
      <c r="K297" s="191">
        <f t="shared" si="70"/>
        <v>83</v>
      </c>
      <c r="L297" s="191">
        <f t="shared" si="70"/>
        <v>101</v>
      </c>
      <c r="M297" s="191">
        <f t="shared" si="70"/>
        <v>0</v>
      </c>
      <c r="N297" s="192">
        <f t="shared" si="70"/>
        <v>0</v>
      </c>
    </row>
    <row r="298" spans="2:14" ht="12.75" customHeight="1">
      <c r="B298" s="188"/>
      <c r="C298" s="200" t="s">
        <v>2274</v>
      </c>
      <c r="D298" s="182">
        <f t="shared" si="67"/>
        <v>492</v>
      </c>
      <c r="E298" s="201">
        <v>86</v>
      </c>
      <c r="F298" s="201">
        <v>56</v>
      </c>
      <c r="G298" s="201">
        <v>118</v>
      </c>
      <c r="H298" s="201">
        <v>90</v>
      </c>
      <c r="I298" s="201">
        <v>78</v>
      </c>
      <c r="J298" s="201">
        <v>47</v>
      </c>
      <c r="K298" s="201">
        <v>12</v>
      </c>
      <c r="L298" s="201">
        <v>5</v>
      </c>
      <c r="M298" s="201">
        <v>0</v>
      </c>
      <c r="N298" s="202">
        <v>0</v>
      </c>
    </row>
    <row r="299" spans="2:14" ht="12.75" customHeight="1">
      <c r="B299" s="188"/>
      <c r="C299" s="200" t="s">
        <v>2275</v>
      </c>
      <c r="D299" s="182">
        <f t="shared" si="67"/>
        <v>211</v>
      </c>
      <c r="E299" s="201">
        <v>14</v>
      </c>
      <c r="F299" s="201">
        <v>23</v>
      </c>
      <c r="G299" s="201">
        <v>52</v>
      </c>
      <c r="H299" s="201">
        <v>50</v>
      </c>
      <c r="I299" s="201">
        <v>40</v>
      </c>
      <c r="J299" s="201">
        <v>23</v>
      </c>
      <c r="K299" s="201">
        <v>9</v>
      </c>
      <c r="L299" s="201">
        <v>0</v>
      </c>
      <c r="M299" s="201">
        <v>0</v>
      </c>
      <c r="N299" s="202">
        <v>0</v>
      </c>
    </row>
    <row r="300" spans="2:14" ht="12.75" customHeight="1">
      <c r="B300" s="188"/>
      <c r="C300" s="200" t="s">
        <v>2276</v>
      </c>
      <c r="D300" s="182">
        <f t="shared" si="67"/>
        <v>599</v>
      </c>
      <c r="E300" s="201">
        <v>67</v>
      </c>
      <c r="F300" s="201">
        <v>66</v>
      </c>
      <c r="G300" s="201">
        <v>116</v>
      </c>
      <c r="H300" s="201">
        <v>85</v>
      </c>
      <c r="I300" s="201">
        <v>58</v>
      </c>
      <c r="J300" s="201">
        <v>49</v>
      </c>
      <c r="K300" s="201">
        <v>62</v>
      </c>
      <c r="L300" s="201">
        <v>96</v>
      </c>
      <c r="M300" s="201">
        <v>0</v>
      </c>
      <c r="N300" s="202">
        <v>0</v>
      </c>
    </row>
    <row r="301" spans="2:14" ht="12" customHeight="1">
      <c r="B301" s="1050" t="s">
        <v>2055</v>
      </c>
      <c r="C301" s="1060"/>
      <c r="D301" s="182">
        <f t="shared" si="67"/>
        <v>1157</v>
      </c>
      <c r="E301" s="191">
        <f>SUM(E302:E305)</f>
        <v>188</v>
      </c>
      <c r="F301" s="191">
        <f>SUM(F302:F305)</f>
        <v>144</v>
      </c>
      <c r="G301" s="191">
        <v>223</v>
      </c>
      <c r="H301" s="191">
        <f aca="true" t="shared" si="71" ref="H301:N301">SUM(H302:H305)</f>
        <v>184</v>
      </c>
      <c r="I301" s="191">
        <f t="shared" si="71"/>
        <v>148</v>
      </c>
      <c r="J301" s="191">
        <f t="shared" si="71"/>
        <v>124</v>
      </c>
      <c r="K301" s="191">
        <f t="shared" si="71"/>
        <v>72</v>
      </c>
      <c r="L301" s="191">
        <f t="shared" si="71"/>
        <v>74</v>
      </c>
      <c r="M301" s="191">
        <f t="shared" si="71"/>
        <v>0</v>
      </c>
      <c r="N301" s="192">
        <f t="shared" si="71"/>
        <v>0</v>
      </c>
    </row>
    <row r="302" spans="2:14" ht="12.75" customHeight="1">
      <c r="B302" s="188"/>
      <c r="C302" s="200" t="s">
        <v>2277</v>
      </c>
      <c r="D302" s="182">
        <f t="shared" si="67"/>
        <v>292</v>
      </c>
      <c r="E302" s="201">
        <v>54</v>
      </c>
      <c r="F302" s="201">
        <v>23</v>
      </c>
      <c r="G302" s="201">
        <v>47</v>
      </c>
      <c r="H302" s="201">
        <v>36</v>
      </c>
      <c r="I302" s="201">
        <v>27</v>
      </c>
      <c r="J302" s="201">
        <v>38</v>
      </c>
      <c r="K302" s="201">
        <v>24</v>
      </c>
      <c r="L302" s="201">
        <v>43</v>
      </c>
      <c r="M302" s="201">
        <v>0</v>
      </c>
      <c r="N302" s="202">
        <v>0</v>
      </c>
    </row>
    <row r="303" spans="2:14" ht="12.75" customHeight="1">
      <c r="B303" s="188"/>
      <c r="C303" s="200" t="s">
        <v>2278</v>
      </c>
      <c r="D303" s="182">
        <f t="shared" si="67"/>
        <v>334</v>
      </c>
      <c r="E303" s="201">
        <v>39</v>
      </c>
      <c r="F303" s="201">
        <v>46</v>
      </c>
      <c r="G303" s="201">
        <v>83</v>
      </c>
      <c r="H303" s="201">
        <v>37</v>
      </c>
      <c r="I303" s="201">
        <v>51</v>
      </c>
      <c r="J303" s="201">
        <v>32</v>
      </c>
      <c r="K303" s="201">
        <v>27</v>
      </c>
      <c r="L303" s="201">
        <v>19</v>
      </c>
      <c r="M303" s="201">
        <v>0</v>
      </c>
      <c r="N303" s="202">
        <v>0</v>
      </c>
    </row>
    <row r="304" spans="2:14" ht="12.75" customHeight="1">
      <c r="B304" s="188"/>
      <c r="C304" s="200" t="s">
        <v>2279</v>
      </c>
      <c r="D304" s="182">
        <f t="shared" si="67"/>
        <v>274</v>
      </c>
      <c r="E304" s="201">
        <v>68</v>
      </c>
      <c r="F304" s="201">
        <v>42</v>
      </c>
      <c r="G304" s="201">
        <v>70</v>
      </c>
      <c r="H304" s="201">
        <v>40</v>
      </c>
      <c r="I304" s="201">
        <v>25</v>
      </c>
      <c r="J304" s="201">
        <v>22</v>
      </c>
      <c r="K304" s="201">
        <v>6</v>
      </c>
      <c r="L304" s="201">
        <v>1</v>
      </c>
      <c r="M304" s="201">
        <v>0</v>
      </c>
      <c r="N304" s="202">
        <v>0</v>
      </c>
    </row>
    <row r="305" spans="2:14" ht="12.75" customHeight="1">
      <c r="B305" s="188"/>
      <c r="C305" s="200" t="s">
        <v>2280</v>
      </c>
      <c r="D305" s="182">
        <f t="shared" si="67"/>
        <v>307</v>
      </c>
      <c r="E305" s="201">
        <v>27</v>
      </c>
      <c r="F305" s="201">
        <v>33</v>
      </c>
      <c r="G305" s="201">
        <v>73</v>
      </c>
      <c r="H305" s="201">
        <v>71</v>
      </c>
      <c r="I305" s="201">
        <v>45</v>
      </c>
      <c r="J305" s="201">
        <v>32</v>
      </c>
      <c r="K305" s="201">
        <v>15</v>
      </c>
      <c r="L305" s="201">
        <v>11</v>
      </c>
      <c r="M305" s="201">
        <v>0</v>
      </c>
      <c r="N305" s="202">
        <v>0</v>
      </c>
    </row>
    <row r="306" spans="2:14" ht="12" customHeight="1">
      <c r="B306" s="1050" t="s">
        <v>2056</v>
      </c>
      <c r="C306" s="1060"/>
      <c r="D306" s="182">
        <f t="shared" si="67"/>
        <v>2982</v>
      </c>
      <c r="E306" s="191">
        <f aca="true" t="shared" si="72" ref="E306:N306">SUM(E307:E312)</f>
        <v>405</v>
      </c>
      <c r="F306" s="191">
        <f t="shared" si="72"/>
        <v>344</v>
      </c>
      <c r="G306" s="191">
        <f t="shared" si="72"/>
        <v>611</v>
      </c>
      <c r="H306" s="191">
        <f t="shared" si="72"/>
        <v>456</v>
      </c>
      <c r="I306" s="191">
        <f t="shared" si="72"/>
        <v>413</v>
      </c>
      <c r="J306" s="191">
        <f t="shared" si="72"/>
        <v>256</v>
      </c>
      <c r="K306" s="191">
        <f t="shared" si="72"/>
        <v>224</v>
      </c>
      <c r="L306" s="191">
        <f t="shared" si="72"/>
        <v>249</v>
      </c>
      <c r="M306" s="191">
        <f t="shared" si="72"/>
        <v>4</v>
      </c>
      <c r="N306" s="192">
        <f t="shared" si="72"/>
        <v>20</v>
      </c>
    </row>
    <row r="307" spans="2:14" ht="12.75" customHeight="1">
      <c r="B307" s="188"/>
      <c r="C307" s="200" t="s">
        <v>2281</v>
      </c>
      <c r="D307" s="182">
        <f t="shared" si="67"/>
        <v>441</v>
      </c>
      <c r="E307" s="201">
        <v>46</v>
      </c>
      <c r="F307" s="201">
        <v>51</v>
      </c>
      <c r="G307" s="201">
        <v>85</v>
      </c>
      <c r="H307" s="201">
        <v>61</v>
      </c>
      <c r="I307" s="201">
        <v>48</v>
      </c>
      <c r="J307" s="201">
        <v>43</v>
      </c>
      <c r="K307" s="201">
        <v>35</v>
      </c>
      <c r="L307" s="201">
        <v>67</v>
      </c>
      <c r="M307" s="201">
        <v>2</v>
      </c>
      <c r="N307" s="202">
        <v>3</v>
      </c>
    </row>
    <row r="308" spans="2:14" ht="12.75" customHeight="1">
      <c r="B308" s="188"/>
      <c r="C308" s="200" t="s">
        <v>2282</v>
      </c>
      <c r="D308" s="182">
        <f t="shared" si="67"/>
        <v>402</v>
      </c>
      <c r="E308" s="201">
        <v>79</v>
      </c>
      <c r="F308" s="201">
        <v>79</v>
      </c>
      <c r="G308" s="201">
        <v>142</v>
      </c>
      <c r="H308" s="201">
        <v>51</v>
      </c>
      <c r="I308" s="201">
        <v>23</v>
      </c>
      <c r="J308" s="201">
        <v>12</v>
      </c>
      <c r="K308" s="201">
        <v>9</v>
      </c>
      <c r="L308" s="201">
        <v>6</v>
      </c>
      <c r="M308" s="201">
        <v>0</v>
      </c>
      <c r="N308" s="202">
        <v>1</v>
      </c>
    </row>
    <row r="309" spans="2:14" ht="12.75" customHeight="1">
      <c r="B309" s="188"/>
      <c r="C309" s="200" t="s">
        <v>2283</v>
      </c>
      <c r="D309" s="182">
        <f t="shared" si="67"/>
        <v>642</v>
      </c>
      <c r="E309" s="201">
        <v>43</v>
      </c>
      <c r="F309" s="201">
        <v>51</v>
      </c>
      <c r="G309" s="201">
        <v>106</v>
      </c>
      <c r="H309" s="201">
        <v>117</v>
      </c>
      <c r="I309" s="201">
        <v>125</v>
      </c>
      <c r="J309" s="201">
        <v>71</v>
      </c>
      <c r="K309" s="201">
        <v>66</v>
      </c>
      <c r="L309" s="201">
        <v>59</v>
      </c>
      <c r="M309" s="201">
        <v>0</v>
      </c>
      <c r="N309" s="202">
        <v>4</v>
      </c>
    </row>
    <row r="310" spans="2:14" ht="12.75" customHeight="1">
      <c r="B310" s="188"/>
      <c r="C310" s="200" t="s">
        <v>2284</v>
      </c>
      <c r="D310" s="182">
        <f t="shared" si="67"/>
        <v>555</v>
      </c>
      <c r="E310" s="201">
        <v>54</v>
      </c>
      <c r="F310" s="201">
        <v>40</v>
      </c>
      <c r="G310" s="201">
        <v>90</v>
      </c>
      <c r="H310" s="201">
        <v>113</v>
      </c>
      <c r="I310" s="201">
        <v>95</v>
      </c>
      <c r="J310" s="201">
        <v>54</v>
      </c>
      <c r="K310" s="201">
        <v>51</v>
      </c>
      <c r="L310" s="201">
        <v>55</v>
      </c>
      <c r="M310" s="201">
        <v>0</v>
      </c>
      <c r="N310" s="202">
        <v>3</v>
      </c>
    </row>
    <row r="311" spans="2:14" ht="12.75" customHeight="1">
      <c r="B311" s="188"/>
      <c r="C311" s="200" t="s">
        <v>2072</v>
      </c>
      <c r="D311" s="182">
        <f t="shared" si="67"/>
        <v>578</v>
      </c>
      <c r="E311" s="201">
        <v>97</v>
      </c>
      <c r="F311" s="201">
        <v>58</v>
      </c>
      <c r="G311" s="201">
        <v>98</v>
      </c>
      <c r="H311" s="201">
        <v>78</v>
      </c>
      <c r="I311" s="201">
        <v>67</v>
      </c>
      <c r="J311" s="201">
        <v>60</v>
      </c>
      <c r="K311" s="201">
        <v>55</v>
      </c>
      <c r="L311" s="201">
        <v>61</v>
      </c>
      <c r="M311" s="201">
        <v>2</v>
      </c>
      <c r="N311" s="202">
        <v>2</v>
      </c>
    </row>
    <row r="312" spans="2:14" ht="12.75" customHeight="1" thickBot="1">
      <c r="B312" s="205"/>
      <c r="C312" s="206" t="s">
        <v>2285</v>
      </c>
      <c r="D312" s="207">
        <f t="shared" si="67"/>
        <v>364</v>
      </c>
      <c r="E312" s="208">
        <v>86</v>
      </c>
      <c r="F312" s="208">
        <v>65</v>
      </c>
      <c r="G312" s="208">
        <v>90</v>
      </c>
      <c r="H312" s="208">
        <v>36</v>
      </c>
      <c r="I312" s="208">
        <v>55</v>
      </c>
      <c r="J312" s="208">
        <v>16</v>
      </c>
      <c r="K312" s="208">
        <v>8</v>
      </c>
      <c r="L312" s="208">
        <v>1</v>
      </c>
      <c r="M312" s="208">
        <v>0</v>
      </c>
      <c r="N312" s="209">
        <v>7</v>
      </c>
    </row>
    <row r="313" spans="3:4" ht="12" customHeight="1">
      <c r="C313" s="210" t="s">
        <v>2286</v>
      </c>
      <c r="D313" s="211"/>
    </row>
    <row r="314" ht="12" customHeight="1">
      <c r="D314" s="171"/>
    </row>
    <row r="315" ht="12" customHeight="1">
      <c r="D315" s="171"/>
    </row>
    <row r="316" ht="12" customHeight="1">
      <c r="D316" s="171"/>
    </row>
    <row r="317" ht="12" customHeight="1">
      <c r="D317" s="171"/>
    </row>
    <row r="318" ht="12" customHeight="1">
      <c r="D318" s="171"/>
    </row>
    <row r="319" ht="12" customHeight="1">
      <c r="D319" s="171"/>
    </row>
    <row r="320" ht="15" customHeight="1">
      <c r="D320" s="171"/>
    </row>
    <row r="321" ht="12">
      <c r="D321" s="171"/>
    </row>
    <row r="322" ht="12">
      <c r="D322" s="171"/>
    </row>
    <row r="323" ht="12">
      <c r="D323" s="171"/>
    </row>
    <row r="324" ht="12">
      <c r="D324" s="171"/>
    </row>
    <row r="325" ht="12">
      <c r="D325" s="171"/>
    </row>
    <row r="326" ht="12">
      <c r="D326" s="171"/>
    </row>
    <row r="327" ht="12">
      <c r="D327" s="171"/>
    </row>
    <row r="328" ht="12">
      <c r="D328" s="171"/>
    </row>
    <row r="329" ht="12">
      <c r="D329" s="171"/>
    </row>
    <row r="330" ht="12">
      <c r="D330" s="171"/>
    </row>
    <row r="331" ht="12">
      <c r="D331" s="171"/>
    </row>
    <row r="332" ht="12">
      <c r="D332" s="171"/>
    </row>
    <row r="333" ht="12">
      <c r="D333" s="171"/>
    </row>
    <row r="334" ht="12">
      <c r="D334" s="171"/>
    </row>
    <row r="335" ht="12">
      <c r="D335" s="171"/>
    </row>
    <row r="336" ht="12">
      <c r="D336" s="171"/>
    </row>
    <row r="337" ht="12">
      <c r="D337" s="171"/>
    </row>
    <row r="338" ht="12">
      <c r="D338" s="171"/>
    </row>
    <row r="339" ht="12">
      <c r="D339" s="171"/>
    </row>
    <row r="340" ht="12">
      <c r="D340" s="171"/>
    </row>
    <row r="341" ht="12">
      <c r="D341" s="171"/>
    </row>
    <row r="342" ht="12">
      <c r="D342" s="171"/>
    </row>
    <row r="343" ht="12">
      <c r="D343" s="171"/>
    </row>
    <row r="344" ht="12">
      <c r="D344" s="171"/>
    </row>
    <row r="345" ht="12">
      <c r="D345" s="171"/>
    </row>
    <row r="346" ht="12">
      <c r="D346" s="171"/>
    </row>
    <row r="347" ht="12">
      <c r="D347" s="171"/>
    </row>
    <row r="348" ht="12">
      <c r="D348" s="171"/>
    </row>
    <row r="349" ht="12">
      <c r="D349" s="171"/>
    </row>
    <row r="350" ht="12">
      <c r="D350" s="171"/>
    </row>
    <row r="351" ht="12">
      <c r="D351" s="171"/>
    </row>
    <row r="352" ht="12">
      <c r="D352" s="171"/>
    </row>
    <row r="353" ht="12">
      <c r="D353" s="171"/>
    </row>
    <row r="354" ht="12">
      <c r="D354" s="171"/>
    </row>
    <row r="355" ht="12">
      <c r="D355" s="171"/>
    </row>
    <row r="356" ht="12">
      <c r="D356" s="171"/>
    </row>
    <row r="357" ht="12">
      <c r="D357" s="171"/>
    </row>
    <row r="358" ht="12">
      <c r="D358" s="171"/>
    </row>
    <row r="359" ht="12">
      <c r="D359" s="171"/>
    </row>
    <row r="360" ht="12">
      <c r="D360" s="171"/>
    </row>
    <row r="361" ht="12">
      <c r="D361" s="171"/>
    </row>
    <row r="362" ht="12">
      <c r="D362" s="171"/>
    </row>
  </sheetData>
  <mergeCells count="83">
    <mergeCell ref="B201:C201"/>
    <mergeCell ref="B204:C204"/>
    <mergeCell ref="B211:C211"/>
    <mergeCell ref="B214:C214"/>
    <mergeCell ref="B230:C230"/>
    <mergeCell ref="B248:C248"/>
    <mergeCell ref="B242:C242"/>
    <mergeCell ref="B243:C243"/>
    <mergeCell ref="B139:C139"/>
    <mergeCell ref="B140:C140"/>
    <mergeCell ref="B159:C159"/>
    <mergeCell ref="B178:C178"/>
    <mergeCell ref="B145:C145"/>
    <mergeCell ref="B141:C141"/>
    <mergeCell ref="B148:C148"/>
    <mergeCell ref="B153:C153"/>
    <mergeCell ref="B160:C160"/>
    <mergeCell ref="B167:C167"/>
    <mergeCell ref="B297:C297"/>
    <mergeCell ref="B301:C301"/>
    <mergeCell ref="B306:C306"/>
    <mergeCell ref="B108:C108"/>
    <mergeCell ref="B109:C109"/>
    <mergeCell ref="B110:C110"/>
    <mergeCell ref="B111:C111"/>
    <mergeCell ref="B112:C112"/>
    <mergeCell ref="B113:C113"/>
    <mergeCell ref="B115:C115"/>
    <mergeCell ref="B274:C274"/>
    <mergeCell ref="B283:C283"/>
    <mergeCell ref="B288:C288"/>
    <mergeCell ref="B293:C293"/>
    <mergeCell ref="B282:C282"/>
    <mergeCell ref="B292:C292"/>
    <mergeCell ref="B256:C256"/>
    <mergeCell ref="B260:C260"/>
    <mergeCell ref="B264:C264"/>
    <mergeCell ref="B270:C270"/>
    <mergeCell ref="B195:C195"/>
    <mergeCell ref="B196:C196"/>
    <mergeCell ref="B249:C249"/>
    <mergeCell ref="B253:C253"/>
    <mergeCell ref="B217:C217"/>
    <mergeCell ref="B222:C222"/>
    <mergeCell ref="B231:C231"/>
    <mergeCell ref="B238:C238"/>
    <mergeCell ref="B200:C200"/>
    <mergeCell ref="B203:C203"/>
    <mergeCell ref="B183:C183"/>
    <mergeCell ref="B193:C193"/>
    <mergeCell ref="B194:C194"/>
    <mergeCell ref="B171:C171"/>
    <mergeCell ref="B179:C179"/>
    <mergeCell ref="B182:C182"/>
    <mergeCell ref="B184:C184"/>
    <mergeCell ref="B188:C188"/>
    <mergeCell ref="B192:C192"/>
    <mergeCell ref="B131:C131"/>
    <mergeCell ref="B137:C137"/>
    <mergeCell ref="B100:C100"/>
    <mergeCell ref="B116:C116"/>
    <mergeCell ref="B124:C124"/>
    <mergeCell ref="B128:C128"/>
    <mergeCell ref="B127:C127"/>
    <mergeCell ref="B69:C69"/>
    <mergeCell ref="B73:C73"/>
    <mergeCell ref="B82:C82"/>
    <mergeCell ref="B90:C90"/>
    <mergeCell ref="B15:C15"/>
    <mergeCell ref="B30:C30"/>
    <mergeCell ref="B43:C43"/>
    <mergeCell ref="B56:C56"/>
    <mergeCell ref="D5:D6"/>
    <mergeCell ref="B10:C10"/>
    <mergeCell ref="B11:C11"/>
    <mergeCell ref="B12:C12"/>
    <mergeCell ref="B5:C6"/>
    <mergeCell ref="B8:C8"/>
    <mergeCell ref="B9:C9"/>
    <mergeCell ref="J10:K10"/>
    <mergeCell ref="J8:K8"/>
    <mergeCell ref="J9:K9"/>
    <mergeCell ref="N5:N6"/>
  </mergeCells>
  <printOptions/>
  <pageMargins left="0.75" right="0.75" top="1" bottom="1" header="0.512" footer="0.512"/>
  <pageSetup orientation="portrait" paperSize="9" r:id="rId1"/>
</worksheet>
</file>

<file path=xl/worksheets/sheet8.xml><?xml version="1.0" encoding="utf-8"?>
<worksheet xmlns="http://schemas.openxmlformats.org/spreadsheetml/2006/main" xmlns:r="http://schemas.openxmlformats.org/officeDocument/2006/relationships">
  <sheetPr codeName="Sheet8"/>
  <dimension ref="B2:M137"/>
  <sheetViews>
    <sheetView workbookViewId="0" topLeftCell="A1">
      <selection activeCell="A1" sqref="A1"/>
    </sheetView>
  </sheetViews>
  <sheetFormatPr defaultColWidth="9.00390625" defaultRowHeight="13.5"/>
  <cols>
    <col min="1" max="1" width="2.625" style="213" customWidth="1"/>
    <col min="2" max="2" width="10.625" style="248" customWidth="1"/>
    <col min="3" max="4" width="9.00390625" style="213" customWidth="1"/>
    <col min="5" max="5" width="9.875" style="213" customWidth="1"/>
    <col min="6" max="12" width="9.00390625" style="213" customWidth="1"/>
    <col min="13" max="13" width="11.25390625" style="213" customWidth="1"/>
    <col min="14" max="16384" width="9.00390625" style="213" customWidth="1"/>
  </cols>
  <sheetData>
    <row r="2" ht="14.25">
      <c r="B2" s="214" t="s">
        <v>1143</v>
      </c>
    </row>
    <row r="4" ht="12.75" thickBot="1">
      <c r="B4" s="213"/>
    </row>
    <row r="5" spans="2:13" s="215" customFormat="1" ht="15" customHeight="1">
      <c r="B5" s="840" t="s">
        <v>2288</v>
      </c>
      <c r="C5" s="1113" t="s">
        <v>2295</v>
      </c>
      <c r="D5" s="1115" t="s">
        <v>2296</v>
      </c>
      <c r="E5" s="929"/>
      <c r="F5" s="929"/>
      <c r="G5" s="1116"/>
      <c r="H5" s="1043" t="s">
        <v>2297</v>
      </c>
      <c r="I5" s="929"/>
      <c r="J5" s="929"/>
      <c r="K5" s="929"/>
      <c r="L5" s="929"/>
      <c r="M5" s="870"/>
    </row>
    <row r="6" spans="2:13" s="215" customFormat="1" ht="15" customHeight="1">
      <c r="B6" s="747"/>
      <c r="C6" s="1114"/>
      <c r="D6" s="1117" t="s">
        <v>2289</v>
      </c>
      <c r="E6" s="1119" t="s">
        <v>2298</v>
      </c>
      <c r="F6" s="1120"/>
      <c r="G6" s="1121"/>
      <c r="H6" s="1122" t="s">
        <v>2058</v>
      </c>
      <c r="I6" s="1041" t="s">
        <v>2299</v>
      </c>
      <c r="J6" s="1041" t="s">
        <v>2300</v>
      </c>
      <c r="K6" s="1041" t="s">
        <v>2301</v>
      </c>
      <c r="L6" s="1041" t="s">
        <v>2302</v>
      </c>
      <c r="M6" s="1041" t="s">
        <v>1129</v>
      </c>
    </row>
    <row r="7" spans="2:13" s="215" customFormat="1" ht="24" customHeight="1">
      <c r="B7" s="1112"/>
      <c r="C7" s="1112"/>
      <c r="D7" s="1118"/>
      <c r="E7" s="216" t="s">
        <v>1130</v>
      </c>
      <c r="F7" s="217" t="s">
        <v>1131</v>
      </c>
      <c r="G7" s="218" t="s">
        <v>1132</v>
      </c>
      <c r="H7" s="1123"/>
      <c r="I7" s="1042"/>
      <c r="J7" s="1042"/>
      <c r="K7" s="1042"/>
      <c r="L7" s="1042"/>
      <c r="M7" s="1042"/>
    </row>
    <row r="8" spans="2:13" ht="12">
      <c r="B8" s="219"/>
      <c r="C8" s="220" t="s">
        <v>2008</v>
      </c>
      <c r="D8" s="220" t="s">
        <v>2008</v>
      </c>
      <c r="E8" s="220" t="s">
        <v>2008</v>
      </c>
      <c r="F8" s="220" t="s">
        <v>2008</v>
      </c>
      <c r="G8" s="220" t="s">
        <v>2008</v>
      </c>
      <c r="H8" s="220" t="s">
        <v>2008</v>
      </c>
      <c r="I8" s="220" t="s">
        <v>2008</v>
      </c>
      <c r="J8" s="220" t="s">
        <v>2008</v>
      </c>
      <c r="K8" s="220" t="s">
        <v>2008</v>
      </c>
      <c r="L8" s="220" t="s">
        <v>2008</v>
      </c>
      <c r="M8" s="221" t="s">
        <v>2008</v>
      </c>
    </row>
    <row r="9" spans="2:13" ht="12">
      <c r="B9" s="222" t="s">
        <v>1133</v>
      </c>
      <c r="C9" s="223">
        <f>SUM(D9:E9)</f>
        <v>113862</v>
      </c>
      <c r="D9" s="223">
        <v>67037</v>
      </c>
      <c r="E9" s="223">
        <f>SUM(F9:G9)</f>
        <v>46825</v>
      </c>
      <c r="F9" s="223">
        <v>29951</v>
      </c>
      <c r="G9" s="223">
        <v>16874</v>
      </c>
      <c r="H9" s="224" t="s">
        <v>1134</v>
      </c>
      <c r="I9" s="224" t="s">
        <v>1134</v>
      </c>
      <c r="J9" s="224" t="s">
        <v>1134</v>
      </c>
      <c r="K9" s="224" t="s">
        <v>1134</v>
      </c>
      <c r="L9" s="224" t="s">
        <v>1134</v>
      </c>
      <c r="M9" s="225" t="s">
        <v>1134</v>
      </c>
    </row>
    <row r="10" spans="2:13" ht="12">
      <c r="B10" s="226" t="s">
        <v>1135</v>
      </c>
      <c r="C10" s="223">
        <f>SUM(D10:E10)</f>
        <v>114319</v>
      </c>
      <c r="D10" s="223">
        <v>66302</v>
      </c>
      <c r="E10" s="223">
        <f>SUM(F10:G10)</f>
        <v>48017</v>
      </c>
      <c r="F10" s="223">
        <v>30857</v>
      </c>
      <c r="G10" s="223">
        <v>17160</v>
      </c>
      <c r="H10" s="224" t="s">
        <v>1134</v>
      </c>
      <c r="I10" s="224" t="s">
        <v>1134</v>
      </c>
      <c r="J10" s="224" t="s">
        <v>1134</v>
      </c>
      <c r="K10" s="224" t="s">
        <v>1134</v>
      </c>
      <c r="L10" s="224" t="s">
        <v>1134</v>
      </c>
      <c r="M10" s="225" t="s">
        <v>1134</v>
      </c>
    </row>
    <row r="11" spans="2:13" ht="12">
      <c r="B11" s="226" t="s">
        <v>1136</v>
      </c>
      <c r="C11" s="223">
        <f>SUM(D11:E11)</f>
        <v>114568</v>
      </c>
      <c r="D11" s="223">
        <v>64554</v>
      </c>
      <c r="E11" s="223">
        <f>SUM(F11:G11)</f>
        <v>50014</v>
      </c>
      <c r="F11" s="223">
        <v>31852</v>
      </c>
      <c r="G11" s="223">
        <v>18162</v>
      </c>
      <c r="H11" s="224">
        <f>SUM(I11:M11)</f>
        <v>114568</v>
      </c>
      <c r="I11" s="224">
        <v>80533</v>
      </c>
      <c r="J11" s="224">
        <v>25490</v>
      </c>
      <c r="K11" s="224">
        <v>5408</v>
      </c>
      <c r="L11" s="224">
        <v>3109</v>
      </c>
      <c r="M11" s="225">
        <v>28</v>
      </c>
    </row>
    <row r="12" spans="2:13" ht="12">
      <c r="B12" s="226" t="s">
        <v>1137</v>
      </c>
      <c r="C12" s="223">
        <f>SUM(D12:E12)</f>
        <v>115039</v>
      </c>
      <c r="D12" s="223">
        <v>48102</v>
      </c>
      <c r="E12" s="223">
        <f>SUM(F12:G12)</f>
        <v>66937</v>
      </c>
      <c r="F12" s="223">
        <v>42649</v>
      </c>
      <c r="G12" s="223">
        <v>24288</v>
      </c>
      <c r="H12" s="224">
        <f>SUM(I12:M12)</f>
        <v>115039</v>
      </c>
      <c r="I12" s="224">
        <v>83749</v>
      </c>
      <c r="J12" s="224">
        <v>23264</v>
      </c>
      <c r="K12" s="224">
        <v>5182</v>
      </c>
      <c r="L12" s="224">
        <v>2740</v>
      </c>
      <c r="M12" s="225">
        <v>104</v>
      </c>
    </row>
    <row r="13" spans="2:13" s="227" customFormat="1" ht="12" customHeight="1">
      <c r="B13" s="228" t="s">
        <v>1138</v>
      </c>
      <c r="C13" s="229">
        <f>SUM(C16:C87)</f>
        <v>114751</v>
      </c>
      <c r="D13" s="229">
        <f>SUM(D16:D87)</f>
        <v>58682</v>
      </c>
      <c r="E13" s="229">
        <f>SUM(E16:E87)</f>
        <v>56069</v>
      </c>
      <c r="F13" s="229">
        <f>SUM(F16:F87)</f>
        <v>34046</v>
      </c>
      <c r="G13" s="229">
        <f>SUM(G16:G87)</f>
        <v>22023</v>
      </c>
      <c r="H13" s="229">
        <f>SUM(I13:M13)</f>
        <v>114751</v>
      </c>
      <c r="I13" s="229">
        <v>83805</v>
      </c>
      <c r="J13" s="229">
        <f>SUM(J16:J87)</f>
        <v>23542</v>
      </c>
      <c r="K13" s="229">
        <v>4788</v>
      </c>
      <c r="L13" s="229">
        <f>SUM(L16:L87)</f>
        <v>2513</v>
      </c>
      <c r="M13" s="230">
        <v>103</v>
      </c>
    </row>
    <row r="14" spans="2:13" ht="6.75" customHeight="1">
      <c r="B14" s="231"/>
      <c r="C14" s="232"/>
      <c r="D14" s="232"/>
      <c r="E14" s="232"/>
      <c r="F14" s="232"/>
      <c r="G14" s="232"/>
      <c r="H14" s="232"/>
      <c r="I14" s="232"/>
      <c r="J14" s="232"/>
      <c r="K14" s="232"/>
      <c r="L14" s="232"/>
      <c r="M14" s="233"/>
    </row>
    <row r="15" spans="2:13" s="234" customFormat="1" ht="9" customHeight="1">
      <c r="B15" s="235"/>
      <c r="C15" s="232"/>
      <c r="D15" s="232"/>
      <c r="E15" s="232"/>
      <c r="F15" s="232"/>
      <c r="G15" s="232"/>
      <c r="H15" s="232"/>
      <c r="I15" s="232"/>
      <c r="J15" s="232"/>
      <c r="K15" s="232"/>
      <c r="L15" s="232"/>
      <c r="M15" s="236"/>
    </row>
    <row r="16" spans="2:13" ht="12.75" customHeight="1">
      <c r="B16" s="237" t="s">
        <v>2012</v>
      </c>
      <c r="C16" s="238">
        <f aca="true" t="shared" si="0" ref="C16:C24">SUM(D16:E16)</f>
        <v>6884</v>
      </c>
      <c r="D16" s="223">
        <v>3292</v>
      </c>
      <c r="E16" s="223">
        <f aca="true" t="shared" si="1" ref="E16:E24">SUM(F16:G16)</f>
        <v>3592</v>
      </c>
      <c r="F16" s="201">
        <v>2193</v>
      </c>
      <c r="G16" s="201">
        <v>1399</v>
      </c>
      <c r="H16" s="201">
        <v>6884</v>
      </c>
      <c r="I16" s="201">
        <v>4673</v>
      </c>
      <c r="J16" s="201">
        <v>1801</v>
      </c>
      <c r="K16" s="201">
        <v>292</v>
      </c>
      <c r="L16" s="201">
        <v>114</v>
      </c>
      <c r="M16" s="239">
        <v>4</v>
      </c>
    </row>
    <row r="17" spans="2:13" ht="12" customHeight="1">
      <c r="B17" s="237" t="s">
        <v>2013</v>
      </c>
      <c r="C17" s="238">
        <f t="shared" si="0"/>
        <v>5107</v>
      </c>
      <c r="D17" s="223">
        <v>2403</v>
      </c>
      <c r="E17" s="223">
        <f t="shared" si="1"/>
        <v>2704</v>
      </c>
      <c r="F17" s="232">
        <v>1506</v>
      </c>
      <c r="G17" s="232">
        <v>1198</v>
      </c>
      <c r="H17" s="201">
        <v>5107</v>
      </c>
      <c r="I17" s="232">
        <v>3708</v>
      </c>
      <c r="J17" s="232">
        <v>963</v>
      </c>
      <c r="K17" s="232">
        <v>280</v>
      </c>
      <c r="L17" s="232">
        <v>151</v>
      </c>
      <c r="M17" s="239">
        <v>5</v>
      </c>
    </row>
    <row r="18" spans="2:13" ht="12" customHeight="1">
      <c r="B18" s="237" t="s">
        <v>2014</v>
      </c>
      <c r="C18" s="238">
        <f t="shared" si="0"/>
        <v>3464</v>
      </c>
      <c r="D18" s="223">
        <v>1747</v>
      </c>
      <c r="E18" s="223">
        <f t="shared" si="1"/>
        <v>1717</v>
      </c>
      <c r="F18" s="232">
        <v>812</v>
      </c>
      <c r="G18" s="232">
        <v>905</v>
      </c>
      <c r="H18" s="201">
        <v>3464</v>
      </c>
      <c r="I18" s="232">
        <v>2770</v>
      </c>
      <c r="J18" s="232">
        <v>522</v>
      </c>
      <c r="K18" s="232">
        <v>88</v>
      </c>
      <c r="L18" s="232">
        <v>56</v>
      </c>
      <c r="M18" s="239">
        <v>28</v>
      </c>
    </row>
    <row r="19" spans="2:13" ht="12" customHeight="1">
      <c r="B19" s="237" t="s">
        <v>2015</v>
      </c>
      <c r="C19" s="238">
        <f t="shared" si="0"/>
        <v>5744</v>
      </c>
      <c r="D19" s="223">
        <v>3071</v>
      </c>
      <c r="E19" s="223">
        <f t="shared" si="1"/>
        <v>2673</v>
      </c>
      <c r="F19" s="232">
        <v>1327</v>
      </c>
      <c r="G19" s="232">
        <v>1346</v>
      </c>
      <c r="H19" s="201">
        <v>5744</v>
      </c>
      <c r="I19" s="232">
        <v>5300</v>
      </c>
      <c r="J19" s="232">
        <v>334</v>
      </c>
      <c r="K19" s="232">
        <v>42</v>
      </c>
      <c r="L19" s="232">
        <v>38</v>
      </c>
      <c r="M19" s="239">
        <v>30</v>
      </c>
    </row>
    <row r="20" spans="2:13" ht="12" customHeight="1">
      <c r="B20" s="237" t="s">
        <v>2016</v>
      </c>
      <c r="C20" s="238">
        <f t="shared" si="0"/>
        <v>2357</v>
      </c>
      <c r="D20" s="223">
        <v>1531</v>
      </c>
      <c r="E20" s="223">
        <f t="shared" si="1"/>
        <v>826</v>
      </c>
      <c r="F20" s="232">
        <v>400</v>
      </c>
      <c r="G20" s="232">
        <v>426</v>
      </c>
      <c r="H20" s="201">
        <v>2357</v>
      </c>
      <c r="I20" s="232">
        <v>1719</v>
      </c>
      <c r="J20" s="232">
        <v>466</v>
      </c>
      <c r="K20" s="232">
        <v>118</v>
      </c>
      <c r="L20" s="232">
        <v>54</v>
      </c>
      <c r="M20" s="239">
        <v>0</v>
      </c>
    </row>
    <row r="21" spans="2:13" ht="12" customHeight="1">
      <c r="B21" s="237" t="s">
        <v>2017</v>
      </c>
      <c r="C21" s="238">
        <f t="shared" si="0"/>
        <v>4193</v>
      </c>
      <c r="D21" s="223">
        <v>2150</v>
      </c>
      <c r="E21" s="223">
        <f t="shared" si="1"/>
        <v>2043</v>
      </c>
      <c r="F21" s="232">
        <v>1346</v>
      </c>
      <c r="G21" s="232">
        <v>697</v>
      </c>
      <c r="H21" s="201">
        <v>4193</v>
      </c>
      <c r="I21" s="232">
        <v>3112</v>
      </c>
      <c r="J21" s="232">
        <v>925</v>
      </c>
      <c r="K21" s="232">
        <v>96</v>
      </c>
      <c r="L21" s="232">
        <v>60</v>
      </c>
      <c r="M21" s="239">
        <v>0</v>
      </c>
    </row>
    <row r="22" spans="2:13" ht="12" customHeight="1">
      <c r="B22" s="237" t="s">
        <v>2018</v>
      </c>
      <c r="C22" s="238">
        <f t="shared" si="0"/>
        <v>2781</v>
      </c>
      <c r="D22" s="223">
        <v>1485</v>
      </c>
      <c r="E22" s="223">
        <f t="shared" si="1"/>
        <v>1296</v>
      </c>
      <c r="F22" s="201">
        <v>889</v>
      </c>
      <c r="G22" s="201">
        <v>407</v>
      </c>
      <c r="H22" s="201">
        <v>2781</v>
      </c>
      <c r="I22" s="201">
        <v>1918</v>
      </c>
      <c r="J22" s="201">
        <v>622</v>
      </c>
      <c r="K22" s="201">
        <v>186</v>
      </c>
      <c r="L22" s="201">
        <v>55</v>
      </c>
      <c r="M22" s="239">
        <v>0</v>
      </c>
    </row>
    <row r="23" spans="2:13" ht="12" customHeight="1">
      <c r="B23" s="237" t="s">
        <v>2019</v>
      </c>
      <c r="C23" s="238">
        <f t="shared" si="0"/>
        <v>4727</v>
      </c>
      <c r="D23" s="223">
        <v>2791</v>
      </c>
      <c r="E23" s="223">
        <f t="shared" si="1"/>
        <v>1936</v>
      </c>
      <c r="F23" s="232">
        <v>1220</v>
      </c>
      <c r="G23" s="232">
        <v>716</v>
      </c>
      <c r="H23" s="201">
        <v>4727</v>
      </c>
      <c r="I23" s="232">
        <v>3218</v>
      </c>
      <c r="J23" s="232">
        <v>1250</v>
      </c>
      <c r="K23" s="232">
        <v>187</v>
      </c>
      <c r="L23" s="232">
        <v>70</v>
      </c>
      <c r="M23" s="239">
        <v>2</v>
      </c>
    </row>
    <row r="24" spans="2:13" ht="12" customHeight="1">
      <c r="B24" s="237" t="s">
        <v>2020</v>
      </c>
      <c r="C24" s="238">
        <f t="shared" si="0"/>
        <v>3640</v>
      </c>
      <c r="D24" s="223">
        <v>1995</v>
      </c>
      <c r="E24" s="223">
        <f t="shared" si="1"/>
        <v>1645</v>
      </c>
      <c r="F24" s="232">
        <v>1078</v>
      </c>
      <c r="G24" s="232">
        <v>567</v>
      </c>
      <c r="H24" s="201">
        <v>3640</v>
      </c>
      <c r="I24" s="232">
        <v>2515</v>
      </c>
      <c r="J24" s="232">
        <v>835</v>
      </c>
      <c r="K24" s="232">
        <v>184</v>
      </c>
      <c r="L24" s="232">
        <v>104</v>
      </c>
      <c r="M24" s="239">
        <v>2</v>
      </c>
    </row>
    <row r="25" spans="2:13" ht="12" customHeight="1">
      <c r="B25" s="237"/>
      <c r="C25" s="238"/>
      <c r="D25" s="223"/>
      <c r="E25" s="223"/>
      <c r="F25" s="232"/>
      <c r="G25" s="232"/>
      <c r="H25" s="201"/>
      <c r="I25" s="232"/>
      <c r="J25" s="232"/>
      <c r="K25" s="232"/>
      <c r="L25" s="232"/>
      <c r="M25" s="239"/>
    </row>
    <row r="26" spans="2:13" s="215" customFormat="1" ht="12" customHeight="1">
      <c r="B26" s="237" t="s">
        <v>2138</v>
      </c>
      <c r="C26" s="238">
        <f>SUM(D26:E26)</f>
        <v>834</v>
      </c>
      <c r="D26" s="223">
        <v>449</v>
      </c>
      <c r="E26" s="223">
        <f>SUM(F26:G26)</f>
        <v>385</v>
      </c>
      <c r="F26" s="232">
        <v>275</v>
      </c>
      <c r="G26" s="232">
        <v>110</v>
      </c>
      <c r="H26" s="201">
        <v>834</v>
      </c>
      <c r="I26" s="232">
        <v>522</v>
      </c>
      <c r="J26" s="232">
        <v>222</v>
      </c>
      <c r="K26" s="232">
        <v>67</v>
      </c>
      <c r="L26" s="232">
        <v>23</v>
      </c>
      <c r="M26" s="240">
        <v>0</v>
      </c>
    </row>
    <row r="27" spans="2:13" s="215" customFormat="1" ht="12" customHeight="1">
      <c r="B27" s="237" t="s">
        <v>2139</v>
      </c>
      <c r="C27" s="238">
        <f>SUM(D27:E27)</f>
        <v>505</v>
      </c>
      <c r="D27" s="223">
        <v>194</v>
      </c>
      <c r="E27" s="223">
        <f>SUM(F27:G27)</f>
        <v>311</v>
      </c>
      <c r="F27" s="232">
        <v>201</v>
      </c>
      <c r="G27" s="232">
        <v>110</v>
      </c>
      <c r="H27" s="201">
        <v>505</v>
      </c>
      <c r="I27" s="232">
        <v>312</v>
      </c>
      <c r="J27" s="232">
        <v>149</v>
      </c>
      <c r="K27" s="232">
        <v>35</v>
      </c>
      <c r="L27" s="232">
        <v>9</v>
      </c>
      <c r="M27" s="240">
        <v>0</v>
      </c>
    </row>
    <row r="28" spans="2:13" s="215" customFormat="1" ht="12" customHeight="1">
      <c r="B28" s="237" t="s">
        <v>1139</v>
      </c>
      <c r="C28" s="238">
        <f>SUM(D28:E28)</f>
        <v>544</v>
      </c>
      <c r="D28" s="223">
        <v>286</v>
      </c>
      <c r="E28" s="223">
        <f>SUM(F28:G28)</f>
        <v>258</v>
      </c>
      <c r="F28" s="232">
        <v>177</v>
      </c>
      <c r="G28" s="232">
        <v>81</v>
      </c>
      <c r="H28" s="201">
        <v>544</v>
      </c>
      <c r="I28" s="232">
        <v>356</v>
      </c>
      <c r="J28" s="232">
        <v>120</v>
      </c>
      <c r="K28" s="232">
        <v>48</v>
      </c>
      <c r="L28" s="232">
        <v>20</v>
      </c>
      <c r="M28" s="240">
        <v>0</v>
      </c>
    </row>
    <row r="29" spans="2:13" s="215" customFormat="1" ht="12" customHeight="1">
      <c r="B29" s="237" t="s">
        <v>2141</v>
      </c>
      <c r="C29" s="238">
        <f>SUM(D29:E29)</f>
        <v>555</v>
      </c>
      <c r="D29" s="223">
        <v>386</v>
      </c>
      <c r="E29" s="223">
        <f>SUM(F29:G29)</f>
        <v>169</v>
      </c>
      <c r="F29" s="232">
        <v>118</v>
      </c>
      <c r="G29" s="232">
        <v>51</v>
      </c>
      <c r="H29" s="201">
        <v>555</v>
      </c>
      <c r="I29" s="232">
        <v>351</v>
      </c>
      <c r="J29" s="232">
        <v>167</v>
      </c>
      <c r="K29" s="232">
        <v>30</v>
      </c>
      <c r="L29" s="232">
        <v>7</v>
      </c>
      <c r="M29" s="240">
        <v>0</v>
      </c>
    </row>
    <row r="30" spans="2:13" s="215" customFormat="1" ht="12" customHeight="1">
      <c r="B30" s="237" t="s">
        <v>2142</v>
      </c>
      <c r="C30" s="238">
        <f>SUM(D30:E30)</f>
        <v>266</v>
      </c>
      <c r="D30" s="223">
        <v>52</v>
      </c>
      <c r="E30" s="223">
        <f>SUM(F30:G30)</f>
        <v>214</v>
      </c>
      <c r="F30" s="232">
        <v>156</v>
      </c>
      <c r="G30" s="232">
        <v>58</v>
      </c>
      <c r="H30" s="201">
        <v>266</v>
      </c>
      <c r="I30" s="232">
        <v>199</v>
      </c>
      <c r="J30" s="232">
        <v>62</v>
      </c>
      <c r="K30" s="232">
        <v>3</v>
      </c>
      <c r="L30" s="232">
        <v>2</v>
      </c>
      <c r="M30" s="240">
        <v>0</v>
      </c>
    </row>
    <row r="31" spans="2:13" s="215" customFormat="1" ht="12" customHeight="1">
      <c r="B31" s="237"/>
      <c r="C31" s="238"/>
      <c r="D31" s="223"/>
      <c r="E31" s="223"/>
      <c r="F31" s="232"/>
      <c r="G31" s="232"/>
      <c r="H31" s="201"/>
      <c r="I31" s="232"/>
      <c r="J31" s="232"/>
      <c r="K31" s="232"/>
      <c r="L31" s="232"/>
      <c r="M31" s="240"/>
    </row>
    <row r="32" spans="2:13" s="215" customFormat="1" ht="12" customHeight="1">
      <c r="B32" s="237" t="s">
        <v>2290</v>
      </c>
      <c r="C32" s="238">
        <f aca="true" t="shared" si="2" ref="C32:C37">SUM(D32:E32)</f>
        <v>3082</v>
      </c>
      <c r="D32" s="223">
        <v>1884</v>
      </c>
      <c r="E32" s="223">
        <f aca="true" t="shared" si="3" ref="E32:E37">SUM(F32:G32)</f>
        <v>1198</v>
      </c>
      <c r="F32" s="232">
        <v>776</v>
      </c>
      <c r="G32" s="232">
        <v>422</v>
      </c>
      <c r="H32" s="201">
        <v>3082</v>
      </c>
      <c r="I32" s="232">
        <v>2090</v>
      </c>
      <c r="J32" s="232">
        <v>832</v>
      </c>
      <c r="K32" s="232">
        <v>128</v>
      </c>
      <c r="L32" s="232">
        <v>32</v>
      </c>
      <c r="M32" s="240">
        <v>0</v>
      </c>
    </row>
    <row r="33" spans="2:13" ht="12" customHeight="1">
      <c r="B33" s="237" t="s">
        <v>2021</v>
      </c>
      <c r="C33" s="238">
        <f t="shared" si="2"/>
        <v>1225</v>
      </c>
      <c r="D33" s="223">
        <v>717</v>
      </c>
      <c r="E33" s="223">
        <f t="shared" si="3"/>
        <v>508</v>
      </c>
      <c r="F33" s="201">
        <v>259</v>
      </c>
      <c r="G33" s="201">
        <v>249</v>
      </c>
      <c r="H33" s="201">
        <v>1225</v>
      </c>
      <c r="I33" s="201">
        <v>889</v>
      </c>
      <c r="J33" s="201">
        <v>296</v>
      </c>
      <c r="K33" s="201">
        <v>20</v>
      </c>
      <c r="L33" s="201">
        <v>19</v>
      </c>
      <c r="M33" s="239">
        <v>1</v>
      </c>
    </row>
    <row r="34" spans="2:13" s="215" customFormat="1" ht="12" customHeight="1">
      <c r="B34" s="237" t="s">
        <v>2154</v>
      </c>
      <c r="C34" s="238">
        <f t="shared" si="2"/>
        <v>506</v>
      </c>
      <c r="D34" s="223">
        <v>228</v>
      </c>
      <c r="E34" s="223">
        <f t="shared" si="3"/>
        <v>278</v>
      </c>
      <c r="F34" s="232">
        <v>156</v>
      </c>
      <c r="G34" s="232">
        <v>122</v>
      </c>
      <c r="H34" s="201">
        <v>506</v>
      </c>
      <c r="I34" s="232">
        <v>378</v>
      </c>
      <c r="J34" s="232">
        <v>89</v>
      </c>
      <c r="K34" s="232">
        <v>21</v>
      </c>
      <c r="L34" s="232">
        <v>18</v>
      </c>
      <c r="M34" s="240">
        <v>0</v>
      </c>
    </row>
    <row r="35" spans="2:13" s="215" customFormat="1" ht="12" customHeight="1">
      <c r="B35" s="237" t="s">
        <v>2022</v>
      </c>
      <c r="C35" s="238">
        <f t="shared" si="2"/>
        <v>1462</v>
      </c>
      <c r="D35" s="223">
        <v>868</v>
      </c>
      <c r="E35" s="223">
        <f t="shared" si="3"/>
        <v>594</v>
      </c>
      <c r="F35" s="232">
        <v>359</v>
      </c>
      <c r="G35" s="232">
        <v>235</v>
      </c>
      <c r="H35" s="201">
        <v>1462</v>
      </c>
      <c r="I35" s="232">
        <v>1067</v>
      </c>
      <c r="J35" s="232">
        <v>367</v>
      </c>
      <c r="K35" s="232">
        <v>17</v>
      </c>
      <c r="L35" s="232">
        <v>11</v>
      </c>
      <c r="M35" s="240">
        <v>0</v>
      </c>
    </row>
    <row r="36" spans="2:13" s="215" customFormat="1" ht="12" customHeight="1">
      <c r="B36" s="237" t="s">
        <v>1140</v>
      </c>
      <c r="C36" s="238">
        <f t="shared" si="2"/>
        <v>1712</v>
      </c>
      <c r="D36" s="223">
        <v>1078</v>
      </c>
      <c r="E36" s="223">
        <f t="shared" si="3"/>
        <v>634</v>
      </c>
      <c r="F36" s="232">
        <v>411</v>
      </c>
      <c r="G36" s="232">
        <v>223</v>
      </c>
      <c r="H36" s="201">
        <v>1712</v>
      </c>
      <c r="I36" s="232">
        <v>1176</v>
      </c>
      <c r="J36" s="232">
        <v>431</v>
      </c>
      <c r="K36" s="232">
        <v>66</v>
      </c>
      <c r="L36" s="232">
        <v>39</v>
      </c>
      <c r="M36" s="240">
        <v>0</v>
      </c>
    </row>
    <row r="37" spans="2:13" s="215" customFormat="1" ht="12" customHeight="1">
      <c r="B37" s="237" t="s">
        <v>2162</v>
      </c>
      <c r="C37" s="238">
        <f t="shared" si="2"/>
        <v>345</v>
      </c>
      <c r="D37" s="223">
        <v>220</v>
      </c>
      <c r="E37" s="223">
        <f t="shared" si="3"/>
        <v>125</v>
      </c>
      <c r="F37" s="232">
        <v>80</v>
      </c>
      <c r="G37" s="232">
        <v>45</v>
      </c>
      <c r="H37" s="201">
        <v>345</v>
      </c>
      <c r="I37" s="232">
        <v>233</v>
      </c>
      <c r="J37" s="232">
        <v>90</v>
      </c>
      <c r="K37" s="232">
        <v>18</v>
      </c>
      <c r="L37" s="232">
        <v>4</v>
      </c>
      <c r="M37" s="240">
        <v>0</v>
      </c>
    </row>
    <row r="38" spans="2:13" s="215" customFormat="1" ht="12" customHeight="1">
      <c r="B38" s="237"/>
      <c r="C38" s="238"/>
      <c r="D38" s="223"/>
      <c r="E38" s="223"/>
      <c r="F38" s="232"/>
      <c r="G38" s="232"/>
      <c r="H38" s="201"/>
      <c r="I38" s="232"/>
      <c r="J38" s="232"/>
      <c r="K38" s="232"/>
      <c r="L38" s="232"/>
      <c r="M38" s="240"/>
    </row>
    <row r="39" spans="2:13" s="215" customFormat="1" ht="12" customHeight="1">
      <c r="B39" s="237" t="s">
        <v>2291</v>
      </c>
      <c r="C39" s="238">
        <f>SUM(D39:E39)</f>
        <v>558</v>
      </c>
      <c r="D39" s="223">
        <v>241</v>
      </c>
      <c r="E39" s="223">
        <f>SUM(F39:G39)</f>
        <v>317</v>
      </c>
      <c r="F39" s="232">
        <v>188</v>
      </c>
      <c r="G39" s="232">
        <v>129</v>
      </c>
      <c r="H39" s="201">
        <v>558</v>
      </c>
      <c r="I39" s="232">
        <v>415</v>
      </c>
      <c r="J39" s="232">
        <v>116</v>
      </c>
      <c r="K39" s="232">
        <v>22</v>
      </c>
      <c r="L39" s="232">
        <v>5</v>
      </c>
      <c r="M39" s="240">
        <v>0</v>
      </c>
    </row>
    <row r="40" spans="2:13" s="215" customFormat="1" ht="12" customHeight="1">
      <c r="B40" s="237" t="s">
        <v>2024</v>
      </c>
      <c r="C40" s="238">
        <f>SUM(D40:E40)</f>
        <v>2236</v>
      </c>
      <c r="D40" s="223">
        <v>918</v>
      </c>
      <c r="E40" s="223">
        <f>SUM(F40:G40)</f>
        <v>1318</v>
      </c>
      <c r="F40" s="232">
        <v>1020</v>
      </c>
      <c r="G40" s="232">
        <v>298</v>
      </c>
      <c r="H40" s="201">
        <v>2236</v>
      </c>
      <c r="I40" s="232">
        <v>1601</v>
      </c>
      <c r="J40" s="232">
        <v>514</v>
      </c>
      <c r="K40" s="232">
        <v>90</v>
      </c>
      <c r="L40" s="232">
        <v>31</v>
      </c>
      <c r="M40" s="240">
        <v>0</v>
      </c>
    </row>
    <row r="41" spans="2:13" s="215" customFormat="1" ht="12" customHeight="1">
      <c r="B41" s="237" t="s">
        <v>2025</v>
      </c>
      <c r="C41" s="238">
        <f>SUM(D41:E41)</f>
        <v>1180</v>
      </c>
      <c r="D41" s="223">
        <v>203</v>
      </c>
      <c r="E41" s="223">
        <f>SUM(F41:G41)</f>
        <v>977</v>
      </c>
      <c r="F41" s="232">
        <v>671</v>
      </c>
      <c r="G41" s="232">
        <v>306</v>
      </c>
      <c r="H41" s="201">
        <v>1180</v>
      </c>
      <c r="I41" s="232">
        <v>792</v>
      </c>
      <c r="J41" s="232">
        <v>259</v>
      </c>
      <c r="K41" s="232">
        <v>92</v>
      </c>
      <c r="L41" s="232">
        <v>37</v>
      </c>
      <c r="M41" s="240">
        <v>0</v>
      </c>
    </row>
    <row r="42" spans="2:13" s="215" customFormat="1" ht="12" customHeight="1">
      <c r="B42" s="237" t="s">
        <v>2026</v>
      </c>
      <c r="C42" s="238">
        <f>SUM(D42:E42)</f>
        <v>1646</v>
      </c>
      <c r="D42" s="223">
        <v>320</v>
      </c>
      <c r="E42" s="223">
        <f>SUM(F42:G42)</f>
        <v>1326</v>
      </c>
      <c r="F42" s="232">
        <v>853</v>
      </c>
      <c r="G42" s="232">
        <v>473</v>
      </c>
      <c r="H42" s="201">
        <v>1646</v>
      </c>
      <c r="I42" s="232">
        <v>1006</v>
      </c>
      <c r="J42" s="232">
        <v>408</v>
      </c>
      <c r="K42" s="232">
        <v>153</v>
      </c>
      <c r="L42" s="232">
        <v>79</v>
      </c>
      <c r="M42" s="240">
        <v>0</v>
      </c>
    </row>
    <row r="43" spans="2:13" s="215" customFormat="1" ht="12" customHeight="1">
      <c r="B43" s="237" t="s">
        <v>2027</v>
      </c>
      <c r="C43" s="238">
        <f>SUM(D43:E43)</f>
        <v>2642</v>
      </c>
      <c r="D43" s="223">
        <v>1454</v>
      </c>
      <c r="E43" s="223">
        <f>SUM(F43:G43)</f>
        <v>1188</v>
      </c>
      <c r="F43" s="232">
        <v>608</v>
      </c>
      <c r="G43" s="232">
        <v>580</v>
      </c>
      <c r="H43" s="201">
        <v>2642</v>
      </c>
      <c r="I43" s="232">
        <v>1903</v>
      </c>
      <c r="J43" s="232">
        <v>625</v>
      </c>
      <c r="K43" s="232">
        <v>65</v>
      </c>
      <c r="L43" s="232">
        <v>44</v>
      </c>
      <c r="M43" s="240">
        <v>5</v>
      </c>
    </row>
    <row r="44" spans="2:13" s="215" customFormat="1" ht="12" customHeight="1">
      <c r="B44" s="237"/>
      <c r="C44" s="238"/>
      <c r="D44" s="223"/>
      <c r="E44" s="223"/>
      <c r="F44" s="232"/>
      <c r="G44" s="232"/>
      <c r="H44" s="201"/>
      <c r="I44" s="232"/>
      <c r="J44" s="232"/>
      <c r="K44" s="232"/>
      <c r="L44" s="232"/>
      <c r="M44" s="240"/>
    </row>
    <row r="45" spans="2:13" s="215" customFormat="1" ht="12" customHeight="1">
      <c r="B45" s="237" t="s">
        <v>2292</v>
      </c>
      <c r="C45" s="238">
        <f>SUM(D45:E45)</f>
        <v>4170</v>
      </c>
      <c r="D45" s="223">
        <v>2582</v>
      </c>
      <c r="E45" s="223">
        <f>SUM(F45:G45)</f>
        <v>1588</v>
      </c>
      <c r="F45" s="232">
        <v>805</v>
      </c>
      <c r="G45" s="232">
        <v>783</v>
      </c>
      <c r="H45" s="201">
        <v>4170</v>
      </c>
      <c r="I45" s="232">
        <v>2740</v>
      </c>
      <c r="J45" s="232">
        <v>1143</v>
      </c>
      <c r="K45" s="232">
        <v>176</v>
      </c>
      <c r="L45" s="232">
        <v>111</v>
      </c>
      <c r="M45" s="240">
        <v>0</v>
      </c>
    </row>
    <row r="46" spans="2:13" s="215" customFormat="1" ht="12" customHeight="1">
      <c r="B46" s="237" t="s">
        <v>2028</v>
      </c>
      <c r="C46" s="238">
        <f>SUM(D46:E46)</f>
        <v>1655</v>
      </c>
      <c r="D46" s="223">
        <v>1032</v>
      </c>
      <c r="E46" s="223">
        <f>SUM(F46:G46)</f>
        <v>623</v>
      </c>
      <c r="F46" s="232">
        <v>364</v>
      </c>
      <c r="G46" s="232">
        <v>259</v>
      </c>
      <c r="H46" s="201">
        <v>1655</v>
      </c>
      <c r="I46" s="232">
        <v>1029</v>
      </c>
      <c r="J46" s="232">
        <v>527</v>
      </c>
      <c r="K46" s="232">
        <v>72</v>
      </c>
      <c r="L46" s="232">
        <v>27</v>
      </c>
      <c r="M46" s="240">
        <v>0</v>
      </c>
    </row>
    <row r="47" spans="2:13" s="215" customFormat="1" ht="12" customHeight="1">
      <c r="B47" s="237" t="s">
        <v>2293</v>
      </c>
      <c r="C47" s="238">
        <f>SUM(D47:E47)</f>
        <v>3814</v>
      </c>
      <c r="D47" s="223">
        <v>2500</v>
      </c>
      <c r="E47" s="223">
        <f>SUM(F47:G47)</f>
        <v>1314</v>
      </c>
      <c r="F47" s="232">
        <v>949</v>
      </c>
      <c r="G47" s="232">
        <v>365</v>
      </c>
      <c r="H47" s="201">
        <v>3814</v>
      </c>
      <c r="I47" s="232">
        <v>2520</v>
      </c>
      <c r="J47" s="232">
        <v>1054</v>
      </c>
      <c r="K47" s="232">
        <v>175</v>
      </c>
      <c r="L47" s="232">
        <v>65</v>
      </c>
      <c r="M47" s="240">
        <v>0</v>
      </c>
    </row>
    <row r="48" spans="2:13" s="215" customFormat="1" ht="12" customHeight="1">
      <c r="B48" s="237"/>
      <c r="C48" s="238"/>
      <c r="D48" s="223"/>
      <c r="E48" s="223"/>
      <c r="F48" s="232"/>
      <c r="G48" s="232"/>
      <c r="H48" s="201"/>
      <c r="I48" s="232"/>
      <c r="J48" s="232"/>
      <c r="K48" s="232"/>
      <c r="L48" s="232"/>
      <c r="M48" s="240"/>
    </row>
    <row r="49" spans="2:13" s="215" customFormat="1" ht="12" customHeight="1">
      <c r="B49" s="237" t="s">
        <v>2029</v>
      </c>
      <c r="C49" s="238">
        <f aca="true" t="shared" si="4" ref="C49:C58">SUM(D49:E49)</f>
        <v>1166</v>
      </c>
      <c r="D49" s="223">
        <v>508</v>
      </c>
      <c r="E49" s="223">
        <f aca="true" t="shared" si="5" ref="E49:E58">SUM(F49:G49)</f>
        <v>658</v>
      </c>
      <c r="F49" s="232">
        <v>397</v>
      </c>
      <c r="G49" s="232">
        <v>261</v>
      </c>
      <c r="H49" s="201">
        <v>1166</v>
      </c>
      <c r="I49" s="232">
        <v>979</v>
      </c>
      <c r="J49" s="232">
        <v>277</v>
      </c>
      <c r="K49" s="232">
        <v>70</v>
      </c>
      <c r="L49" s="232">
        <v>40</v>
      </c>
      <c r="M49" s="240">
        <v>0</v>
      </c>
    </row>
    <row r="50" spans="2:13" s="215" customFormat="1" ht="12" customHeight="1">
      <c r="B50" s="237" t="s">
        <v>2030</v>
      </c>
      <c r="C50" s="238">
        <f t="shared" si="4"/>
        <v>855</v>
      </c>
      <c r="D50" s="223">
        <v>451</v>
      </c>
      <c r="E50" s="223">
        <f t="shared" si="5"/>
        <v>404</v>
      </c>
      <c r="F50" s="201">
        <v>259</v>
      </c>
      <c r="G50" s="201">
        <v>145</v>
      </c>
      <c r="H50" s="201">
        <v>855</v>
      </c>
      <c r="I50" s="201">
        <v>549</v>
      </c>
      <c r="J50" s="201">
        <v>242</v>
      </c>
      <c r="K50" s="201">
        <v>39</v>
      </c>
      <c r="L50" s="201">
        <v>25</v>
      </c>
      <c r="M50" s="240">
        <v>0</v>
      </c>
    </row>
    <row r="51" spans="2:13" ht="12" customHeight="1">
      <c r="B51" s="237" t="s">
        <v>1141</v>
      </c>
      <c r="C51" s="238">
        <f t="shared" si="4"/>
        <v>463</v>
      </c>
      <c r="D51" s="223">
        <v>270</v>
      </c>
      <c r="E51" s="223">
        <f t="shared" si="5"/>
        <v>193</v>
      </c>
      <c r="F51" s="232">
        <v>66</v>
      </c>
      <c r="G51" s="232">
        <v>127</v>
      </c>
      <c r="H51" s="201">
        <v>463</v>
      </c>
      <c r="I51" s="232">
        <v>368</v>
      </c>
      <c r="J51" s="232">
        <v>67</v>
      </c>
      <c r="K51" s="232">
        <v>14</v>
      </c>
      <c r="L51" s="232">
        <v>14</v>
      </c>
      <c r="M51" s="239">
        <v>0</v>
      </c>
    </row>
    <row r="52" spans="2:13" ht="12" customHeight="1">
      <c r="B52" s="237" t="s">
        <v>2031</v>
      </c>
      <c r="C52" s="238">
        <f t="shared" si="4"/>
        <v>1291</v>
      </c>
      <c r="D52" s="223">
        <v>483</v>
      </c>
      <c r="E52" s="223">
        <f t="shared" si="5"/>
        <v>808</v>
      </c>
      <c r="F52" s="232">
        <v>488</v>
      </c>
      <c r="G52" s="232">
        <v>320</v>
      </c>
      <c r="H52" s="201">
        <v>1291</v>
      </c>
      <c r="I52" s="232">
        <v>895</v>
      </c>
      <c r="J52" s="232">
        <v>298</v>
      </c>
      <c r="K52" s="232">
        <v>65</v>
      </c>
      <c r="L52" s="232">
        <v>33</v>
      </c>
      <c r="M52" s="239">
        <v>0</v>
      </c>
    </row>
    <row r="53" spans="2:13" ht="12" customHeight="1">
      <c r="B53" s="237" t="s">
        <v>2032</v>
      </c>
      <c r="C53" s="238">
        <f t="shared" si="4"/>
        <v>1093</v>
      </c>
      <c r="D53" s="223">
        <v>371</v>
      </c>
      <c r="E53" s="223">
        <f t="shared" si="5"/>
        <v>722</v>
      </c>
      <c r="F53" s="232">
        <v>505</v>
      </c>
      <c r="G53" s="232">
        <v>217</v>
      </c>
      <c r="H53" s="201">
        <v>1093</v>
      </c>
      <c r="I53" s="232">
        <v>673</v>
      </c>
      <c r="J53" s="232">
        <v>315</v>
      </c>
      <c r="K53" s="232">
        <v>79</v>
      </c>
      <c r="L53" s="232">
        <v>26</v>
      </c>
      <c r="M53" s="239">
        <v>0</v>
      </c>
    </row>
    <row r="54" spans="2:13" ht="11.25" customHeight="1">
      <c r="B54" s="237" t="s">
        <v>2033</v>
      </c>
      <c r="C54" s="238">
        <f t="shared" si="4"/>
        <v>681</v>
      </c>
      <c r="D54" s="223">
        <v>335</v>
      </c>
      <c r="E54" s="223">
        <f t="shared" si="5"/>
        <v>346</v>
      </c>
      <c r="F54" s="232">
        <v>109</v>
      </c>
      <c r="G54" s="232">
        <v>237</v>
      </c>
      <c r="H54" s="201">
        <v>681</v>
      </c>
      <c r="I54" s="232">
        <v>509</v>
      </c>
      <c r="J54" s="232">
        <v>120</v>
      </c>
      <c r="K54" s="232">
        <v>39</v>
      </c>
      <c r="L54" s="232">
        <v>13</v>
      </c>
      <c r="M54" s="239">
        <v>0</v>
      </c>
    </row>
    <row r="55" spans="2:13" ht="11.25" customHeight="1">
      <c r="B55" s="237" t="s">
        <v>2203</v>
      </c>
      <c r="C55" s="238">
        <f t="shared" si="4"/>
        <v>641</v>
      </c>
      <c r="D55" s="223">
        <v>100</v>
      </c>
      <c r="E55" s="223">
        <f t="shared" si="5"/>
        <v>541</v>
      </c>
      <c r="F55" s="232">
        <v>324</v>
      </c>
      <c r="G55" s="232">
        <v>217</v>
      </c>
      <c r="H55" s="201">
        <v>641</v>
      </c>
      <c r="I55" s="232">
        <v>381</v>
      </c>
      <c r="J55" s="232">
        <v>166</v>
      </c>
      <c r="K55" s="232">
        <v>43</v>
      </c>
      <c r="L55" s="232">
        <v>51</v>
      </c>
      <c r="M55" s="239">
        <v>0</v>
      </c>
    </row>
    <row r="56" spans="2:13" ht="12" customHeight="1">
      <c r="B56" s="237" t="s">
        <v>2204</v>
      </c>
      <c r="C56" s="238">
        <f t="shared" si="4"/>
        <v>427</v>
      </c>
      <c r="D56" s="223">
        <v>109</v>
      </c>
      <c r="E56" s="223">
        <f t="shared" si="5"/>
        <v>318</v>
      </c>
      <c r="F56" s="232">
        <v>110</v>
      </c>
      <c r="G56" s="232">
        <v>208</v>
      </c>
      <c r="H56" s="201">
        <v>427</v>
      </c>
      <c r="I56" s="232">
        <v>253</v>
      </c>
      <c r="J56" s="232">
        <v>71</v>
      </c>
      <c r="K56" s="232">
        <v>28</v>
      </c>
      <c r="L56" s="232">
        <v>75</v>
      </c>
      <c r="M56" s="239">
        <v>0</v>
      </c>
    </row>
    <row r="57" spans="2:13" ht="12" customHeight="1">
      <c r="B57" s="237" t="s">
        <v>2034</v>
      </c>
      <c r="C57" s="238">
        <f t="shared" si="4"/>
        <v>1028</v>
      </c>
      <c r="D57" s="223">
        <v>396</v>
      </c>
      <c r="E57" s="223">
        <f t="shared" si="5"/>
        <v>632</v>
      </c>
      <c r="F57" s="232">
        <v>467</v>
      </c>
      <c r="G57" s="232">
        <v>165</v>
      </c>
      <c r="H57" s="201">
        <v>1028</v>
      </c>
      <c r="I57" s="232">
        <v>691</v>
      </c>
      <c r="J57" s="232">
        <v>257</v>
      </c>
      <c r="K57" s="232">
        <v>53</v>
      </c>
      <c r="L57" s="232">
        <v>27</v>
      </c>
      <c r="M57" s="239">
        <v>0</v>
      </c>
    </row>
    <row r="58" spans="2:13" ht="12" customHeight="1">
      <c r="B58" s="237" t="s">
        <v>2035</v>
      </c>
      <c r="C58" s="238">
        <f t="shared" si="4"/>
        <v>1645</v>
      </c>
      <c r="D58" s="223">
        <v>526</v>
      </c>
      <c r="E58" s="223">
        <f t="shared" si="5"/>
        <v>1119</v>
      </c>
      <c r="F58" s="232">
        <v>705</v>
      </c>
      <c r="G58" s="232">
        <v>414</v>
      </c>
      <c r="H58" s="201">
        <v>1645</v>
      </c>
      <c r="I58" s="232">
        <v>1238</v>
      </c>
      <c r="J58" s="232">
        <v>266</v>
      </c>
      <c r="K58" s="232">
        <v>82</v>
      </c>
      <c r="L58" s="232">
        <v>59</v>
      </c>
      <c r="M58" s="239">
        <v>0</v>
      </c>
    </row>
    <row r="59" spans="2:13" ht="12" customHeight="1">
      <c r="B59" s="237"/>
      <c r="C59" s="238"/>
      <c r="D59" s="223"/>
      <c r="E59" s="223"/>
      <c r="F59" s="232"/>
      <c r="G59" s="232"/>
      <c r="H59" s="201"/>
      <c r="I59" s="232"/>
      <c r="J59" s="232"/>
      <c r="K59" s="232"/>
      <c r="L59" s="232"/>
      <c r="M59" s="239"/>
    </row>
    <row r="60" spans="2:13" ht="12.75" customHeight="1">
      <c r="B60" s="237" t="s">
        <v>2294</v>
      </c>
      <c r="C60" s="238">
        <f>SUM(D60:E60)</f>
        <v>360</v>
      </c>
      <c r="D60" s="223">
        <v>53</v>
      </c>
      <c r="E60" s="223">
        <f>SUM(F60:G60)</f>
        <v>307</v>
      </c>
      <c r="F60" s="232">
        <v>232</v>
      </c>
      <c r="G60" s="232">
        <v>75</v>
      </c>
      <c r="H60" s="201">
        <v>360</v>
      </c>
      <c r="I60" s="232">
        <v>252</v>
      </c>
      <c r="J60" s="232">
        <v>50</v>
      </c>
      <c r="K60" s="232">
        <v>30</v>
      </c>
      <c r="L60" s="232">
        <v>28</v>
      </c>
      <c r="M60" s="239">
        <v>0</v>
      </c>
    </row>
    <row r="61" spans="2:13" ht="12.75" customHeight="1">
      <c r="B61" s="237"/>
      <c r="C61" s="238"/>
      <c r="D61" s="223"/>
      <c r="E61" s="223"/>
      <c r="F61" s="232"/>
      <c r="G61" s="232"/>
      <c r="H61" s="201"/>
      <c r="I61" s="232"/>
      <c r="J61" s="232"/>
      <c r="K61" s="232"/>
      <c r="L61" s="232"/>
      <c r="M61" s="239"/>
    </row>
    <row r="62" spans="2:13" ht="12" customHeight="1">
      <c r="B62" s="237" t="s">
        <v>2036</v>
      </c>
      <c r="C62" s="238">
        <f>SUM(D62:E62)</f>
        <v>3700</v>
      </c>
      <c r="D62" s="223">
        <v>2315</v>
      </c>
      <c r="E62" s="223">
        <f>SUM(F62:G62)</f>
        <v>1385</v>
      </c>
      <c r="F62" s="232">
        <v>869</v>
      </c>
      <c r="G62" s="232">
        <v>516</v>
      </c>
      <c r="H62" s="201">
        <v>3700</v>
      </c>
      <c r="I62" s="232">
        <v>2738</v>
      </c>
      <c r="J62" s="232">
        <v>705</v>
      </c>
      <c r="K62" s="232">
        <v>174</v>
      </c>
      <c r="L62" s="232">
        <v>83</v>
      </c>
      <c r="M62" s="239">
        <v>0</v>
      </c>
    </row>
    <row r="63" spans="2:13" ht="12" customHeight="1">
      <c r="B63" s="237" t="s">
        <v>2038</v>
      </c>
      <c r="C63" s="238">
        <f>SUM(D63:E63)</f>
        <v>1319</v>
      </c>
      <c r="D63" s="223">
        <v>807</v>
      </c>
      <c r="E63" s="223">
        <f>SUM(F63:G63)</f>
        <v>512</v>
      </c>
      <c r="F63" s="232">
        <v>312</v>
      </c>
      <c r="G63" s="232">
        <v>200</v>
      </c>
      <c r="H63" s="201">
        <v>1319</v>
      </c>
      <c r="I63" s="232">
        <v>923</v>
      </c>
      <c r="J63" s="232">
        <v>308</v>
      </c>
      <c r="K63" s="232">
        <v>59</v>
      </c>
      <c r="L63" s="232">
        <v>29</v>
      </c>
      <c r="M63" s="239">
        <v>0</v>
      </c>
    </row>
    <row r="64" spans="2:13" ht="12" customHeight="1">
      <c r="B64" s="237" t="s">
        <v>2039</v>
      </c>
      <c r="C64" s="238">
        <f>SUM(D64:E64)</f>
        <v>1403</v>
      </c>
      <c r="D64" s="223">
        <v>532</v>
      </c>
      <c r="E64" s="223">
        <f>SUM(F64:G64)</f>
        <v>871</v>
      </c>
      <c r="F64" s="232">
        <v>483</v>
      </c>
      <c r="G64" s="232">
        <v>388</v>
      </c>
      <c r="H64" s="201">
        <v>1403</v>
      </c>
      <c r="I64" s="232">
        <v>1055</v>
      </c>
      <c r="J64" s="232">
        <v>239</v>
      </c>
      <c r="K64" s="232">
        <v>70</v>
      </c>
      <c r="L64" s="232">
        <v>37</v>
      </c>
      <c r="M64" s="239">
        <v>2</v>
      </c>
    </row>
    <row r="65" spans="2:13" ht="12" customHeight="1">
      <c r="B65" s="237" t="s">
        <v>2037</v>
      </c>
      <c r="C65" s="238">
        <f>SUM(D65:E65)</f>
        <v>1175</v>
      </c>
      <c r="D65" s="223">
        <v>722</v>
      </c>
      <c r="E65" s="223">
        <f>SUM(F65:G65)</f>
        <v>453</v>
      </c>
      <c r="F65" s="232">
        <v>299</v>
      </c>
      <c r="G65" s="232">
        <v>154</v>
      </c>
      <c r="H65" s="201">
        <v>1175</v>
      </c>
      <c r="I65" s="232">
        <v>806</v>
      </c>
      <c r="J65" s="232">
        <v>284</v>
      </c>
      <c r="K65" s="232">
        <v>62</v>
      </c>
      <c r="L65" s="232">
        <v>23</v>
      </c>
      <c r="M65" s="239">
        <v>0</v>
      </c>
    </row>
    <row r="66" spans="2:13" ht="12" customHeight="1">
      <c r="B66" s="237" t="s">
        <v>2040</v>
      </c>
      <c r="C66" s="238">
        <f>SUM(D66:E66)</f>
        <v>3394</v>
      </c>
      <c r="D66" s="223">
        <v>2129</v>
      </c>
      <c r="E66" s="223">
        <f>SUM(F66:G66)</f>
        <v>1265</v>
      </c>
      <c r="F66" s="232">
        <v>913</v>
      </c>
      <c r="G66" s="232">
        <v>352</v>
      </c>
      <c r="H66" s="201">
        <v>3394</v>
      </c>
      <c r="I66" s="232">
        <v>2526</v>
      </c>
      <c r="J66" s="232">
        <v>644</v>
      </c>
      <c r="K66" s="232">
        <v>129</v>
      </c>
      <c r="L66" s="232">
        <v>95</v>
      </c>
      <c r="M66" s="239">
        <v>0</v>
      </c>
    </row>
    <row r="67" spans="2:13" ht="12" customHeight="1">
      <c r="B67" s="237"/>
      <c r="C67" s="238"/>
      <c r="D67" s="223"/>
      <c r="E67" s="223"/>
      <c r="F67" s="232"/>
      <c r="G67" s="232"/>
      <c r="H67" s="201"/>
      <c r="I67" s="232"/>
      <c r="J67" s="232"/>
      <c r="K67" s="232"/>
      <c r="L67" s="232"/>
      <c r="M67" s="239"/>
    </row>
    <row r="68" spans="2:13" ht="12" customHeight="1">
      <c r="B68" s="237" t="s">
        <v>2041</v>
      </c>
      <c r="C68" s="238">
        <f>SUM(D68:E68)</f>
        <v>3414</v>
      </c>
      <c r="D68" s="223">
        <v>1616</v>
      </c>
      <c r="E68" s="223">
        <f>SUM(F68:G68)</f>
        <v>1798</v>
      </c>
      <c r="F68" s="232">
        <v>1275</v>
      </c>
      <c r="G68" s="232">
        <v>523</v>
      </c>
      <c r="H68" s="201">
        <v>3414</v>
      </c>
      <c r="I68" s="232">
        <v>2193</v>
      </c>
      <c r="J68" s="232">
        <v>985</v>
      </c>
      <c r="K68" s="232">
        <v>194</v>
      </c>
      <c r="L68" s="232">
        <v>42</v>
      </c>
      <c r="M68" s="239">
        <v>0</v>
      </c>
    </row>
    <row r="69" spans="2:13" ht="12" customHeight="1">
      <c r="B69" s="237" t="s">
        <v>2235</v>
      </c>
      <c r="C69" s="238">
        <f>SUM(D69:E69)</f>
        <v>1630</v>
      </c>
      <c r="D69" s="223">
        <v>934</v>
      </c>
      <c r="E69" s="223">
        <f>SUM(F69:G69)</f>
        <v>696</v>
      </c>
      <c r="F69" s="232">
        <v>473</v>
      </c>
      <c r="G69" s="232">
        <v>223</v>
      </c>
      <c r="H69" s="201">
        <v>1630</v>
      </c>
      <c r="I69" s="232">
        <v>1078</v>
      </c>
      <c r="J69" s="232">
        <v>371</v>
      </c>
      <c r="K69" s="232">
        <v>125</v>
      </c>
      <c r="L69" s="232">
        <v>56</v>
      </c>
      <c r="M69" s="239">
        <v>0</v>
      </c>
    </row>
    <row r="70" spans="2:13" ht="12" customHeight="1">
      <c r="B70" s="237" t="s">
        <v>2042</v>
      </c>
      <c r="C70" s="238">
        <f>SUM(D70:E70)</f>
        <v>376</v>
      </c>
      <c r="D70" s="223">
        <v>121</v>
      </c>
      <c r="E70" s="223">
        <f>SUM(F70:G70)</f>
        <v>255</v>
      </c>
      <c r="F70" s="232">
        <v>172</v>
      </c>
      <c r="G70" s="232">
        <v>83</v>
      </c>
      <c r="H70" s="201">
        <v>376</v>
      </c>
      <c r="I70" s="232">
        <v>295</v>
      </c>
      <c r="J70" s="232">
        <v>49</v>
      </c>
      <c r="K70" s="232">
        <v>21</v>
      </c>
      <c r="L70" s="232">
        <v>11</v>
      </c>
      <c r="M70" s="239">
        <v>0</v>
      </c>
    </row>
    <row r="71" spans="2:13" ht="12" customHeight="1">
      <c r="B71" s="237" t="s">
        <v>2043</v>
      </c>
      <c r="C71" s="238">
        <f>SUM(D71:E71)</f>
        <v>1249</v>
      </c>
      <c r="D71" s="223">
        <v>292</v>
      </c>
      <c r="E71" s="223">
        <f>SUM(F71:G71)</f>
        <v>957</v>
      </c>
      <c r="F71" s="232">
        <v>659</v>
      </c>
      <c r="G71" s="232">
        <v>298</v>
      </c>
      <c r="H71" s="201">
        <v>1249</v>
      </c>
      <c r="I71" s="232">
        <v>780</v>
      </c>
      <c r="J71" s="232">
        <v>284</v>
      </c>
      <c r="K71" s="232">
        <v>96</v>
      </c>
      <c r="L71" s="232">
        <v>89</v>
      </c>
      <c r="M71" s="239">
        <v>0</v>
      </c>
    </row>
    <row r="72" spans="2:13" ht="12" customHeight="1">
      <c r="B72" s="237"/>
      <c r="C72" s="238"/>
      <c r="D72" s="223"/>
      <c r="E72" s="223"/>
      <c r="F72" s="232"/>
      <c r="G72" s="232"/>
      <c r="H72" s="201"/>
      <c r="I72" s="232"/>
      <c r="J72" s="232"/>
      <c r="K72" s="232"/>
      <c r="L72" s="232"/>
      <c r="M72" s="239"/>
    </row>
    <row r="73" spans="2:13" ht="12" customHeight="1">
      <c r="B73" s="237" t="s">
        <v>2044</v>
      </c>
      <c r="C73" s="238">
        <f aca="true" t="shared" si="6" ref="C73:C79">SUM(D73:E73)</f>
        <v>1026</v>
      </c>
      <c r="D73" s="223">
        <v>398</v>
      </c>
      <c r="E73" s="223">
        <f aca="true" t="shared" si="7" ref="E73:E79">SUM(F73:G73)</f>
        <v>628</v>
      </c>
      <c r="F73" s="232">
        <v>391</v>
      </c>
      <c r="G73" s="232">
        <v>237</v>
      </c>
      <c r="H73" s="201">
        <v>1026</v>
      </c>
      <c r="I73" s="232">
        <v>749</v>
      </c>
      <c r="J73" s="232">
        <v>197</v>
      </c>
      <c r="K73" s="232">
        <v>54</v>
      </c>
      <c r="L73" s="232">
        <v>26</v>
      </c>
      <c r="M73" s="239">
        <v>0</v>
      </c>
    </row>
    <row r="74" spans="2:13" ht="12" customHeight="1">
      <c r="B74" s="237" t="s">
        <v>2045</v>
      </c>
      <c r="C74" s="238">
        <f t="shared" si="6"/>
        <v>1321</v>
      </c>
      <c r="D74" s="223">
        <v>920</v>
      </c>
      <c r="E74" s="223">
        <f t="shared" si="7"/>
        <v>401</v>
      </c>
      <c r="F74" s="232">
        <v>270</v>
      </c>
      <c r="G74" s="232">
        <v>131</v>
      </c>
      <c r="H74" s="201">
        <v>1321</v>
      </c>
      <c r="I74" s="232">
        <v>846</v>
      </c>
      <c r="J74" s="232">
        <v>389</v>
      </c>
      <c r="K74" s="232">
        <v>61</v>
      </c>
      <c r="L74" s="232">
        <v>25</v>
      </c>
      <c r="M74" s="239">
        <v>0</v>
      </c>
    </row>
    <row r="75" spans="2:13" ht="12" customHeight="1">
      <c r="B75" s="237" t="s">
        <v>2046</v>
      </c>
      <c r="C75" s="238">
        <f t="shared" si="6"/>
        <v>1800</v>
      </c>
      <c r="D75" s="223">
        <v>1203</v>
      </c>
      <c r="E75" s="223">
        <f t="shared" si="7"/>
        <v>597</v>
      </c>
      <c r="F75" s="232">
        <v>308</v>
      </c>
      <c r="G75" s="232">
        <v>289</v>
      </c>
      <c r="H75" s="201">
        <v>1800</v>
      </c>
      <c r="I75" s="232">
        <v>1471</v>
      </c>
      <c r="J75" s="232">
        <v>234</v>
      </c>
      <c r="K75" s="232">
        <v>28</v>
      </c>
      <c r="L75" s="232">
        <v>67</v>
      </c>
      <c r="M75" s="239">
        <v>0</v>
      </c>
    </row>
    <row r="76" spans="2:13" ht="12" customHeight="1">
      <c r="B76" s="237" t="s">
        <v>2047</v>
      </c>
      <c r="C76" s="238">
        <f t="shared" si="6"/>
        <v>1225</v>
      </c>
      <c r="D76" s="223">
        <v>707</v>
      </c>
      <c r="E76" s="223">
        <f t="shared" si="7"/>
        <v>518</v>
      </c>
      <c r="F76" s="232">
        <v>339</v>
      </c>
      <c r="G76" s="232">
        <v>179</v>
      </c>
      <c r="H76" s="201">
        <v>1225</v>
      </c>
      <c r="I76" s="232">
        <v>1101</v>
      </c>
      <c r="J76" s="232">
        <v>85</v>
      </c>
      <c r="K76" s="232">
        <v>20</v>
      </c>
      <c r="L76" s="232">
        <v>19</v>
      </c>
      <c r="M76" s="239">
        <v>0</v>
      </c>
    </row>
    <row r="77" spans="2:13" ht="12" customHeight="1">
      <c r="B77" s="237" t="s">
        <v>2048</v>
      </c>
      <c r="C77" s="238">
        <f t="shared" si="6"/>
        <v>1833</v>
      </c>
      <c r="D77" s="223">
        <v>1148</v>
      </c>
      <c r="E77" s="223">
        <f t="shared" si="7"/>
        <v>685</v>
      </c>
      <c r="F77" s="232">
        <v>514</v>
      </c>
      <c r="G77" s="232">
        <v>171</v>
      </c>
      <c r="H77" s="201">
        <v>1833</v>
      </c>
      <c r="I77" s="232">
        <v>1703</v>
      </c>
      <c r="J77" s="232">
        <v>92</v>
      </c>
      <c r="K77" s="232">
        <v>18</v>
      </c>
      <c r="L77" s="232">
        <v>20</v>
      </c>
      <c r="M77" s="239">
        <v>0</v>
      </c>
    </row>
    <row r="78" spans="2:13" ht="12" customHeight="1">
      <c r="B78" s="237" t="s">
        <v>2049</v>
      </c>
      <c r="C78" s="238">
        <f t="shared" si="6"/>
        <v>1212</v>
      </c>
      <c r="D78" s="223">
        <v>522</v>
      </c>
      <c r="E78" s="223">
        <f t="shared" si="7"/>
        <v>690</v>
      </c>
      <c r="F78" s="232">
        <v>385</v>
      </c>
      <c r="G78" s="232">
        <v>305</v>
      </c>
      <c r="H78" s="201">
        <v>1212</v>
      </c>
      <c r="I78" s="232">
        <v>797</v>
      </c>
      <c r="J78" s="232">
        <v>298</v>
      </c>
      <c r="K78" s="232">
        <v>68</v>
      </c>
      <c r="L78" s="232">
        <v>49</v>
      </c>
      <c r="M78" s="239">
        <v>0</v>
      </c>
    </row>
    <row r="79" spans="2:13" ht="12" customHeight="1">
      <c r="B79" s="237" t="s">
        <v>2050</v>
      </c>
      <c r="C79" s="238">
        <f t="shared" si="6"/>
        <v>2436</v>
      </c>
      <c r="D79" s="223">
        <v>1255</v>
      </c>
      <c r="E79" s="223">
        <f t="shared" si="7"/>
        <v>1181</v>
      </c>
      <c r="F79" s="232">
        <v>727</v>
      </c>
      <c r="G79" s="232">
        <v>454</v>
      </c>
      <c r="H79" s="201">
        <v>2436</v>
      </c>
      <c r="I79" s="232">
        <v>2179</v>
      </c>
      <c r="J79" s="232">
        <v>181</v>
      </c>
      <c r="K79" s="232">
        <v>28</v>
      </c>
      <c r="L79" s="232">
        <v>47</v>
      </c>
      <c r="M79" s="239">
        <v>1</v>
      </c>
    </row>
    <row r="80" spans="2:13" ht="12" customHeight="1">
      <c r="B80" s="237"/>
      <c r="C80" s="238"/>
      <c r="D80" s="223"/>
      <c r="E80" s="223"/>
      <c r="F80" s="232"/>
      <c r="G80" s="232"/>
      <c r="H80" s="201"/>
      <c r="I80" s="232"/>
      <c r="J80" s="232"/>
      <c r="K80" s="232"/>
      <c r="L80" s="232"/>
      <c r="M80" s="239"/>
    </row>
    <row r="81" spans="2:13" ht="12" customHeight="1">
      <c r="B81" s="237" t="s">
        <v>2051</v>
      </c>
      <c r="C81" s="238">
        <f>SUM(D81:E81)</f>
        <v>1473</v>
      </c>
      <c r="D81" s="223">
        <v>244</v>
      </c>
      <c r="E81" s="223">
        <f>SUM(F81:G81)</f>
        <v>1229</v>
      </c>
      <c r="F81" s="232">
        <v>637</v>
      </c>
      <c r="G81" s="232">
        <v>592</v>
      </c>
      <c r="H81" s="201">
        <v>1473</v>
      </c>
      <c r="I81" s="232">
        <v>1047</v>
      </c>
      <c r="J81" s="232">
        <v>206</v>
      </c>
      <c r="K81" s="232">
        <v>153</v>
      </c>
      <c r="L81" s="232">
        <v>67</v>
      </c>
      <c r="M81" s="239">
        <v>0</v>
      </c>
    </row>
    <row r="82" spans="2:13" ht="12" customHeight="1">
      <c r="B82" s="237" t="s">
        <v>2052</v>
      </c>
      <c r="C82" s="238">
        <f>SUM(D82:E82)</f>
        <v>908</v>
      </c>
      <c r="D82" s="223">
        <v>616</v>
      </c>
      <c r="E82" s="223">
        <f>SUM(F82:G82)</f>
        <v>292</v>
      </c>
      <c r="F82" s="232">
        <v>197</v>
      </c>
      <c r="G82" s="232">
        <v>95</v>
      </c>
      <c r="H82" s="201">
        <v>908</v>
      </c>
      <c r="I82" s="232">
        <v>768</v>
      </c>
      <c r="J82" s="232">
        <v>117</v>
      </c>
      <c r="K82" s="232">
        <v>10</v>
      </c>
      <c r="L82" s="232">
        <v>10</v>
      </c>
      <c r="M82" s="239">
        <v>3</v>
      </c>
    </row>
    <row r="83" spans="2:13" ht="12" customHeight="1">
      <c r="B83" s="237"/>
      <c r="C83" s="238"/>
      <c r="D83" s="223"/>
      <c r="E83" s="223"/>
      <c r="F83" s="232"/>
      <c r="G83" s="232"/>
      <c r="H83" s="201"/>
      <c r="I83" s="232"/>
      <c r="J83" s="232"/>
      <c r="K83" s="232"/>
      <c r="L83" s="232"/>
      <c r="M83" s="239"/>
    </row>
    <row r="84" spans="2:13" ht="12" customHeight="1">
      <c r="B84" s="237" t="s">
        <v>2053</v>
      </c>
      <c r="C84" s="238">
        <f>SUM(D84:E84)</f>
        <v>882</v>
      </c>
      <c r="D84" s="223">
        <v>315</v>
      </c>
      <c r="E84" s="223">
        <f>SUM(F84:G84)</f>
        <v>567</v>
      </c>
      <c r="F84" s="232">
        <v>327</v>
      </c>
      <c r="G84" s="232">
        <v>240</v>
      </c>
      <c r="H84" s="201">
        <v>882</v>
      </c>
      <c r="I84" s="232">
        <v>765</v>
      </c>
      <c r="J84" s="232">
        <v>98</v>
      </c>
      <c r="K84" s="232">
        <v>11</v>
      </c>
      <c r="L84" s="232">
        <v>8</v>
      </c>
      <c r="M84" s="239">
        <v>0</v>
      </c>
    </row>
    <row r="85" spans="2:13" ht="12" customHeight="1">
      <c r="B85" s="237" t="s">
        <v>2054</v>
      </c>
      <c r="C85" s="238">
        <f>SUM(D85:E85)</f>
        <v>1302</v>
      </c>
      <c r="D85" s="223">
        <v>605</v>
      </c>
      <c r="E85" s="223">
        <f>SUM(F85:G85)</f>
        <v>697</v>
      </c>
      <c r="F85" s="232">
        <v>316</v>
      </c>
      <c r="G85" s="232">
        <v>381</v>
      </c>
      <c r="H85" s="201">
        <v>1302</v>
      </c>
      <c r="I85" s="232">
        <v>1109</v>
      </c>
      <c r="J85" s="232">
        <v>154</v>
      </c>
      <c r="K85" s="232">
        <v>34</v>
      </c>
      <c r="L85" s="232">
        <v>5</v>
      </c>
      <c r="M85" s="239">
        <v>0</v>
      </c>
    </row>
    <row r="86" spans="2:13" ht="12" customHeight="1">
      <c r="B86" s="237" t="s">
        <v>2055</v>
      </c>
      <c r="C86" s="238">
        <f>SUM(D86:E86)</f>
        <v>1207</v>
      </c>
      <c r="D86" s="223">
        <v>383</v>
      </c>
      <c r="E86" s="223">
        <f>SUM(F86:G86)</f>
        <v>824</v>
      </c>
      <c r="F86" s="232">
        <v>467</v>
      </c>
      <c r="G86" s="232">
        <v>357</v>
      </c>
      <c r="H86" s="201">
        <v>1207</v>
      </c>
      <c r="I86" s="232">
        <v>1082</v>
      </c>
      <c r="J86" s="232">
        <v>81</v>
      </c>
      <c r="K86" s="232">
        <v>31</v>
      </c>
      <c r="L86" s="232">
        <v>13</v>
      </c>
      <c r="M86" s="239">
        <v>0</v>
      </c>
    </row>
    <row r="87" spans="2:13" ht="12" customHeight="1" thickBot="1">
      <c r="B87" s="241" t="s">
        <v>2056</v>
      </c>
      <c r="C87" s="242">
        <f>SUM(D87:E87)</f>
        <v>2982</v>
      </c>
      <c r="D87" s="243">
        <v>1219</v>
      </c>
      <c r="E87" s="243">
        <f>SUM(F87:G87)</f>
        <v>1763</v>
      </c>
      <c r="F87" s="244">
        <v>854</v>
      </c>
      <c r="G87" s="244">
        <v>909</v>
      </c>
      <c r="H87" s="208">
        <v>2982</v>
      </c>
      <c r="I87" s="244">
        <v>2694</v>
      </c>
      <c r="J87" s="244">
        <v>223</v>
      </c>
      <c r="K87" s="244">
        <v>29</v>
      </c>
      <c r="L87" s="244">
        <v>16</v>
      </c>
      <c r="M87" s="245">
        <v>20</v>
      </c>
    </row>
    <row r="88" ht="12" customHeight="1">
      <c r="B88" s="246" t="s">
        <v>1142</v>
      </c>
    </row>
    <row r="89" ht="12" customHeight="1">
      <c r="B89" s="247"/>
    </row>
    <row r="90" ht="12" customHeight="1">
      <c r="B90" s="247"/>
    </row>
    <row r="91" ht="12" customHeight="1">
      <c r="B91" s="247"/>
    </row>
    <row r="92" ht="12" customHeight="1">
      <c r="B92" s="247"/>
    </row>
    <row r="93" ht="12" customHeight="1">
      <c r="B93" s="247"/>
    </row>
    <row r="94" ht="12" customHeight="1">
      <c r="B94" s="247"/>
    </row>
    <row r="95" ht="15" customHeight="1">
      <c r="B95" s="247"/>
    </row>
    <row r="96" ht="12">
      <c r="B96" s="247"/>
    </row>
    <row r="97" ht="12">
      <c r="B97" s="247"/>
    </row>
    <row r="98" ht="12">
      <c r="B98" s="247"/>
    </row>
    <row r="99" ht="12">
      <c r="B99" s="247"/>
    </row>
    <row r="100" ht="12">
      <c r="B100" s="247"/>
    </row>
    <row r="101" ht="12">
      <c r="B101" s="247"/>
    </row>
    <row r="102" ht="12">
      <c r="B102" s="247"/>
    </row>
    <row r="103" ht="12">
      <c r="B103" s="247"/>
    </row>
    <row r="104" ht="12">
      <c r="B104" s="247"/>
    </row>
    <row r="105" ht="12">
      <c r="B105" s="247"/>
    </row>
    <row r="106" ht="12">
      <c r="B106" s="247"/>
    </row>
    <row r="107" ht="12">
      <c r="B107" s="247"/>
    </row>
    <row r="108" ht="12">
      <c r="B108" s="247"/>
    </row>
    <row r="109" ht="12">
      <c r="B109" s="247"/>
    </row>
    <row r="110" ht="12">
      <c r="B110" s="247"/>
    </row>
    <row r="111" ht="12">
      <c r="B111" s="247"/>
    </row>
    <row r="112" ht="12">
      <c r="B112" s="247"/>
    </row>
    <row r="113" ht="12">
      <c r="B113" s="247"/>
    </row>
    <row r="114" ht="12">
      <c r="B114" s="247"/>
    </row>
    <row r="115" ht="12">
      <c r="B115" s="247"/>
    </row>
    <row r="116" ht="12">
      <c r="B116" s="247"/>
    </row>
    <row r="117" ht="12">
      <c r="B117" s="247"/>
    </row>
    <row r="118" ht="12">
      <c r="B118" s="247"/>
    </row>
    <row r="119" ht="12">
      <c r="B119" s="247"/>
    </row>
    <row r="120" ht="12">
      <c r="B120" s="247"/>
    </row>
    <row r="121" ht="12">
      <c r="B121" s="247"/>
    </row>
    <row r="122" ht="12">
      <c r="B122" s="247"/>
    </row>
    <row r="123" ht="12">
      <c r="B123" s="247"/>
    </row>
    <row r="124" ht="12">
      <c r="B124" s="247"/>
    </row>
    <row r="125" ht="12">
      <c r="B125" s="247"/>
    </row>
    <row r="126" ht="12">
      <c r="B126" s="247"/>
    </row>
    <row r="127" ht="12">
      <c r="B127" s="247"/>
    </row>
    <row r="128" ht="12">
      <c r="B128" s="247"/>
    </row>
    <row r="129" ht="12">
      <c r="B129" s="247"/>
    </row>
    <row r="130" ht="12">
      <c r="B130" s="247"/>
    </row>
    <row r="131" ht="12">
      <c r="B131" s="247"/>
    </row>
    <row r="132" ht="12">
      <c r="B132" s="247"/>
    </row>
    <row r="133" ht="12">
      <c r="B133" s="247"/>
    </row>
    <row r="134" ht="12">
      <c r="B134" s="247"/>
    </row>
    <row r="135" ht="12">
      <c r="B135" s="247"/>
    </row>
    <row r="136" ht="12">
      <c r="B136" s="247"/>
    </row>
    <row r="137" ht="12">
      <c r="B137" s="247"/>
    </row>
  </sheetData>
  <mergeCells count="12">
    <mergeCell ref="J6:J7"/>
    <mergeCell ref="K6:K7"/>
    <mergeCell ref="L6:L7"/>
    <mergeCell ref="M6:M7"/>
    <mergeCell ref="H5:M5"/>
    <mergeCell ref="B5:B7"/>
    <mergeCell ref="C5:C7"/>
    <mergeCell ref="D5:G5"/>
    <mergeCell ref="D6:D7"/>
    <mergeCell ref="E6:G6"/>
    <mergeCell ref="H6:H7"/>
    <mergeCell ref="I6:I7"/>
  </mergeCells>
  <printOptions/>
  <pageMargins left="0.75" right="0.75" top="1" bottom="1" header="0.512" footer="0.512"/>
  <pageSetup orientation="portrait" paperSize="9" r:id="rId1"/>
</worksheet>
</file>

<file path=xl/worksheets/sheet9.xml><?xml version="1.0" encoding="utf-8"?>
<worksheet xmlns="http://schemas.openxmlformats.org/spreadsheetml/2006/main" xmlns:r="http://schemas.openxmlformats.org/officeDocument/2006/relationships">
  <sheetPr codeName="Sheet9"/>
  <dimension ref="B2:M361"/>
  <sheetViews>
    <sheetView workbookViewId="0" topLeftCell="A1">
      <selection activeCell="A1" sqref="A1"/>
    </sheetView>
  </sheetViews>
  <sheetFormatPr defaultColWidth="9.00390625" defaultRowHeight="13.5"/>
  <cols>
    <col min="1" max="1" width="2.625" style="249" customWidth="1"/>
    <col min="2" max="2" width="2.625" style="287" customWidth="1"/>
    <col min="3" max="3" width="10.625" style="251" customWidth="1"/>
    <col min="4" max="4" width="15.75390625" style="290" customWidth="1"/>
    <col min="5" max="5" width="12.50390625" style="249" customWidth="1"/>
    <col min="6" max="6" width="12.875" style="249" customWidth="1"/>
    <col min="7" max="7" width="18.00390625" style="249" customWidth="1"/>
    <col min="8" max="9" width="12.75390625" style="249" customWidth="1"/>
    <col min="10" max="10" width="15.375" style="249" customWidth="1"/>
    <col min="11" max="11" width="12.875" style="249" customWidth="1"/>
    <col min="12" max="12" width="13.25390625" style="249" customWidth="1"/>
    <col min="13" max="16384" width="9.00390625" style="249" customWidth="1"/>
  </cols>
  <sheetData>
    <row r="2" spans="2:4" ht="14.25">
      <c r="B2" s="250" t="s">
        <v>1163</v>
      </c>
      <c r="D2" s="252"/>
    </row>
    <row r="4" spans="2:12" ht="12.75" thickBot="1">
      <c r="B4" s="253"/>
      <c r="C4" s="253"/>
      <c r="D4" s="253"/>
      <c r="E4" s="253"/>
      <c r="F4" s="253"/>
      <c r="G4" s="253"/>
      <c r="H4" s="253"/>
      <c r="I4" s="253"/>
      <c r="J4" s="253"/>
      <c r="K4" s="253"/>
      <c r="L4" s="254" t="s">
        <v>1144</v>
      </c>
    </row>
    <row r="5" spans="2:12" s="255" customFormat="1" ht="25.5" customHeight="1">
      <c r="B5" s="1128" t="s">
        <v>2057</v>
      </c>
      <c r="C5" s="1129"/>
      <c r="D5" s="1132" t="s">
        <v>2058</v>
      </c>
      <c r="E5" s="1133"/>
      <c r="F5" s="1134"/>
      <c r="G5" s="1132" t="s">
        <v>1145</v>
      </c>
      <c r="H5" s="1135"/>
      <c r="I5" s="1136"/>
      <c r="J5" s="1132" t="s">
        <v>1146</v>
      </c>
      <c r="K5" s="1133"/>
      <c r="L5" s="1134"/>
    </row>
    <row r="6" spans="2:12" s="255" customFormat="1" ht="25.5" customHeight="1">
      <c r="B6" s="1130"/>
      <c r="C6" s="1131"/>
      <c r="D6" s="256" t="s">
        <v>2058</v>
      </c>
      <c r="E6" s="257" t="s">
        <v>1147</v>
      </c>
      <c r="F6" s="257" t="s">
        <v>1148</v>
      </c>
      <c r="G6" s="257" t="s">
        <v>1149</v>
      </c>
      <c r="H6" s="257" t="s">
        <v>1147</v>
      </c>
      <c r="I6" s="257" t="s">
        <v>1148</v>
      </c>
      <c r="J6" s="257" t="s">
        <v>1149</v>
      </c>
      <c r="K6" s="257" t="s">
        <v>1147</v>
      </c>
      <c r="L6" s="257" t="s">
        <v>1148</v>
      </c>
    </row>
    <row r="7" spans="2:12" ht="12">
      <c r="B7" s="258"/>
      <c r="C7" s="259"/>
      <c r="D7" s="260" t="s">
        <v>1150</v>
      </c>
      <c r="E7" s="261" t="s">
        <v>1150</v>
      </c>
      <c r="F7" s="261" t="s">
        <v>1150</v>
      </c>
      <c r="G7" s="261" t="s">
        <v>1150</v>
      </c>
      <c r="H7" s="261" t="s">
        <v>1150</v>
      </c>
      <c r="I7" s="261" t="s">
        <v>1150</v>
      </c>
      <c r="J7" s="261" t="s">
        <v>1150</v>
      </c>
      <c r="K7" s="261" t="s">
        <v>1150</v>
      </c>
      <c r="L7" s="262" t="s">
        <v>1150</v>
      </c>
    </row>
    <row r="8" spans="2:12" ht="13.5">
      <c r="B8" s="1126" t="s">
        <v>1151</v>
      </c>
      <c r="C8" s="1124"/>
      <c r="D8" s="264">
        <f>SUM(E8:F8)</f>
        <v>1295557.229</v>
      </c>
      <c r="E8" s="265">
        <v>961014.3</v>
      </c>
      <c r="F8" s="265">
        <v>334542.929</v>
      </c>
      <c r="G8" s="266">
        <f>SUM(H8:I8)</f>
        <v>1198134.716</v>
      </c>
      <c r="H8" s="265">
        <v>884941.805</v>
      </c>
      <c r="I8" s="265">
        <v>313192.911</v>
      </c>
      <c r="J8" s="266">
        <v>97422.513</v>
      </c>
      <c r="K8" s="265">
        <v>76072.425</v>
      </c>
      <c r="L8" s="267">
        <v>21350.018</v>
      </c>
    </row>
    <row r="9" spans="2:12" ht="13.5" customHeight="1">
      <c r="B9" s="1126" t="s">
        <v>1152</v>
      </c>
      <c r="C9" s="1124"/>
      <c r="D9" s="264">
        <v>1299572.814</v>
      </c>
      <c r="E9" s="265">
        <v>960696.627</v>
      </c>
      <c r="F9" s="265">
        <v>338876.117</v>
      </c>
      <c r="G9" s="266">
        <v>1205453.3</v>
      </c>
      <c r="H9" s="265">
        <v>886426.113</v>
      </c>
      <c r="I9" s="265">
        <v>319027.117</v>
      </c>
      <c r="J9" s="266">
        <v>94109.514</v>
      </c>
      <c r="K9" s="265">
        <v>74270.514</v>
      </c>
      <c r="L9" s="267">
        <v>19849</v>
      </c>
    </row>
    <row r="10" spans="2:12" ht="13.5" customHeight="1">
      <c r="B10" s="1126" t="s">
        <v>1153</v>
      </c>
      <c r="C10" s="1124"/>
      <c r="D10" s="264">
        <f>SUM(E10:F10)</f>
        <v>1322579.028</v>
      </c>
      <c r="E10" s="265">
        <v>964087.123</v>
      </c>
      <c r="F10" s="265">
        <v>358491.905</v>
      </c>
      <c r="G10" s="266">
        <v>1228604.61</v>
      </c>
      <c r="H10" s="265">
        <v>890955.303</v>
      </c>
      <c r="I10" s="265">
        <v>337648.707</v>
      </c>
      <c r="J10" s="266">
        <v>93975.018</v>
      </c>
      <c r="K10" s="265">
        <v>73131.82</v>
      </c>
      <c r="L10" s="267">
        <v>20843.128</v>
      </c>
    </row>
    <row r="11" spans="2:12" s="268" customFormat="1" ht="12" customHeight="1">
      <c r="B11" s="1127" t="s">
        <v>1154</v>
      </c>
      <c r="C11" s="1125"/>
      <c r="D11" s="269">
        <v>1320761.313</v>
      </c>
      <c r="E11" s="270">
        <v>964896.925</v>
      </c>
      <c r="F11" s="270">
        <v>355864.318</v>
      </c>
      <c r="G11" s="270">
        <v>1233211.313</v>
      </c>
      <c r="H11" s="270">
        <v>896246.41</v>
      </c>
      <c r="I11" s="270">
        <v>336964.903</v>
      </c>
      <c r="J11" s="270">
        <v>87550</v>
      </c>
      <c r="K11" s="270">
        <v>68650.515</v>
      </c>
      <c r="L11" s="271">
        <v>18899.415</v>
      </c>
    </row>
    <row r="12" spans="2:12" ht="6.75" customHeight="1">
      <c r="B12" s="272"/>
      <c r="C12" s="273"/>
      <c r="D12" s="264"/>
      <c r="E12" s="266"/>
      <c r="F12" s="266"/>
      <c r="G12" s="266"/>
      <c r="H12" s="266"/>
      <c r="I12" s="266"/>
      <c r="J12" s="266"/>
      <c r="K12" s="266"/>
      <c r="L12" s="274"/>
    </row>
    <row r="13" spans="2:12" s="275" customFormat="1" ht="9" customHeight="1">
      <c r="B13" s="276"/>
      <c r="C13" s="277"/>
      <c r="D13" s="264"/>
      <c r="E13" s="266"/>
      <c r="F13" s="266"/>
      <c r="G13" s="266"/>
      <c r="H13" s="266"/>
      <c r="I13" s="266"/>
      <c r="J13" s="266"/>
      <c r="K13" s="266"/>
      <c r="L13" s="274"/>
    </row>
    <row r="14" spans="2:12" s="268" customFormat="1" ht="12.75" customHeight="1">
      <c r="B14" s="1048" t="s">
        <v>2012</v>
      </c>
      <c r="C14" s="1125"/>
      <c r="D14" s="269">
        <v>66761.616</v>
      </c>
      <c r="E14" s="270">
        <v>45423.324</v>
      </c>
      <c r="F14" s="270">
        <v>21338.222</v>
      </c>
      <c r="G14" s="270">
        <v>60477.616</v>
      </c>
      <c r="H14" s="270">
        <v>40903.72</v>
      </c>
      <c r="I14" s="270">
        <v>19573.826</v>
      </c>
      <c r="J14" s="270">
        <v>6284</v>
      </c>
      <c r="K14" s="270">
        <v>4519.604</v>
      </c>
      <c r="L14" s="271">
        <v>1764.326</v>
      </c>
    </row>
    <row r="15" spans="2:12" ht="12.75" customHeight="1">
      <c r="B15" s="272"/>
      <c r="C15" s="200" t="s">
        <v>2065</v>
      </c>
      <c r="D15" s="264">
        <f>SUM(E15:F15)</f>
        <v>13411.322</v>
      </c>
      <c r="E15" s="265">
        <v>9566.316</v>
      </c>
      <c r="F15" s="265">
        <v>3845.006</v>
      </c>
      <c r="G15" s="266">
        <v>11653.617</v>
      </c>
      <c r="H15" s="265">
        <v>8327.528</v>
      </c>
      <c r="I15" s="265">
        <v>3326.019</v>
      </c>
      <c r="J15" s="266">
        <v>1757.705</v>
      </c>
      <c r="K15" s="278">
        <v>1238.718</v>
      </c>
      <c r="L15" s="279">
        <v>518.917</v>
      </c>
    </row>
    <row r="16" spans="2:12" ht="12.75" customHeight="1">
      <c r="B16" s="272"/>
      <c r="C16" s="200" t="s">
        <v>2066</v>
      </c>
      <c r="D16" s="264">
        <v>5363.122</v>
      </c>
      <c r="E16" s="265">
        <v>3936.524</v>
      </c>
      <c r="F16" s="265">
        <v>1426.528</v>
      </c>
      <c r="G16" s="266">
        <v>5011.811</v>
      </c>
      <c r="H16" s="265">
        <v>3626.218</v>
      </c>
      <c r="I16" s="265">
        <v>1385.523</v>
      </c>
      <c r="J16" s="266">
        <f>SUM(K16:L16)</f>
        <v>351.311</v>
      </c>
      <c r="K16" s="278">
        <v>310.306</v>
      </c>
      <c r="L16" s="279">
        <v>41.005</v>
      </c>
    </row>
    <row r="17" spans="2:12" ht="12.75" customHeight="1">
      <c r="B17" s="272"/>
      <c r="C17" s="200" t="s">
        <v>2067</v>
      </c>
      <c r="D17" s="264">
        <f>SUM(E17:F17)</f>
        <v>5988.924</v>
      </c>
      <c r="E17" s="265">
        <v>3434.207</v>
      </c>
      <c r="F17" s="265">
        <v>2554.717</v>
      </c>
      <c r="G17" s="266">
        <v>5243.711</v>
      </c>
      <c r="H17" s="265">
        <v>2871.823</v>
      </c>
      <c r="I17" s="265">
        <v>2371.818</v>
      </c>
      <c r="J17" s="266">
        <v>745.213</v>
      </c>
      <c r="K17" s="278">
        <v>562.314</v>
      </c>
      <c r="L17" s="279">
        <v>182.829</v>
      </c>
    </row>
    <row r="18" spans="2:12" ht="12.75" customHeight="1">
      <c r="B18" s="272"/>
      <c r="C18" s="200" t="s">
        <v>2068</v>
      </c>
      <c r="D18" s="264">
        <v>2698.001</v>
      </c>
      <c r="E18" s="265">
        <v>979.12</v>
      </c>
      <c r="F18" s="265">
        <v>1718.811</v>
      </c>
      <c r="G18" s="266">
        <f>SUM(H18:I18)</f>
        <v>2428.423</v>
      </c>
      <c r="H18" s="265">
        <v>827.502</v>
      </c>
      <c r="I18" s="265">
        <v>1600.921</v>
      </c>
      <c r="J18" s="266">
        <v>269.508</v>
      </c>
      <c r="K18" s="278">
        <v>151.618</v>
      </c>
      <c r="L18" s="279">
        <v>117.82</v>
      </c>
    </row>
    <row r="19" spans="2:12" ht="12.75" customHeight="1">
      <c r="B19" s="272"/>
      <c r="C19" s="200" t="s">
        <v>2069</v>
      </c>
      <c r="D19" s="264">
        <f>SUM(E19:F19)</f>
        <v>3618.326</v>
      </c>
      <c r="E19" s="265">
        <v>2781.926</v>
      </c>
      <c r="F19" s="265">
        <v>836.4</v>
      </c>
      <c r="G19" s="266">
        <f>SUM(H19:I19)</f>
        <v>3259.313</v>
      </c>
      <c r="H19" s="265">
        <v>2506.603</v>
      </c>
      <c r="I19" s="265">
        <v>752.71</v>
      </c>
      <c r="J19" s="266">
        <v>359.013</v>
      </c>
      <c r="K19" s="278">
        <v>275.323</v>
      </c>
      <c r="L19" s="279">
        <v>83.62</v>
      </c>
    </row>
    <row r="20" spans="2:12" ht="12.75" customHeight="1">
      <c r="B20" s="272"/>
      <c r="C20" s="200" t="s">
        <v>2070</v>
      </c>
      <c r="D20" s="264">
        <v>2042.606</v>
      </c>
      <c r="E20" s="265">
        <v>1518.419</v>
      </c>
      <c r="F20" s="265">
        <v>524.117</v>
      </c>
      <c r="G20" s="266">
        <f>SUM(H20:I20)</f>
        <v>1924.5259999999998</v>
      </c>
      <c r="H20" s="265">
        <v>1433.821</v>
      </c>
      <c r="I20" s="265">
        <v>490.705</v>
      </c>
      <c r="J20" s="266">
        <v>118.01</v>
      </c>
      <c r="K20" s="278">
        <v>84.528</v>
      </c>
      <c r="L20" s="279">
        <v>33.412</v>
      </c>
    </row>
    <row r="21" spans="2:12" ht="12.75" customHeight="1">
      <c r="B21" s="272"/>
      <c r="C21" s="200" t="s">
        <v>2071</v>
      </c>
      <c r="D21" s="264">
        <f>SUM(E21:F21)</f>
        <v>2004.217</v>
      </c>
      <c r="E21" s="265">
        <v>1489.613</v>
      </c>
      <c r="F21" s="265">
        <v>514.604</v>
      </c>
      <c r="G21" s="266">
        <v>1807.5</v>
      </c>
      <c r="H21" s="265">
        <v>1331.624</v>
      </c>
      <c r="I21" s="265">
        <v>475.806</v>
      </c>
      <c r="J21" s="266">
        <v>196.717</v>
      </c>
      <c r="K21" s="278">
        <v>157.919</v>
      </c>
      <c r="L21" s="279">
        <v>38.728</v>
      </c>
    </row>
    <row r="22" spans="2:12" ht="12.75" customHeight="1">
      <c r="B22" s="272"/>
      <c r="C22" s="200" t="s">
        <v>2072</v>
      </c>
      <c r="D22" s="264">
        <f>SUM(E22:F22)</f>
        <v>3474.728</v>
      </c>
      <c r="E22" s="265">
        <v>1388.41</v>
      </c>
      <c r="F22" s="265">
        <v>2086.318</v>
      </c>
      <c r="G22" s="266">
        <v>3146.419</v>
      </c>
      <c r="H22" s="265">
        <v>1197.127</v>
      </c>
      <c r="I22" s="265">
        <v>1949.222</v>
      </c>
      <c r="J22" s="266">
        <v>328.309</v>
      </c>
      <c r="K22" s="278">
        <v>191.213</v>
      </c>
      <c r="L22" s="279">
        <v>137.026</v>
      </c>
    </row>
    <row r="23" spans="2:12" ht="12.75" customHeight="1">
      <c r="B23" s="272"/>
      <c r="C23" s="200" t="s">
        <v>2073</v>
      </c>
      <c r="D23" s="264">
        <v>4631.3</v>
      </c>
      <c r="E23" s="265">
        <v>2291.307</v>
      </c>
      <c r="F23" s="265">
        <v>2339.923</v>
      </c>
      <c r="G23" s="266">
        <v>4281.815</v>
      </c>
      <c r="H23" s="265">
        <v>2116.017</v>
      </c>
      <c r="I23" s="265">
        <v>2165.728</v>
      </c>
      <c r="J23" s="266">
        <v>349.415</v>
      </c>
      <c r="K23" s="278">
        <v>175.22</v>
      </c>
      <c r="L23" s="279">
        <v>174.125</v>
      </c>
    </row>
    <row r="24" spans="2:12" ht="12.75" customHeight="1">
      <c r="B24" s="272"/>
      <c r="C24" s="200" t="s">
        <v>2074</v>
      </c>
      <c r="D24" s="264">
        <f>SUM(E24:F24)</f>
        <v>3133.611</v>
      </c>
      <c r="E24" s="265">
        <v>2265.9</v>
      </c>
      <c r="F24" s="265">
        <v>867.711</v>
      </c>
      <c r="G24" s="266">
        <f>SUM(H24:I24)</f>
        <v>2961.3280000000004</v>
      </c>
      <c r="H24" s="265">
        <v>2139.809</v>
      </c>
      <c r="I24" s="265">
        <v>821.519</v>
      </c>
      <c r="J24" s="266">
        <v>172.213</v>
      </c>
      <c r="K24" s="278">
        <v>126.021</v>
      </c>
      <c r="L24" s="279">
        <v>46.122</v>
      </c>
    </row>
    <row r="25" spans="2:12" ht="12.75" customHeight="1">
      <c r="B25" s="272"/>
      <c r="C25" s="200" t="s">
        <v>2075</v>
      </c>
      <c r="D25" s="264">
        <v>3948.919</v>
      </c>
      <c r="E25" s="265">
        <v>2833.523</v>
      </c>
      <c r="F25" s="265">
        <v>1115.326</v>
      </c>
      <c r="G25" s="266">
        <f>SUM(H25:I25)</f>
        <v>3722.2169999999996</v>
      </c>
      <c r="H25" s="265">
        <v>2678.415</v>
      </c>
      <c r="I25" s="265">
        <v>1043.802</v>
      </c>
      <c r="J25" s="266">
        <v>226.702</v>
      </c>
      <c r="K25" s="278">
        <v>155.108</v>
      </c>
      <c r="L25" s="279">
        <v>71.524</v>
      </c>
    </row>
    <row r="26" spans="2:12" ht="12.75" customHeight="1">
      <c r="B26" s="272"/>
      <c r="C26" s="200" t="s">
        <v>2076</v>
      </c>
      <c r="D26" s="264">
        <v>8527.601</v>
      </c>
      <c r="E26" s="265">
        <v>6514.02</v>
      </c>
      <c r="F26" s="265">
        <v>2013.511</v>
      </c>
      <c r="G26" s="266">
        <v>7917.11</v>
      </c>
      <c r="H26" s="265">
        <v>6091.323</v>
      </c>
      <c r="I26" s="265">
        <v>1825.717</v>
      </c>
      <c r="J26" s="266">
        <v>610.421</v>
      </c>
      <c r="K26" s="278">
        <v>422.627</v>
      </c>
      <c r="L26" s="279">
        <v>187.724</v>
      </c>
    </row>
    <row r="27" spans="2:12" ht="12.75" customHeight="1">
      <c r="B27" s="272"/>
      <c r="C27" s="200" t="s">
        <v>2077</v>
      </c>
      <c r="D27" s="264">
        <f>SUM(E27:F27)</f>
        <v>7918.519</v>
      </c>
      <c r="E27" s="265">
        <v>6423.619</v>
      </c>
      <c r="F27" s="265">
        <v>1494.9</v>
      </c>
      <c r="G27" s="266">
        <v>7119.406</v>
      </c>
      <c r="H27" s="265">
        <v>5755.42</v>
      </c>
      <c r="I27" s="265">
        <v>1363.916</v>
      </c>
      <c r="J27" s="266">
        <v>799.113</v>
      </c>
      <c r="K27" s="278">
        <v>668.129</v>
      </c>
      <c r="L27" s="279">
        <v>130.914</v>
      </c>
    </row>
    <row r="28" spans="2:12" ht="12.75" customHeight="1">
      <c r="B28" s="272"/>
      <c r="C28" s="200"/>
      <c r="D28" s="264"/>
      <c r="E28" s="278"/>
      <c r="F28" s="278"/>
      <c r="G28" s="278"/>
      <c r="H28" s="278"/>
      <c r="I28" s="278"/>
      <c r="J28" s="278"/>
      <c r="K28" s="278"/>
      <c r="L28" s="279"/>
    </row>
    <row r="29" spans="2:12" s="268" customFormat="1" ht="12" customHeight="1">
      <c r="B29" s="1048" t="s">
        <v>2013</v>
      </c>
      <c r="C29" s="1125"/>
      <c r="D29" s="269">
        <v>55327.918</v>
      </c>
      <c r="E29" s="270">
        <v>40624.4</v>
      </c>
      <c r="F29" s="270">
        <v>14703.518</v>
      </c>
      <c r="G29" s="270">
        <v>50622.703</v>
      </c>
      <c r="H29" s="270">
        <v>36800.209</v>
      </c>
      <c r="I29" s="270">
        <v>13822.424</v>
      </c>
      <c r="J29" s="270">
        <v>4705.215</v>
      </c>
      <c r="K29" s="270">
        <v>3824.121</v>
      </c>
      <c r="L29" s="271">
        <v>881.024</v>
      </c>
    </row>
    <row r="30" spans="2:12" ht="12.75" customHeight="1">
      <c r="B30" s="272"/>
      <c r="C30" s="200" t="s">
        <v>2078</v>
      </c>
      <c r="D30" s="264">
        <v>6537.718</v>
      </c>
      <c r="E30" s="265">
        <v>4593.215</v>
      </c>
      <c r="F30" s="265">
        <v>1944.503</v>
      </c>
      <c r="G30" s="266">
        <v>5674.321</v>
      </c>
      <c r="H30" s="265">
        <v>3844.825</v>
      </c>
      <c r="I30" s="265">
        <v>1829.426</v>
      </c>
      <c r="J30" s="266">
        <v>863.327</v>
      </c>
      <c r="K30" s="278">
        <v>748.32</v>
      </c>
      <c r="L30" s="279">
        <v>115.007</v>
      </c>
    </row>
    <row r="31" spans="2:12" ht="12.75" customHeight="1">
      <c r="B31" s="272"/>
      <c r="C31" s="200" t="s">
        <v>2079</v>
      </c>
      <c r="D31" s="264">
        <v>3786.904</v>
      </c>
      <c r="E31" s="265">
        <v>2097.412</v>
      </c>
      <c r="F31" s="265">
        <v>1689.422</v>
      </c>
      <c r="G31" s="266">
        <v>3456.623</v>
      </c>
      <c r="H31" s="265">
        <v>1894.717</v>
      </c>
      <c r="I31" s="265">
        <v>1561.906</v>
      </c>
      <c r="J31" s="266">
        <v>330.211</v>
      </c>
      <c r="K31" s="278">
        <v>202.625</v>
      </c>
      <c r="L31" s="279">
        <v>127.516</v>
      </c>
    </row>
    <row r="32" spans="2:12" ht="12.75" customHeight="1">
      <c r="B32" s="272"/>
      <c r="C32" s="200" t="s">
        <v>2080</v>
      </c>
      <c r="D32" s="264">
        <v>3885.511</v>
      </c>
      <c r="E32" s="265">
        <v>1949.813</v>
      </c>
      <c r="F32" s="265">
        <v>1935.628</v>
      </c>
      <c r="G32" s="266">
        <v>3577.923</v>
      </c>
      <c r="H32" s="265">
        <v>1753.919</v>
      </c>
      <c r="I32" s="265">
        <v>1824.004</v>
      </c>
      <c r="J32" s="266">
        <v>307.518</v>
      </c>
      <c r="K32" s="278">
        <v>195.824</v>
      </c>
      <c r="L32" s="279">
        <v>111.624</v>
      </c>
    </row>
    <row r="33" spans="2:12" ht="12.75" customHeight="1">
      <c r="B33" s="272"/>
      <c r="C33" s="200" t="s">
        <v>2081</v>
      </c>
      <c r="D33" s="264">
        <v>6509.015</v>
      </c>
      <c r="E33" s="265">
        <v>2463.928</v>
      </c>
      <c r="F33" s="265">
        <v>4045.017</v>
      </c>
      <c r="G33" s="266">
        <v>5940.108</v>
      </c>
      <c r="H33" s="265">
        <v>2215.509</v>
      </c>
      <c r="I33" s="265">
        <v>3724.529</v>
      </c>
      <c r="J33" s="266">
        <v>568.907</v>
      </c>
      <c r="K33" s="278">
        <v>248.419</v>
      </c>
      <c r="L33" s="279">
        <v>320.418</v>
      </c>
    </row>
    <row r="34" spans="2:12" ht="12.75" customHeight="1">
      <c r="B34" s="272"/>
      <c r="C34" s="200" t="s">
        <v>2082</v>
      </c>
      <c r="D34" s="264">
        <v>2332.817</v>
      </c>
      <c r="E34" s="265">
        <v>1842.503</v>
      </c>
      <c r="F34" s="265">
        <v>490.314</v>
      </c>
      <c r="G34" s="266">
        <v>2274.103</v>
      </c>
      <c r="H34" s="265">
        <v>1798.411</v>
      </c>
      <c r="I34" s="265">
        <v>475.622</v>
      </c>
      <c r="J34" s="266">
        <v>58.714</v>
      </c>
      <c r="K34" s="278">
        <v>44.022</v>
      </c>
      <c r="L34" s="279">
        <v>14.622</v>
      </c>
    </row>
    <row r="35" spans="2:12" ht="12.75" customHeight="1">
      <c r="B35" s="272"/>
      <c r="C35" s="200" t="s">
        <v>2083</v>
      </c>
      <c r="D35" s="264">
        <v>4445.112</v>
      </c>
      <c r="E35" s="265">
        <v>3939.819</v>
      </c>
      <c r="F35" s="265">
        <v>505.223</v>
      </c>
      <c r="G35" s="266">
        <v>3791.323</v>
      </c>
      <c r="H35" s="265">
        <v>3335.509</v>
      </c>
      <c r="I35" s="265">
        <v>455.814</v>
      </c>
      <c r="J35" s="266">
        <v>653.719</v>
      </c>
      <c r="K35" s="278">
        <v>604.31</v>
      </c>
      <c r="L35" s="279">
        <v>49.409</v>
      </c>
    </row>
    <row r="36" spans="2:12" ht="12.75" customHeight="1">
      <c r="B36" s="272"/>
      <c r="C36" s="200" t="s">
        <v>2084</v>
      </c>
      <c r="D36" s="264">
        <v>4595.323</v>
      </c>
      <c r="E36" s="265">
        <v>4208.029</v>
      </c>
      <c r="F36" s="265">
        <v>387.224</v>
      </c>
      <c r="G36" s="266">
        <v>4320.625</v>
      </c>
      <c r="H36" s="265">
        <v>3945.011</v>
      </c>
      <c r="I36" s="265">
        <v>375.614</v>
      </c>
      <c r="J36" s="266">
        <v>274.628</v>
      </c>
      <c r="K36" s="278">
        <v>263.018</v>
      </c>
      <c r="L36" s="279">
        <v>11.61</v>
      </c>
    </row>
    <row r="37" spans="2:12" ht="12.75" customHeight="1">
      <c r="B37" s="272"/>
      <c r="C37" s="200" t="s">
        <v>1155</v>
      </c>
      <c r="D37" s="264">
        <v>3588.326</v>
      </c>
      <c r="E37" s="265">
        <v>3362.907</v>
      </c>
      <c r="F37" s="265">
        <v>225.419</v>
      </c>
      <c r="G37" s="266">
        <v>3501.302</v>
      </c>
      <c r="H37" s="265">
        <v>3277.814</v>
      </c>
      <c r="I37" s="265">
        <v>223.418</v>
      </c>
      <c r="J37" s="266">
        <v>87.024</v>
      </c>
      <c r="K37" s="278">
        <v>85.023</v>
      </c>
      <c r="L37" s="279">
        <v>2.001</v>
      </c>
    </row>
    <row r="38" spans="2:12" ht="12.75" customHeight="1">
      <c r="B38" s="272"/>
      <c r="C38" s="200" t="s">
        <v>1156</v>
      </c>
      <c r="D38" s="264">
        <v>3267.311</v>
      </c>
      <c r="E38" s="265">
        <v>2895.818</v>
      </c>
      <c r="F38" s="265">
        <v>371.423</v>
      </c>
      <c r="G38" s="266">
        <v>2837.1</v>
      </c>
      <c r="H38" s="265">
        <v>2487.028</v>
      </c>
      <c r="I38" s="265">
        <v>350.002</v>
      </c>
      <c r="J38" s="266">
        <v>430.211</v>
      </c>
      <c r="K38" s="278">
        <v>408.72</v>
      </c>
      <c r="L38" s="279">
        <v>21.421</v>
      </c>
    </row>
    <row r="39" spans="2:12" ht="12.75" customHeight="1">
      <c r="B39" s="272"/>
      <c r="C39" s="200" t="s">
        <v>2087</v>
      </c>
      <c r="D39" s="264">
        <v>7699</v>
      </c>
      <c r="E39" s="265">
        <v>6837.707</v>
      </c>
      <c r="F39" s="265">
        <v>861.223</v>
      </c>
      <c r="G39" s="266">
        <v>7195.727</v>
      </c>
      <c r="H39" s="265">
        <v>6389.602</v>
      </c>
      <c r="I39" s="265">
        <v>806.125</v>
      </c>
      <c r="J39" s="266">
        <v>503.203</v>
      </c>
      <c r="K39" s="278">
        <v>448.105</v>
      </c>
      <c r="L39" s="279">
        <v>55.028</v>
      </c>
    </row>
    <row r="40" spans="2:12" ht="12.75" customHeight="1">
      <c r="B40" s="272"/>
      <c r="C40" s="200" t="s">
        <v>2088</v>
      </c>
      <c r="D40" s="264">
        <v>8680.601</v>
      </c>
      <c r="E40" s="265">
        <v>6432.829</v>
      </c>
      <c r="F40" s="265">
        <v>2247.702</v>
      </c>
      <c r="G40" s="266">
        <v>8053.128</v>
      </c>
      <c r="H40" s="265">
        <v>5857.514</v>
      </c>
      <c r="I40" s="265">
        <v>2195.614</v>
      </c>
      <c r="J40" s="266">
        <v>627.403</v>
      </c>
      <c r="K40" s="278">
        <v>575.315</v>
      </c>
      <c r="L40" s="279">
        <v>52.018</v>
      </c>
    </row>
    <row r="41" spans="2:12" ht="12.75" customHeight="1">
      <c r="B41" s="272"/>
      <c r="C41" s="200"/>
      <c r="D41" s="264"/>
      <c r="E41" s="278"/>
      <c r="F41" s="278"/>
      <c r="G41" s="278"/>
      <c r="H41" s="278"/>
      <c r="I41" s="278"/>
      <c r="J41" s="278"/>
      <c r="K41" s="278"/>
      <c r="L41" s="279"/>
    </row>
    <row r="42" spans="2:12" s="268" customFormat="1" ht="12" customHeight="1">
      <c r="B42" s="1048" t="s">
        <v>2014</v>
      </c>
      <c r="C42" s="1125"/>
      <c r="D42" s="269">
        <v>59240.506</v>
      </c>
      <c r="E42" s="270">
        <v>54944.405</v>
      </c>
      <c r="F42" s="270">
        <v>4296.101</v>
      </c>
      <c r="G42" s="270">
        <v>56627.305</v>
      </c>
      <c r="H42" s="270">
        <v>52514.703</v>
      </c>
      <c r="I42" s="270">
        <v>4112.602</v>
      </c>
      <c r="J42" s="270">
        <v>2613.201</v>
      </c>
      <c r="K42" s="270">
        <v>2429.702</v>
      </c>
      <c r="L42" s="271">
        <v>183.429</v>
      </c>
    </row>
    <row r="43" spans="2:12" ht="12.75" customHeight="1">
      <c r="B43" s="272"/>
      <c r="C43" s="200" t="s">
        <v>2089</v>
      </c>
      <c r="D43" s="264">
        <f>SUM(E43:F43)</f>
        <v>7713.015</v>
      </c>
      <c r="E43" s="265">
        <v>7178.011</v>
      </c>
      <c r="F43" s="265">
        <v>535.004</v>
      </c>
      <c r="G43" s="266">
        <v>7256.018</v>
      </c>
      <c r="H43" s="265">
        <v>6755.828</v>
      </c>
      <c r="I43" s="265">
        <v>500.12</v>
      </c>
      <c r="J43" s="266">
        <f>SUM(K43:L43)</f>
        <v>456.927</v>
      </c>
      <c r="K43" s="278">
        <v>422.113</v>
      </c>
      <c r="L43" s="279">
        <v>34.814</v>
      </c>
    </row>
    <row r="44" spans="2:12" ht="12.75" customHeight="1">
      <c r="B44" s="272"/>
      <c r="C44" s="200" t="s">
        <v>2090</v>
      </c>
      <c r="D44" s="264">
        <f>SUM(E44:F44)</f>
        <v>6244.509999999999</v>
      </c>
      <c r="E44" s="265">
        <v>5719.503</v>
      </c>
      <c r="F44" s="265">
        <v>525.007</v>
      </c>
      <c r="G44" s="266">
        <v>5859.6</v>
      </c>
      <c r="H44" s="265">
        <v>5362.412</v>
      </c>
      <c r="I44" s="265">
        <v>497.118</v>
      </c>
      <c r="J44" s="266">
        <v>384.91</v>
      </c>
      <c r="K44" s="278">
        <v>357.021</v>
      </c>
      <c r="L44" s="279">
        <v>27.819</v>
      </c>
    </row>
    <row r="45" spans="2:12" ht="12.75" customHeight="1">
      <c r="B45" s="272"/>
      <c r="C45" s="200" t="s">
        <v>2091</v>
      </c>
      <c r="D45" s="264">
        <v>5731.5</v>
      </c>
      <c r="E45" s="265">
        <v>5251.306</v>
      </c>
      <c r="F45" s="265">
        <v>480.124</v>
      </c>
      <c r="G45" s="266">
        <v>5485.008</v>
      </c>
      <c r="H45" s="265">
        <v>5027.317</v>
      </c>
      <c r="I45" s="265">
        <v>457.621</v>
      </c>
      <c r="J45" s="266">
        <f>SUM(K45:L45)</f>
        <v>246.42200000000003</v>
      </c>
      <c r="K45" s="278">
        <v>223.919</v>
      </c>
      <c r="L45" s="279">
        <v>22.503</v>
      </c>
    </row>
    <row r="46" spans="2:12" ht="12.75" customHeight="1">
      <c r="B46" s="272"/>
      <c r="C46" s="200" t="s">
        <v>2092</v>
      </c>
      <c r="D46" s="264">
        <f>SUM(E46:F46)</f>
        <v>1685.024</v>
      </c>
      <c r="E46" s="265">
        <v>1474.003</v>
      </c>
      <c r="F46" s="265">
        <v>211.021</v>
      </c>
      <c r="G46" s="266">
        <v>1553.106</v>
      </c>
      <c r="H46" s="265">
        <v>1342.115</v>
      </c>
      <c r="I46" s="265">
        <v>210.921</v>
      </c>
      <c r="J46" s="266">
        <f>SUM(K46:L46)</f>
        <v>131.918</v>
      </c>
      <c r="K46" s="278">
        <v>131.818</v>
      </c>
      <c r="L46" s="279">
        <v>0.1</v>
      </c>
    </row>
    <row r="47" spans="2:12" ht="12.75" customHeight="1">
      <c r="B47" s="272"/>
      <c r="C47" s="200" t="s">
        <v>2093</v>
      </c>
      <c r="D47" s="264">
        <f>SUM(E47:F47)</f>
        <v>2894.816</v>
      </c>
      <c r="E47" s="265">
        <v>2466.5</v>
      </c>
      <c r="F47" s="265">
        <v>428.316</v>
      </c>
      <c r="G47" s="266">
        <f>SUM(H47:I47)</f>
        <v>2492.506</v>
      </c>
      <c r="H47" s="265">
        <v>2098.805</v>
      </c>
      <c r="I47" s="265">
        <v>393.701</v>
      </c>
      <c r="J47" s="266">
        <v>402.31</v>
      </c>
      <c r="K47" s="278">
        <v>367.625</v>
      </c>
      <c r="L47" s="279">
        <v>34.615</v>
      </c>
    </row>
    <row r="48" spans="2:12" ht="12.75" customHeight="1">
      <c r="B48" s="272"/>
      <c r="C48" s="200" t="s">
        <v>2094</v>
      </c>
      <c r="D48" s="264">
        <v>2146.512</v>
      </c>
      <c r="E48" s="265">
        <v>1750.128</v>
      </c>
      <c r="F48" s="265">
        <v>396.314</v>
      </c>
      <c r="G48" s="266">
        <v>1940.811</v>
      </c>
      <c r="H48" s="265">
        <v>1550.027</v>
      </c>
      <c r="I48" s="265">
        <v>390.714</v>
      </c>
      <c r="J48" s="266">
        <f>SUM(K48:L48)</f>
        <v>205.701</v>
      </c>
      <c r="K48" s="278">
        <v>200.101</v>
      </c>
      <c r="L48" s="279">
        <v>5.6</v>
      </c>
    </row>
    <row r="49" spans="2:12" ht="12.75" customHeight="1">
      <c r="B49" s="272"/>
      <c r="C49" s="200" t="s">
        <v>2088</v>
      </c>
      <c r="D49" s="264">
        <f>SUM(E49:F49)</f>
        <v>5644.926</v>
      </c>
      <c r="E49" s="265">
        <v>5453.304</v>
      </c>
      <c r="F49" s="265">
        <v>191.622</v>
      </c>
      <c r="G49" s="266">
        <v>5271.91</v>
      </c>
      <c r="H49" s="265">
        <v>5116.92</v>
      </c>
      <c r="I49" s="265">
        <v>154.92</v>
      </c>
      <c r="J49" s="266">
        <f>SUM(K49:L49)</f>
        <v>373.016</v>
      </c>
      <c r="K49" s="278">
        <v>336.314</v>
      </c>
      <c r="L49" s="279">
        <v>36.702</v>
      </c>
    </row>
    <row r="50" spans="2:12" ht="12.75" customHeight="1">
      <c r="B50" s="272"/>
      <c r="C50" s="200" t="s">
        <v>2095</v>
      </c>
      <c r="D50" s="264">
        <f>SUM(E50:F50)</f>
        <v>12480.805</v>
      </c>
      <c r="E50" s="265">
        <v>12102.105</v>
      </c>
      <c r="F50" s="265">
        <v>378.7</v>
      </c>
      <c r="G50" s="266">
        <v>12250.909</v>
      </c>
      <c r="H50" s="265">
        <v>11875.623</v>
      </c>
      <c r="I50" s="265">
        <v>375.216</v>
      </c>
      <c r="J50" s="266">
        <v>229.816</v>
      </c>
      <c r="K50" s="278">
        <v>226.412</v>
      </c>
      <c r="L50" s="279">
        <v>3.414</v>
      </c>
    </row>
    <row r="51" spans="2:12" ht="12.75" customHeight="1">
      <c r="B51" s="272"/>
      <c r="C51" s="200" t="s">
        <v>2096</v>
      </c>
      <c r="D51" s="264">
        <v>802.213</v>
      </c>
      <c r="E51" s="265">
        <v>258.127</v>
      </c>
      <c r="F51" s="265">
        <v>544.016</v>
      </c>
      <c r="G51" s="266">
        <v>785.223</v>
      </c>
      <c r="H51" s="265">
        <v>258.127</v>
      </c>
      <c r="I51" s="265">
        <v>527.026</v>
      </c>
      <c r="J51" s="266">
        <f>SUM(K51:L51)</f>
        <v>16.92</v>
      </c>
      <c r="K51" s="278">
        <v>0</v>
      </c>
      <c r="L51" s="279">
        <v>16.92</v>
      </c>
    </row>
    <row r="52" spans="2:12" ht="12.75" customHeight="1">
      <c r="B52" s="272"/>
      <c r="C52" s="200" t="s">
        <v>2097</v>
      </c>
      <c r="D52" s="264">
        <f>SUM(E52:F52)</f>
        <v>6559.912</v>
      </c>
      <c r="E52" s="265">
        <v>6136.404</v>
      </c>
      <c r="F52" s="265">
        <v>423.508</v>
      </c>
      <c r="G52" s="266">
        <f>SUM(H52:I52)</f>
        <v>6456.728999999999</v>
      </c>
      <c r="H52" s="265">
        <v>6033.221</v>
      </c>
      <c r="I52" s="265">
        <v>423.508</v>
      </c>
      <c r="J52" s="266">
        <f>SUM(K52:L52)</f>
        <v>103.113</v>
      </c>
      <c r="K52" s="278">
        <v>103.113</v>
      </c>
      <c r="L52" s="279">
        <v>0</v>
      </c>
    </row>
    <row r="53" spans="2:12" ht="12.75" customHeight="1">
      <c r="B53" s="272"/>
      <c r="C53" s="200" t="s">
        <v>2098</v>
      </c>
      <c r="D53" s="264">
        <f>SUM(E53:F53)</f>
        <v>7336.923</v>
      </c>
      <c r="E53" s="265">
        <v>7154.804</v>
      </c>
      <c r="F53" s="265">
        <v>182.119</v>
      </c>
      <c r="G53" s="266">
        <v>7275.205</v>
      </c>
      <c r="H53" s="265">
        <v>7093.818</v>
      </c>
      <c r="I53" s="265">
        <v>181.317</v>
      </c>
      <c r="J53" s="266">
        <f>SUM(K53:L53)</f>
        <v>61.717999999999996</v>
      </c>
      <c r="K53" s="278">
        <v>60.916</v>
      </c>
      <c r="L53" s="279">
        <v>0.802</v>
      </c>
    </row>
    <row r="54" spans="2:12" ht="12.75" customHeight="1">
      <c r="B54" s="272"/>
      <c r="C54" s="200"/>
      <c r="D54" s="264"/>
      <c r="E54" s="278"/>
      <c r="F54" s="278"/>
      <c r="G54" s="278"/>
      <c r="H54" s="278"/>
      <c r="I54" s="278"/>
      <c r="J54" s="278"/>
      <c r="K54" s="278"/>
      <c r="L54" s="279"/>
    </row>
    <row r="55" spans="2:12" s="268" customFormat="1" ht="12" customHeight="1">
      <c r="B55" s="1048" t="s">
        <v>2015</v>
      </c>
      <c r="C55" s="1125"/>
      <c r="D55" s="269">
        <v>98693.221</v>
      </c>
      <c r="E55" s="270">
        <v>82254.917</v>
      </c>
      <c r="F55" s="270">
        <v>16438.304</v>
      </c>
      <c r="G55" s="270">
        <v>97362.515</v>
      </c>
      <c r="H55" s="270">
        <v>81234.407</v>
      </c>
      <c r="I55" s="270">
        <v>16128.108</v>
      </c>
      <c r="J55" s="270">
        <v>1330.706</v>
      </c>
      <c r="K55" s="270">
        <v>1020.51</v>
      </c>
      <c r="L55" s="271">
        <v>310.126</v>
      </c>
    </row>
    <row r="56" spans="2:12" ht="12.75" customHeight="1">
      <c r="B56" s="272"/>
      <c r="C56" s="200" t="s">
        <v>2099</v>
      </c>
      <c r="D56" s="264">
        <v>12505.2</v>
      </c>
      <c r="E56" s="265">
        <v>10290.516</v>
      </c>
      <c r="F56" s="265">
        <v>2214.614</v>
      </c>
      <c r="G56" s="266">
        <f>SUM(H56:I56)</f>
        <v>12143.103</v>
      </c>
      <c r="H56" s="265">
        <v>10062.203</v>
      </c>
      <c r="I56" s="265">
        <v>2080.9</v>
      </c>
      <c r="J56" s="266">
        <f>SUM(K56:L56)</f>
        <v>362.027</v>
      </c>
      <c r="K56" s="278">
        <v>228.313</v>
      </c>
      <c r="L56" s="279">
        <v>133.714</v>
      </c>
    </row>
    <row r="57" spans="2:12" ht="12.75" customHeight="1">
      <c r="B57" s="272"/>
      <c r="C57" s="200" t="s">
        <v>2100</v>
      </c>
      <c r="D57" s="264">
        <f>SUM(E57:F57)</f>
        <v>7876.325000000001</v>
      </c>
      <c r="E57" s="265">
        <v>7399.814</v>
      </c>
      <c r="F57" s="265">
        <v>476.511</v>
      </c>
      <c r="G57" s="266">
        <f>SUM(H57:I57)</f>
        <v>7759.107</v>
      </c>
      <c r="H57" s="265">
        <v>7287.601</v>
      </c>
      <c r="I57" s="265">
        <v>471.506</v>
      </c>
      <c r="J57" s="266">
        <f>SUM(K57:L57)</f>
        <v>117.21799999999999</v>
      </c>
      <c r="K57" s="278">
        <v>112.213</v>
      </c>
      <c r="L57" s="279">
        <v>5.005</v>
      </c>
    </row>
    <row r="58" spans="2:12" ht="12.75" customHeight="1">
      <c r="B58" s="272"/>
      <c r="C58" s="200" t="s">
        <v>2101</v>
      </c>
      <c r="D58" s="264">
        <v>7106.2</v>
      </c>
      <c r="E58" s="265">
        <v>6573.422</v>
      </c>
      <c r="F58" s="265">
        <v>532.708</v>
      </c>
      <c r="G58" s="266">
        <v>7071.903</v>
      </c>
      <c r="H58" s="265">
        <v>6541.315</v>
      </c>
      <c r="I58" s="265">
        <v>530.518</v>
      </c>
      <c r="J58" s="266">
        <f>SUM(K58:L58)</f>
        <v>34.227</v>
      </c>
      <c r="K58" s="278">
        <v>32.107</v>
      </c>
      <c r="L58" s="279">
        <v>2.12</v>
      </c>
    </row>
    <row r="59" spans="2:12" ht="12.75" customHeight="1">
      <c r="B59" s="272"/>
      <c r="C59" s="200" t="s">
        <v>2102</v>
      </c>
      <c r="D59" s="264">
        <f>SUM(E59:F59)</f>
        <v>17461.11</v>
      </c>
      <c r="E59" s="265">
        <v>8153.6</v>
      </c>
      <c r="F59" s="265">
        <v>9307.51</v>
      </c>
      <c r="G59" s="266">
        <f>SUM(H59:I59)</f>
        <v>17300.612</v>
      </c>
      <c r="H59" s="265">
        <v>8098.906</v>
      </c>
      <c r="I59" s="265">
        <v>9201.706</v>
      </c>
      <c r="J59" s="266">
        <f>SUM(K59:L59)</f>
        <v>160.428</v>
      </c>
      <c r="K59" s="278">
        <v>54.624</v>
      </c>
      <c r="L59" s="279">
        <v>105.804</v>
      </c>
    </row>
    <row r="60" spans="2:12" ht="12.75" customHeight="1">
      <c r="B60" s="272"/>
      <c r="C60" s="200" t="s">
        <v>2103</v>
      </c>
      <c r="D60" s="264">
        <v>7883.011</v>
      </c>
      <c r="E60" s="265">
        <v>7052.621</v>
      </c>
      <c r="F60" s="265">
        <v>830.32</v>
      </c>
      <c r="G60" s="266">
        <f>SUM(H60:I60)</f>
        <v>7578.626</v>
      </c>
      <c r="H60" s="265">
        <v>6765.423</v>
      </c>
      <c r="I60" s="265">
        <v>813.203</v>
      </c>
      <c r="J60" s="266">
        <v>304.315</v>
      </c>
      <c r="K60" s="278">
        <v>287.128</v>
      </c>
      <c r="L60" s="279">
        <v>17.117</v>
      </c>
    </row>
    <row r="61" spans="2:12" ht="12.75" customHeight="1">
      <c r="B61" s="272"/>
      <c r="C61" s="200" t="s">
        <v>2104</v>
      </c>
      <c r="D61" s="264">
        <f>SUM(E61:F61)</f>
        <v>7815.529</v>
      </c>
      <c r="E61" s="265">
        <v>7672.912</v>
      </c>
      <c r="F61" s="265">
        <v>142.617</v>
      </c>
      <c r="G61" s="266">
        <f>SUM(H61:I61)</f>
        <v>7802.211</v>
      </c>
      <c r="H61" s="265">
        <v>7660.009</v>
      </c>
      <c r="I61" s="265">
        <v>142.202</v>
      </c>
      <c r="J61" s="266">
        <f>SUM(K61:L61)</f>
        <v>13.318</v>
      </c>
      <c r="K61" s="278">
        <v>12.903</v>
      </c>
      <c r="L61" s="279">
        <v>0.415</v>
      </c>
    </row>
    <row r="62" spans="2:12" ht="12.75" customHeight="1">
      <c r="B62" s="272"/>
      <c r="C62" s="200" t="s">
        <v>2105</v>
      </c>
      <c r="D62" s="264">
        <f>SUM(E62:F62)</f>
        <v>10906.32</v>
      </c>
      <c r="E62" s="265">
        <v>10625.22</v>
      </c>
      <c r="F62" s="265">
        <v>281.1</v>
      </c>
      <c r="G62" s="266">
        <v>10858.013</v>
      </c>
      <c r="H62" s="265">
        <v>10577.925</v>
      </c>
      <c r="I62" s="265">
        <v>280.018</v>
      </c>
      <c r="J62" s="266">
        <v>48.307</v>
      </c>
      <c r="K62" s="278">
        <v>47.225</v>
      </c>
      <c r="L62" s="279">
        <v>1.012</v>
      </c>
    </row>
    <row r="63" spans="2:12" ht="12.75" customHeight="1">
      <c r="B63" s="272"/>
      <c r="C63" s="200" t="s">
        <v>2106</v>
      </c>
      <c r="D63" s="264">
        <f>SUM(E63:F63)</f>
        <v>6727.724</v>
      </c>
      <c r="E63" s="265">
        <v>6548.415</v>
      </c>
      <c r="F63" s="265">
        <v>179.309</v>
      </c>
      <c r="G63" s="266">
        <v>6680.507</v>
      </c>
      <c r="H63" s="265">
        <v>6503.627</v>
      </c>
      <c r="I63" s="265">
        <v>176.81</v>
      </c>
      <c r="J63" s="266">
        <v>47.217</v>
      </c>
      <c r="K63" s="278">
        <v>44.718</v>
      </c>
      <c r="L63" s="279">
        <v>2.429</v>
      </c>
    </row>
    <row r="64" spans="2:12" ht="12.75" customHeight="1">
      <c r="B64" s="272"/>
      <c r="C64" s="200" t="s">
        <v>2107</v>
      </c>
      <c r="D64" s="264">
        <f>SUM(E64:F64)</f>
        <v>8678.707</v>
      </c>
      <c r="E64" s="265">
        <v>8132.301</v>
      </c>
      <c r="F64" s="265">
        <v>546.406</v>
      </c>
      <c r="G64" s="266">
        <v>8540.205</v>
      </c>
      <c r="H64" s="265">
        <v>8002.724</v>
      </c>
      <c r="I64" s="265">
        <v>537.411</v>
      </c>
      <c r="J64" s="266">
        <v>138.502</v>
      </c>
      <c r="K64" s="278">
        <v>129.507</v>
      </c>
      <c r="L64" s="279">
        <v>8.925</v>
      </c>
    </row>
    <row r="65" spans="2:12" ht="12.75" customHeight="1">
      <c r="B65" s="272"/>
      <c r="C65" s="200" t="s">
        <v>2108</v>
      </c>
      <c r="D65" s="264">
        <v>6598</v>
      </c>
      <c r="E65" s="265">
        <v>5148.716</v>
      </c>
      <c r="F65" s="265">
        <v>1449.214</v>
      </c>
      <c r="G65" s="266">
        <f>SUM(H65:I65)</f>
        <v>6559.224999999999</v>
      </c>
      <c r="H65" s="265">
        <v>5118.811</v>
      </c>
      <c r="I65" s="265">
        <v>1440.414</v>
      </c>
      <c r="J65" s="266">
        <f>SUM(K65:L65)</f>
        <v>38.705</v>
      </c>
      <c r="K65" s="278">
        <v>29.905</v>
      </c>
      <c r="L65" s="279">
        <v>8.8</v>
      </c>
    </row>
    <row r="66" spans="2:12" ht="12.75" customHeight="1">
      <c r="B66" s="272"/>
      <c r="C66" s="200" t="s">
        <v>2109</v>
      </c>
      <c r="D66" s="264">
        <f>SUM(E66:F66)</f>
        <v>5134.8150000000005</v>
      </c>
      <c r="E66" s="265">
        <v>4657.1</v>
      </c>
      <c r="F66" s="265">
        <v>477.715</v>
      </c>
      <c r="G66" s="266">
        <f>SUM(H66:I66)</f>
        <v>5068.723</v>
      </c>
      <c r="H66" s="265">
        <v>4615.513</v>
      </c>
      <c r="I66" s="265">
        <v>453.21</v>
      </c>
      <c r="J66" s="266">
        <f>SUM(K66:L66)</f>
        <v>66.022</v>
      </c>
      <c r="K66" s="278">
        <v>41.517</v>
      </c>
      <c r="L66" s="279">
        <v>24.505</v>
      </c>
    </row>
    <row r="67" spans="2:12" ht="12.75" customHeight="1">
      <c r="B67" s="272"/>
      <c r="C67" s="200"/>
      <c r="D67" s="264"/>
      <c r="E67" s="278"/>
      <c r="F67" s="278"/>
      <c r="G67" s="278"/>
      <c r="H67" s="278"/>
      <c r="I67" s="278"/>
      <c r="J67" s="278"/>
      <c r="K67" s="278"/>
      <c r="L67" s="279"/>
    </row>
    <row r="68" spans="2:12" s="268" customFormat="1" ht="12" customHeight="1">
      <c r="B68" s="1048" t="s">
        <v>2016</v>
      </c>
      <c r="C68" s="1125"/>
      <c r="D68" s="269">
        <v>36817.628</v>
      </c>
      <c r="E68" s="270">
        <v>23282.211</v>
      </c>
      <c r="F68" s="270">
        <v>13535.417</v>
      </c>
      <c r="G68" s="270">
        <v>34141.205</v>
      </c>
      <c r="H68" s="270">
        <v>20815.419</v>
      </c>
      <c r="I68" s="270">
        <v>13325.716</v>
      </c>
      <c r="J68" s="270">
        <v>2676.423</v>
      </c>
      <c r="K68" s="270">
        <v>2466.722</v>
      </c>
      <c r="L68" s="271">
        <v>209.701</v>
      </c>
    </row>
    <row r="69" spans="2:12" ht="12.75" customHeight="1">
      <c r="B69" s="272"/>
      <c r="C69" s="200" t="s">
        <v>2110</v>
      </c>
      <c r="D69" s="264">
        <v>21923.213</v>
      </c>
      <c r="E69" s="265">
        <v>17686.024</v>
      </c>
      <c r="F69" s="265">
        <v>4237.119</v>
      </c>
      <c r="G69" s="266">
        <v>19520.316</v>
      </c>
      <c r="H69" s="265">
        <v>15486.328</v>
      </c>
      <c r="I69" s="265">
        <v>4033.918</v>
      </c>
      <c r="J69" s="266">
        <f>SUM(K69:L69)</f>
        <v>2402.827</v>
      </c>
      <c r="K69" s="278">
        <v>2199.626</v>
      </c>
      <c r="L69" s="279">
        <v>203.201</v>
      </c>
    </row>
    <row r="70" spans="2:12" ht="12.75" customHeight="1">
      <c r="B70" s="272"/>
      <c r="C70" s="200" t="s">
        <v>2111</v>
      </c>
      <c r="D70" s="264">
        <v>14894.415</v>
      </c>
      <c r="E70" s="265">
        <v>5596.117</v>
      </c>
      <c r="F70" s="265">
        <v>9298.228</v>
      </c>
      <c r="G70" s="266">
        <v>14620.819</v>
      </c>
      <c r="H70" s="265">
        <v>5329.021</v>
      </c>
      <c r="I70" s="265">
        <v>9291.728</v>
      </c>
      <c r="J70" s="266">
        <f>SUM(K70:L70)</f>
        <v>273.526</v>
      </c>
      <c r="K70" s="278">
        <v>267.026</v>
      </c>
      <c r="L70" s="279">
        <v>6.5</v>
      </c>
    </row>
    <row r="71" spans="2:12" ht="12.75" customHeight="1">
      <c r="B71" s="272"/>
      <c r="C71" s="200"/>
      <c r="D71" s="264"/>
      <c r="E71" s="278"/>
      <c r="F71" s="278"/>
      <c r="G71" s="278"/>
      <c r="H71" s="278"/>
      <c r="I71" s="278"/>
      <c r="J71" s="278"/>
      <c r="K71" s="278"/>
      <c r="L71" s="279"/>
    </row>
    <row r="72" spans="2:12" s="268" customFormat="1" ht="12" customHeight="1">
      <c r="B72" s="1048" t="s">
        <v>2017</v>
      </c>
      <c r="C72" s="1125"/>
      <c r="D72" s="269">
        <v>37531.802</v>
      </c>
      <c r="E72" s="270">
        <v>27025.812</v>
      </c>
      <c r="F72" s="270">
        <v>10505.92</v>
      </c>
      <c r="G72" s="270">
        <v>34965.31</v>
      </c>
      <c r="H72" s="270">
        <v>25071.713</v>
      </c>
      <c r="I72" s="270">
        <v>9893.527</v>
      </c>
      <c r="J72" s="270">
        <v>2566.422</v>
      </c>
      <c r="K72" s="270">
        <v>1954.029</v>
      </c>
      <c r="L72" s="271">
        <v>612.323</v>
      </c>
    </row>
    <row r="73" spans="2:12" ht="12.75" customHeight="1">
      <c r="B73" s="272"/>
      <c r="C73" s="200" t="s">
        <v>2112</v>
      </c>
      <c r="D73" s="264">
        <f>SUM(E73:F73)</f>
        <v>10416.617</v>
      </c>
      <c r="E73" s="265">
        <v>7018.813</v>
      </c>
      <c r="F73" s="265">
        <v>3397.804</v>
      </c>
      <c r="G73" s="266">
        <v>9698.01</v>
      </c>
      <c r="H73" s="265">
        <v>6498.217</v>
      </c>
      <c r="I73" s="265">
        <v>3199.723</v>
      </c>
      <c r="J73" s="266">
        <v>718.607</v>
      </c>
      <c r="K73" s="278">
        <v>520.526</v>
      </c>
      <c r="L73" s="279">
        <v>198.011</v>
      </c>
    </row>
    <row r="74" spans="2:12" ht="12.75" customHeight="1">
      <c r="B74" s="272"/>
      <c r="C74" s="200" t="s">
        <v>2113</v>
      </c>
      <c r="D74" s="264">
        <f>SUM(E74:F74)</f>
        <v>5305.319</v>
      </c>
      <c r="E74" s="265">
        <v>4350.005</v>
      </c>
      <c r="F74" s="265">
        <v>955.314</v>
      </c>
      <c r="G74" s="266">
        <f>SUM(H74:I74)</f>
        <v>5021.224</v>
      </c>
      <c r="H74" s="265">
        <v>4103.022</v>
      </c>
      <c r="I74" s="265">
        <v>918.202</v>
      </c>
      <c r="J74" s="266">
        <f>SUM(K74:L74)</f>
        <v>284.02500000000003</v>
      </c>
      <c r="K74" s="278">
        <v>246.913</v>
      </c>
      <c r="L74" s="279">
        <v>37.112</v>
      </c>
    </row>
    <row r="75" spans="2:12" ht="12.75" customHeight="1">
      <c r="B75" s="272"/>
      <c r="C75" s="200" t="s">
        <v>2114</v>
      </c>
      <c r="D75" s="264">
        <v>6873</v>
      </c>
      <c r="E75" s="265">
        <v>4528.616</v>
      </c>
      <c r="F75" s="265">
        <v>2344.314</v>
      </c>
      <c r="G75" s="266">
        <v>6504.708</v>
      </c>
      <c r="H75" s="265">
        <v>4299.019</v>
      </c>
      <c r="I75" s="265">
        <v>2205.619</v>
      </c>
      <c r="J75" s="266">
        <v>368.222</v>
      </c>
      <c r="K75" s="278">
        <v>229.527</v>
      </c>
      <c r="L75" s="279">
        <v>138.625</v>
      </c>
    </row>
    <row r="76" spans="2:12" ht="12.75" customHeight="1">
      <c r="B76" s="272"/>
      <c r="C76" s="200" t="s">
        <v>2115</v>
      </c>
      <c r="D76" s="264">
        <f>SUM(E76:F76)</f>
        <v>4929.514</v>
      </c>
      <c r="E76" s="265">
        <v>3777.407</v>
      </c>
      <c r="F76" s="265">
        <v>1152.107</v>
      </c>
      <c r="G76" s="266">
        <v>4732.211</v>
      </c>
      <c r="H76" s="265">
        <v>3620.726</v>
      </c>
      <c r="I76" s="265">
        <v>1111.415</v>
      </c>
      <c r="J76" s="266">
        <v>197.303</v>
      </c>
      <c r="K76" s="278">
        <v>156.611</v>
      </c>
      <c r="L76" s="279">
        <v>40.622</v>
      </c>
    </row>
    <row r="77" spans="2:12" ht="12.75" customHeight="1">
      <c r="B77" s="272"/>
      <c r="C77" s="200" t="s">
        <v>2116</v>
      </c>
      <c r="D77" s="264">
        <v>4902.011</v>
      </c>
      <c r="E77" s="265">
        <v>3263.721</v>
      </c>
      <c r="F77" s="265">
        <v>1638.22</v>
      </c>
      <c r="G77" s="266">
        <v>4320.805</v>
      </c>
      <c r="H77" s="265">
        <v>2773.327</v>
      </c>
      <c r="I77" s="265">
        <v>1547.408</v>
      </c>
      <c r="J77" s="266">
        <v>581.206</v>
      </c>
      <c r="K77" s="278">
        <v>490.324</v>
      </c>
      <c r="L77" s="279">
        <v>90.812</v>
      </c>
    </row>
    <row r="78" spans="2:12" ht="12.75" customHeight="1">
      <c r="B78" s="272"/>
      <c r="C78" s="200" t="s">
        <v>2117</v>
      </c>
      <c r="D78" s="264">
        <f>SUM(E78:F78)</f>
        <v>2417.3179999999998</v>
      </c>
      <c r="E78" s="265">
        <v>1702.716</v>
      </c>
      <c r="F78" s="265">
        <v>714.602</v>
      </c>
      <c r="G78" s="266">
        <f>SUM(H78:I78)</f>
        <v>2215.616</v>
      </c>
      <c r="H78" s="265">
        <v>1594.304</v>
      </c>
      <c r="I78" s="265">
        <v>621.312</v>
      </c>
      <c r="J78" s="266">
        <v>201.702</v>
      </c>
      <c r="K78" s="278">
        <v>108.412</v>
      </c>
      <c r="L78" s="279">
        <v>93.22</v>
      </c>
    </row>
    <row r="79" spans="2:12" ht="12.75" customHeight="1">
      <c r="B79" s="272"/>
      <c r="C79" s="200" t="s">
        <v>2118</v>
      </c>
      <c r="D79" s="264">
        <v>2687.813</v>
      </c>
      <c r="E79" s="265">
        <v>2384.324</v>
      </c>
      <c r="F79" s="265">
        <v>303.419</v>
      </c>
      <c r="G79" s="266">
        <f>SUM(H79:I79)</f>
        <v>2472.5260000000003</v>
      </c>
      <c r="H79" s="265">
        <v>2182.818</v>
      </c>
      <c r="I79" s="265">
        <v>289.708</v>
      </c>
      <c r="J79" s="266">
        <f>SUM(K79:L79)</f>
        <v>215.217</v>
      </c>
      <c r="K79" s="278">
        <v>201.506</v>
      </c>
      <c r="L79" s="279">
        <v>13.711</v>
      </c>
    </row>
    <row r="80" spans="2:12" ht="12.75" customHeight="1">
      <c r="B80" s="272"/>
      <c r="C80" s="200"/>
      <c r="D80" s="264"/>
      <c r="E80" s="278"/>
      <c r="F80" s="278"/>
      <c r="G80" s="278"/>
      <c r="H80" s="278"/>
      <c r="I80" s="278"/>
      <c r="J80" s="278"/>
      <c r="K80" s="278"/>
      <c r="L80" s="279"/>
    </row>
    <row r="81" spans="2:12" s="268" customFormat="1" ht="12" customHeight="1">
      <c r="B81" s="1048" t="s">
        <v>2018</v>
      </c>
      <c r="C81" s="1125"/>
      <c r="D81" s="269">
        <v>24018.204</v>
      </c>
      <c r="E81" s="270">
        <v>13435.827</v>
      </c>
      <c r="F81" s="270">
        <v>10582.307</v>
      </c>
      <c r="G81" s="270">
        <v>21894.703</v>
      </c>
      <c r="H81" s="270">
        <v>11670.617</v>
      </c>
      <c r="I81" s="270">
        <v>10224.016</v>
      </c>
      <c r="J81" s="270">
        <v>2123.501</v>
      </c>
      <c r="K81" s="270">
        <v>1765.21</v>
      </c>
      <c r="L81" s="271">
        <v>358.221</v>
      </c>
    </row>
    <row r="82" spans="2:12" ht="12.75" customHeight="1">
      <c r="B82" s="272"/>
      <c r="C82" s="200" t="s">
        <v>2119</v>
      </c>
      <c r="D82" s="264">
        <f>SUM(E82:F82)</f>
        <v>3007.123</v>
      </c>
      <c r="E82" s="265">
        <v>1512.719</v>
      </c>
      <c r="F82" s="265">
        <v>1494.404</v>
      </c>
      <c r="G82" s="266">
        <v>2540.718</v>
      </c>
      <c r="H82" s="265">
        <v>1169.924</v>
      </c>
      <c r="I82" s="265">
        <v>1370.724</v>
      </c>
      <c r="J82" s="266">
        <v>466.405</v>
      </c>
      <c r="K82" s="278">
        <v>342.725</v>
      </c>
      <c r="L82" s="279">
        <v>123.61</v>
      </c>
    </row>
    <row r="83" spans="2:12" ht="12.75" customHeight="1">
      <c r="B83" s="272"/>
      <c r="C83" s="200" t="s">
        <v>2120</v>
      </c>
      <c r="D83" s="264">
        <f>SUM(E83:F83)</f>
        <v>5811.023</v>
      </c>
      <c r="E83" s="265">
        <v>3521.808</v>
      </c>
      <c r="F83" s="265">
        <v>2289.215</v>
      </c>
      <c r="G83" s="266">
        <v>5357.302</v>
      </c>
      <c r="H83" s="265">
        <v>3135.015</v>
      </c>
      <c r="I83" s="265">
        <v>2222.217</v>
      </c>
      <c r="J83" s="266">
        <v>453.721</v>
      </c>
      <c r="K83" s="278">
        <v>386.723</v>
      </c>
      <c r="L83" s="279">
        <v>66.928</v>
      </c>
    </row>
    <row r="84" spans="2:12" ht="12.75" customHeight="1">
      <c r="B84" s="272"/>
      <c r="C84" s="200" t="s">
        <v>2121</v>
      </c>
      <c r="D84" s="264">
        <f>SUM(E84:F84)</f>
        <v>3815.005</v>
      </c>
      <c r="E84" s="265">
        <v>1889.503</v>
      </c>
      <c r="F84" s="265">
        <v>1925.502</v>
      </c>
      <c r="G84" s="266">
        <v>3551.008</v>
      </c>
      <c r="H84" s="265">
        <v>1666.126</v>
      </c>
      <c r="I84" s="265">
        <v>1884.812</v>
      </c>
      <c r="J84" s="266">
        <f>SUM(K84:L84)</f>
        <v>263.92699999999996</v>
      </c>
      <c r="K84" s="278">
        <v>223.307</v>
      </c>
      <c r="L84" s="279">
        <v>40.62</v>
      </c>
    </row>
    <row r="85" spans="2:12" ht="12.75" customHeight="1">
      <c r="B85" s="272"/>
      <c r="C85" s="200" t="s">
        <v>2122</v>
      </c>
      <c r="D85" s="264">
        <f>SUM(E85:F85)</f>
        <v>3205.8109999999997</v>
      </c>
      <c r="E85" s="265">
        <v>1756.5</v>
      </c>
      <c r="F85" s="265">
        <v>1449.311</v>
      </c>
      <c r="G85" s="266">
        <f>SUM(H85:I85)</f>
        <v>2970.5280000000002</v>
      </c>
      <c r="H85" s="265">
        <v>1564.314</v>
      </c>
      <c r="I85" s="265">
        <v>1406.214</v>
      </c>
      <c r="J85" s="266">
        <v>235.213</v>
      </c>
      <c r="K85" s="278">
        <v>192.116</v>
      </c>
      <c r="L85" s="279">
        <v>43.027</v>
      </c>
    </row>
    <row r="86" spans="2:12" ht="12.75" customHeight="1">
      <c r="B86" s="272"/>
      <c r="C86" s="200" t="s">
        <v>2123</v>
      </c>
      <c r="D86" s="264">
        <v>2903.306</v>
      </c>
      <c r="E86" s="265">
        <v>1879.812</v>
      </c>
      <c r="F86" s="265">
        <v>1023.424</v>
      </c>
      <c r="G86" s="266">
        <f>SUM(H86:I86)</f>
        <v>2714.423</v>
      </c>
      <c r="H86" s="265">
        <v>1718.812</v>
      </c>
      <c r="I86" s="265">
        <v>995.611</v>
      </c>
      <c r="J86" s="266">
        <v>788.813</v>
      </c>
      <c r="K86" s="278">
        <v>161</v>
      </c>
      <c r="L86" s="279">
        <v>27.813</v>
      </c>
    </row>
    <row r="87" spans="2:12" ht="12.75" customHeight="1">
      <c r="B87" s="272"/>
      <c r="C87" s="200" t="s">
        <v>2124</v>
      </c>
      <c r="D87" s="264">
        <f>SUM(E87:F87)</f>
        <v>5275.726000000001</v>
      </c>
      <c r="E87" s="265">
        <v>2875.415</v>
      </c>
      <c r="F87" s="265">
        <v>2400.311</v>
      </c>
      <c r="G87" s="266">
        <v>4760.514</v>
      </c>
      <c r="H87" s="265">
        <v>2416.216</v>
      </c>
      <c r="I87" s="265">
        <v>2344.228</v>
      </c>
      <c r="J87" s="266">
        <v>515.212</v>
      </c>
      <c r="K87" s="278">
        <v>459.129</v>
      </c>
      <c r="L87" s="279">
        <v>56.013</v>
      </c>
    </row>
    <row r="88" spans="2:12" ht="12.75" customHeight="1">
      <c r="B88" s="272"/>
      <c r="C88" s="200"/>
      <c r="D88" s="264"/>
      <c r="E88" s="278"/>
      <c r="F88" s="278"/>
      <c r="G88" s="278"/>
      <c r="H88" s="278"/>
      <c r="I88" s="278"/>
      <c r="J88" s="278"/>
      <c r="K88" s="278"/>
      <c r="L88" s="279"/>
    </row>
    <row r="89" spans="2:12" s="268" customFormat="1" ht="12" customHeight="1">
      <c r="B89" s="1048" t="s">
        <v>2019</v>
      </c>
      <c r="C89" s="1125"/>
      <c r="D89" s="269">
        <v>44176.309</v>
      </c>
      <c r="E89" s="270">
        <v>25658.015</v>
      </c>
      <c r="F89" s="270">
        <v>18518.224</v>
      </c>
      <c r="G89" s="270">
        <v>40618.408</v>
      </c>
      <c r="H89" s="270">
        <v>22984.424</v>
      </c>
      <c r="I89" s="270">
        <v>17633.914</v>
      </c>
      <c r="J89" s="270">
        <v>3557.901</v>
      </c>
      <c r="K89" s="270">
        <v>2673.521</v>
      </c>
      <c r="L89" s="271">
        <v>884.31</v>
      </c>
    </row>
    <row r="90" spans="2:12" ht="12.75" customHeight="1">
      <c r="B90" s="272"/>
      <c r="C90" s="200" t="s">
        <v>2125</v>
      </c>
      <c r="D90" s="264">
        <v>5817.318</v>
      </c>
      <c r="E90" s="265">
        <v>4184.623</v>
      </c>
      <c r="F90" s="265">
        <v>1632.625</v>
      </c>
      <c r="G90" s="266">
        <v>4973.813</v>
      </c>
      <c r="H90" s="265">
        <v>3520.916</v>
      </c>
      <c r="I90" s="265">
        <v>1452.827</v>
      </c>
      <c r="J90" s="266">
        <v>843.505</v>
      </c>
      <c r="K90" s="278">
        <v>663.707</v>
      </c>
      <c r="L90" s="279">
        <v>179.728</v>
      </c>
    </row>
    <row r="91" spans="2:12" ht="12.75" customHeight="1">
      <c r="B91" s="272"/>
      <c r="C91" s="200" t="s">
        <v>2120</v>
      </c>
      <c r="D91" s="264">
        <v>8183.709</v>
      </c>
      <c r="E91" s="265">
        <v>4913.718</v>
      </c>
      <c r="F91" s="265">
        <v>3269.921</v>
      </c>
      <c r="G91" s="266">
        <v>7727.413</v>
      </c>
      <c r="H91" s="265">
        <v>4612.514</v>
      </c>
      <c r="I91" s="265">
        <v>3114.829</v>
      </c>
      <c r="J91" s="266">
        <f>SUM(K91:L91)</f>
        <v>456.226</v>
      </c>
      <c r="K91" s="278">
        <v>301.204</v>
      </c>
      <c r="L91" s="279">
        <v>155.022</v>
      </c>
    </row>
    <row r="92" spans="2:12" ht="12.75" customHeight="1">
      <c r="B92" s="272"/>
      <c r="C92" s="200" t="s">
        <v>2126</v>
      </c>
      <c r="D92" s="264">
        <f aca="true" t="shared" si="0" ref="D92:D97">SUM(E92:F92)</f>
        <v>3217.9080000000004</v>
      </c>
      <c r="E92" s="265">
        <v>1595.402</v>
      </c>
      <c r="F92" s="265">
        <v>1622.506</v>
      </c>
      <c r="G92" s="266">
        <v>3019.809</v>
      </c>
      <c r="H92" s="265">
        <v>1469.315</v>
      </c>
      <c r="I92" s="265">
        <v>1550.424</v>
      </c>
      <c r="J92" s="266">
        <f>SUM(K92:L92)</f>
        <v>198.029</v>
      </c>
      <c r="K92" s="278">
        <v>126.017</v>
      </c>
      <c r="L92" s="279">
        <v>72.012</v>
      </c>
    </row>
    <row r="93" spans="2:12" ht="12.75" customHeight="1">
      <c r="B93" s="272"/>
      <c r="C93" s="200" t="s">
        <v>2127</v>
      </c>
      <c r="D93" s="264">
        <f t="shared" si="0"/>
        <v>5430.114</v>
      </c>
      <c r="E93" s="265">
        <v>3362.108</v>
      </c>
      <c r="F93" s="265">
        <v>2068.006</v>
      </c>
      <c r="G93" s="266">
        <f>SUM(H93:I93)</f>
        <v>5153.113</v>
      </c>
      <c r="H93" s="265">
        <v>3146.306</v>
      </c>
      <c r="I93" s="265">
        <v>2006.807</v>
      </c>
      <c r="J93" s="266">
        <v>277.001</v>
      </c>
      <c r="K93" s="278">
        <v>215.802</v>
      </c>
      <c r="L93" s="279">
        <v>61.129</v>
      </c>
    </row>
    <row r="94" spans="2:12" ht="12.75" customHeight="1">
      <c r="B94" s="272"/>
      <c r="C94" s="200" t="s">
        <v>2128</v>
      </c>
      <c r="D94" s="264">
        <f t="shared" si="0"/>
        <v>3861.9269999999997</v>
      </c>
      <c r="E94" s="265">
        <v>2137.221</v>
      </c>
      <c r="F94" s="265">
        <v>1724.706</v>
      </c>
      <c r="G94" s="266">
        <f>SUM(H94:I94)</f>
        <v>3482.21</v>
      </c>
      <c r="H94" s="265">
        <v>1876.306</v>
      </c>
      <c r="I94" s="265">
        <v>1605.904</v>
      </c>
      <c r="J94" s="266">
        <f>SUM(K94:L94)</f>
        <v>379.71700000000004</v>
      </c>
      <c r="K94" s="278">
        <v>260.915</v>
      </c>
      <c r="L94" s="279">
        <v>118.802</v>
      </c>
    </row>
    <row r="95" spans="2:12" ht="12.75" customHeight="1">
      <c r="B95" s="272"/>
      <c r="C95" s="200" t="s">
        <v>2129</v>
      </c>
      <c r="D95" s="264">
        <f t="shared" si="0"/>
        <v>4017.02</v>
      </c>
      <c r="E95" s="265">
        <v>2389.216</v>
      </c>
      <c r="F95" s="265">
        <v>1627.804</v>
      </c>
      <c r="G95" s="266">
        <f>SUM(H95:I95)</f>
        <v>3500.729</v>
      </c>
      <c r="H95" s="265">
        <v>1993.513</v>
      </c>
      <c r="I95" s="265">
        <v>1507.216</v>
      </c>
      <c r="J95" s="266">
        <f>SUM(K95:L95)</f>
        <v>516.221</v>
      </c>
      <c r="K95" s="278">
        <v>395.703</v>
      </c>
      <c r="L95" s="279">
        <v>120.518</v>
      </c>
    </row>
    <row r="96" spans="2:12" ht="12.75" customHeight="1">
      <c r="B96" s="272"/>
      <c r="C96" s="200" t="s">
        <v>2130</v>
      </c>
      <c r="D96" s="264">
        <f t="shared" si="0"/>
        <v>6991.117</v>
      </c>
      <c r="E96" s="265">
        <v>3650.709</v>
      </c>
      <c r="F96" s="265">
        <v>3340.408</v>
      </c>
      <c r="G96" s="266">
        <v>6418.511</v>
      </c>
      <c r="H96" s="265">
        <v>3214.114</v>
      </c>
      <c r="I96" s="265">
        <v>3204.327</v>
      </c>
      <c r="J96" s="266">
        <v>572.606</v>
      </c>
      <c r="K96" s="278">
        <v>436.525</v>
      </c>
      <c r="L96" s="279">
        <v>136.011</v>
      </c>
    </row>
    <row r="97" spans="2:12" ht="12.75" customHeight="1">
      <c r="B97" s="272"/>
      <c r="C97" s="200" t="s">
        <v>2131</v>
      </c>
      <c r="D97" s="264">
        <f t="shared" si="0"/>
        <v>6656.916</v>
      </c>
      <c r="E97" s="265">
        <v>3424.808</v>
      </c>
      <c r="F97" s="265">
        <v>3232.108</v>
      </c>
      <c r="G97" s="266">
        <f>SUM(H97:I97)</f>
        <v>6342.6</v>
      </c>
      <c r="H97" s="265">
        <v>3151.3</v>
      </c>
      <c r="I97" s="265">
        <v>3191.3</v>
      </c>
      <c r="J97" s="266">
        <f>SUM(K97:L97)</f>
        <v>314.316</v>
      </c>
      <c r="K97" s="278">
        <v>273.508</v>
      </c>
      <c r="L97" s="279">
        <v>40.808</v>
      </c>
    </row>
    <row r="98" spans="2:12" ht="12.75" customHeight="1">
      <c r="B98" s="272"/>
      <c r="C98" s="200"/>
      <c r="D98" s="264"/>
      <c r="E98" s="278"/>
      <c r="F98" s="278"/>
      <c r="G98" s="278"/>
      <c r="H98" s="278"/>
      <c r="I98" s="278"/>
      <c r="J98" s="278"/>
      <c r="K98" s="278"/>
      <c r="L98" s="279"/>
    </row>
    <row r="99" spans="2:12" s="268" customFormat="1" ht="12" customHeight="1">
      <c r="B99" s="1048" t="s">
        <v>2020</v>
      </c>
      <c r="C99" s="1125"/>
      <c r="D99" s="269">
        <v>35627.609</v>
      </c>
      <c r="E99" s="270">
        <v>25880.902</v>
      </c>
      <c r="F99" s="270">
        <v>9746.707</v>
      </c>
      <c r="G99" s="270">
        <v>32651.823</v>
      </c>
      <c r="H99" s="270">
        <v>23383.907</v>
      </c>
      <c r="I99" s="270">
        <v>9267.916</v>
      </c>
      <c r="J99" s="270">
        <v>2975.716</v>
      </c>
      <c r="K99" s="270">
        <v>2496.925</v>
      </c>
      <c r="L99" s="271">
        <v>478.721</v>
      </c>
    </row>
    <row r="100" spans="2:12" ht="12.75" customHeight="1">
      <c r="B100" s="272"/>
      <c r="C100" s="200" t="s">
        <v>2132</v>
      </c>
      <c r="D100" s="264">
        <f>SUM(E100:F100)</f>
        <v>3169.3289999999997</v>
      </c>
      <c r="E100" s="265">
        <v>2288.511</v>
      </c>
      <c r="F100" s="265">
        <v>880.818</v>
      </c>
      <c r="G100" s="266">
        <f>SUM(H100:I100)</f>
        <v>2781.529</v>
      </c>
      <c r="H100" s="265">
        <v>1966.119</v>
      </c>
      <c r="I100" s="265">
        <v>815.41</v>
      </c>
      <c r="J100" s="266">
        <v>387.8</v>
      </c>
      <c r="K100" s="278">
        <v>322.322</v>
      </c>
      <c r="L100" s="279">
        <v>65.408</v>
      </c>
    </row>
    <row r="101" spans="2:12" ht="12.75" customHeight="1">
      <c r="B101" s="272"/>
      <c r="C101" s="200" t="s">
        <v>1157</v>
      </c>
      <c r="D101" s="264">
        <v>5883.203</v>
      </c>
      <c r="E101" s="265">
        <v>3877.804</v>
      </c>
      <c r="F101" s="265">
        <v>2005.329</v>
      </c>
      <c r="G101" s="266">
        <v>5423.018</v>
      </c>
      <c r="H101" s="265">
        <v>3487.121</v>
      </c>
      <c r="I101" s="265">
        <v>1935.827</v>
      </c>
      <c r="J101" s="266">
        <f>SUM(K101:L101)</f>
        <v>460.115</v>
      </c>
      <c r="K101" s="278">
        <v>390.613</v>
      </c>
      <c r="L101" s="279">
        <v>69.502</v>
      </c>
    </row>
    <row r="102" spans="2:12" ht="12.75" customHeight="1">
      <c r="B102" s="272"/>
      <c r="C102" s="200" t="s">
        <v>2113</v>
      </c>
      <c r="D102" s="264">
        <v>10291.306</v>
      </c>
      <c r="E102" s="265">
        <v>6787.113</v>
      </c>
      <c r="F102" s="265">
        <v>3504.123</v>
      </c>
      <c r="G102" s="266">
        <v>9356.81</v>
      </c>
      <c r="H102" s="265">
        <v>5967.412</v>
      </c>
      <c r="I102" s="265">
        <v>3389.328</v>
      </c>
      <c r="J102" s="266">
        <f>SUM(K102:L102)</f>
        <v>934.426</v>
      </c>
      <c r="K102" s="278">
        <v>819.701</v>
      </c>
      <c r="L102" s="279">
        <v>114.725</v>
      </c>
    </row>
    <row r="103" spans="2:12" ht="12.75" customHeight="1">
      <c r="B103" s="272"/>
      <c r="C103" s="200" t="s">
        <v>2134</v>
      </c>
      <c r="D103" s="264">
        <f>SUM(E103:F103)</f>
        <v>6056.117</v>
      </c>
      <c r="E103" s="265">
        <v>5090.014</v>
      </c>
      <c r="F103" s="265">
        <v>966.103</v>
      </c>
      <c r="G103" s="266">
        <f>SUM(H103:I103)</f>
        <v>5607.026</v>
      </c>
      <c r="H103" s="265">
        <v>4681.308</v>
      </c>
      <c r="I103" s="265">
        <v>925.718</v>
      </c>
      <c r="J103" s="266">
        <f>SUM(K103:L103)</f>
        <v>449.021</v>
      </c>
      <c r="K103" s="278">
        <v>408.706</v>
      </c>
      <c r="L103" s="279">
        <v>40.315</v>
      </c>
    </row>
    <row r="104" spans="2:12" ht="12.75" customHeight="1">
      <c r="B104" s="272"/>
      <c r="C104" s="200" t="s">
        <v>2135</v>
      </c>
      <c r="D104" s="264">
        <v>3358.207</v>
      </c>
      <c r="E104" s="265">
        <v>1617.024</v>
      </c>
      <c r="F104" s="265">
        <v>1741.113</v>
      </c>
      <c r="G104" s="266">
        <f>SUM(H104:I104)</f>
        <v>3037.5280000000002</v>
      </c>
      <c r="H104" s="265">
        <v>1418.213</v>
      </c>
      <c r="I104" s="265">
        <v>1619.315</v>
      </c>
      <c r="J104" s="266">
        <v>320.609</v>
      </c>
      <c r="K104" s="278">
        <v>198.811</v>
      </c>
      <c r="L104" s="279">
        <v>121.728</v>
      </c>
    </row>
    <row r="105" spans="2:12" ht="12.75" customHeight="1">
      <c r="B105" s="272"/>
      <c r="C105" s="200" t="s">
        <v>2136</v>
      </c>
      <c r="D105" s="264">
        <v>6869.307</v>
      </c>
      <c r="E105" s="265">
        <v>6220.226</v>
      </c>
      <c r="F105" s="265">
        <v>649.011</v>
      </c>
      <c r="G105" s="266">
        <v>6445.702</v>
      </c>
      <c r="H105" s="265">
        <v>5863.524</v>
      </c>
      <c r="I105" s="265">
        <v>582.108</v>
      </c>
      <c r="J105" s="266">
        <f>SUM(K105:L105)</f>
        <v>423.605</v>
      </c>
      <c r="K105" s="278">
        <v>356.702</v>
      </c>
      <c r="L105" s="279">
        <v>66.903</v>
      </c>
    </row>
    <row r="106" spans="2:12" ht="12.75" customHeight="1">
      <c r="B106" s="272"/>
      <c r="C106" s="200"/>
      <c r="D106" s="264"/>
      <c r="E106" s="278"/>
      <c r="F106" s="278"/>
      <c r="G106" s="278"/>
      <c r="H106" s="278"/>
      <c r="I106" s="278"/>
      <c r="J106" s="278"/>
      <c r="K106" s="278"/>
      <c r="L106" s="279"/>
    </row>
    <row r="107" spans="2:12" s="280" customFormat="1" ht="12" customHeight="1">
      <c r="B107" s="1048" t="s">
        <v>2137</v>
      </c>
      <c r="C107" s="1125"/>
      <c r="D107" s="269">
        <v>24181.602</v>
      </c>
      <c r="E107" s="270">
        <v>16120.002</v>
      </c>
      <c r="F107" s="270">
        <v>8061.6</v>
      </c>
      <c r="G107" s="270">
        <v>21658.614</v>
      </c>
      <c r="H107" s="270">
        <v>14041.9</v>
      </c>
      <c r="I107" s="270">
        <v>7616.714</v>
      </c>
      <c r="J107" s="270">
        <v>2522.918</v>
      </c>
      <c r="K107" s="270">
        <v>2078.102</v>
      </c>
      <c r="L107" s="271">
        <v>444.816</v>
      </c>
    </row>
    <row r="108" spans="2:12" s="275" customFormat="1" ht="12" customHeight="1">
      <c r="B108" s="1050" t="s">
        <v>2138</v>
      </c>
      <c r="C108" s="1124"/>
      <c r="D108" s="264">
        <f>SUM(E108:F108)</f>
        <v>7855.3099999999995</v>
      </c>
      <c r="E108" s="265">
        <v>5128.101</v>
      </c>
      <c r="F108" s="265">
        <v>2727.209</v>
      </c>
      <c r="G108" s="266">
        <f>SUM(H108:I108)</f>
        <v>6912.1089999999995</v>
      </c>
      <c r="H108" s="265">
        <v>4382.101</v>
      </c>
      <c r="I108" s="265">
        <v>2530.008</v>
      </c>
      <c r="J108" s="266">
        <f>SUM(K108:L108)</f>
        <v>943.201</v>
      </c>
      <c r="K108" s="266">
        <v>746</v>
      </c>
      <c r="L108" s="274">
        <v>197.201</v>
      </c>
    </row>
    <row r="109" spans="2:12" s="275" customFormat="1" ht="12" customHeight="1">
      <c r="B109" s="1050" t="s">
        <v>2139</v>
      </c>
      <c r="C109" s="1124"/>
      <c r="D109" s="264">
        <v>4049.313</v>
      </c>
      <c r="E109" s="265">
        <v>2885.925</v>
      </c>
      <c r="F109" s="265">
        <v>1163.318</v>
      </c>
      <c r="G109" s="266">
        <f>SUM(H109:I109)</f>
        <v>3613.223</v>
      </c>
      <c r="H109" s="265">
        <v>2523.21</v>
      </c>
      <c r="I109" s="265">
        <v>1090.013</v>
      </c>
      <c r="J109" s="266">
        <f>SUM(K109:L109)</f>
        <v>436.02</v>
      </c>
      <c r="K109" s="266">
        <v>362.715</v>
      </c>
      <c r="L109" s="274">
        <v>73.305</v>
      </c>
    </row>
    <row r="110" spans="2:12" s="275" customFormat="1" ht="12" customHeight="1">
      <c r="B110" s="1050" t="s">
        <v>2140</v>
      </c>
      <c r="C110" s="1124"/>
      <c r="D110" s="264">
        <f>SUM(E110:F110)</f>
        <v>4338.012000000001</v>
      </c>
      <c r="E110" s="265">
        <v>3151.9</v>
      </c>
      <c r="F110" s="265">
        <v>1186.112</v>
      </c>
      <c r="G110" s="266">
        <f>SUM(H110:I110)</f>
        <v>3882.726</v>
      </c>
      <c r="H110" s="265">
        <v>2755.809</v>
      </c>
      <c r="I110" s="265">
        <v>1126.917</v>
      </c>
      <c r="J110" s="266">
        <v>455.216</v>
      </c>
      <c r="K110" s="266">
        <v>396.021</v>
      </c>
      <c r="L110" s="274">
        <v>59.125</v>
      </c>
    </row>
    <row r="111" spans="2:12" s="275" customFormat="1" ht="12" customHeight="1">
      <c r="B111" s="1050" t="s">
        <v>2141</v>
      </c>
      <c r="C111" s="1124"/>
      <c r="D111" s="264">
        <f>SUM(E111:F111)</f>
        <v>5452.321</v>
      </c>
      <c r="E111" s="265">
        <v>4024</v>
      </c>
      <c r="F111" s="265">
        <v>1428.321</v>
      </c>
      <c r="G111" s="266">
        <v>4902.31</v>
      </c>
      <c r="H111" s="265">
        <v>3551.919</v>
      </c>
      <c r="I111" s="265">
        <v>1350.321</v>
      </c>
      <c r="J111" s="266">
        <f>SUM(K111:L111)</f>
        <v>550.011</v>
      </c>
      <c r="K111" s="266">
        <v>472.011</v>
      </c>
      <c r="L111" s="274">
        <v>78</v>
      </c>
    </row>
    <row r="112" spans="2:12" s="275" customFormat="1" ht="12" customHeight="1">
      <c r="B112" s="1050" t="s">
        <v>2142</v>
      </c>
      <c r="C112" s="1124"/>
      <c r="D112" s="264">
        <f>SUM(E112:F112)</f>
        <v>2486.506</v>
      </c>
      <c r="E112" s="265">
        <v>930.006</v>
      </c>
      <c r="F112" s="265">
        <v>1556.5</v>
      </c>
      <c r="G112" s="266">
        <v>2348.106</v>
      </c>
      <c r="H112" s="265">
        <v>828.721</v>
      </c>
      <c r="I112" s="265">
        <v>1519.315</v>
      </c>
      <c r="J112" s="266">
        <v>138.4</v>
      </c>
      <c r="K112" s="266">
        <v>101.215</v>
      </c>
      <c r="L112" s="274">
        <v>37.115</v>
      </c>
    </row>
    <row r="113" spans="2:12" s="275" customFormat="1" ht="12" customHeight="1">
      <c r="B113" s="204"/>
      <c r="C113" s="263"/>
      <c r="D113" s="264"/>
      <c r="E113" s="266"/>
      <c r="F113" s="266"/>
      <c r="G113" s="266"/>
      <c r="H113" s="266"/>
      <c r="I113" s="266"/>
      <c r="J113" s="266"/>
      <c r="K113" s="266"/>
      <c r="L113" s="274"/>
    </row>
    <row r="114" spans="2:12" s="280" customFormat="1" ht="12" customHeight="1">
      <c r="B114" s="1048" t="s">
        <v>2143</v>
      </c>
      <c r="C114" s="1125"/>
      <c r="D114" s="269">
        <v>77172.513</v>
      </c>
      <c r="E114" s="270">
        <v>41708.513</v>
      </c>
      <c r="F114" s="270">
        <v>35464</v>
      </c>
      <c r="G114" s="270">
        <v>71633.024</v>
      </c>
      <c r="H114" s="270">
        <v>38499.302</v>
      </c>
      <c r="I114" s="270">
        <v>33133.722</v>
      </c>
      <c r="J114" s="270">
        <v>5539.419</v>
      </c>
      <c r="K114" s="270">
        <v>3209.211</v>
      </c>
      <c r="L114" s="271">
        <v>2330.208</v>
      </c>
    </row>
    <row r="115" spans="2:12" s="275" customFormat="1" ht="12" customHeight="1">
      <c r="B115" s="1050" t="s">
        <v>2144</v>
      </c>
      <c r="C115" s="1124"/>
      <c r="D115" s="264">
        <v>32114.914</v>
      </c>
      <c r="E115" s="265">
        <v>16193.82</v>
      </c>
      <c r="F115" s="265">
        <v>15921.024</v>
      </c>
      <c r="G115" s="266">
        <f>SUM(H115:I115)</f>
        <v>29503.905</v>
      </c>
      <c r="H115" s="265">
        <v>14833.103</v>
      </c>
      <c r="I115" s="265">
        <v>14670.802</v>
      </c>
      <c r="J115" s="266">
        <v>2611.009</v>
      </c>
      <c r="K115" s="266">
        <v>1360.717</v>
      </c>
      <c r="L115" s="274">
        <v>1250.222</v>
      </c>
    </row>
    <row r="116" spans="2:12" ht="12.75" customHeight="1">
      <c r="B116" s="272"/>
      <c r="C116" s="200" t="s">
        <v>2145</v>
      </c>
      <c r="D116" s="264">
        <f aca="true" t="shared" si="1" ref="D116:D123">SUM(E116:F116)</f>
        <v>2726.91</v>
      </c>
      <c r="E116" s="265">
        <v>1526.204</v>
      </c>
      <c r="F116" s="265">
        <v>1200.706</v>
      </c>
      <c r="G116" s="266">
        <v>2372.822</v>
      </c>
      <c r="H116" s="265">
        <v>1302.428</v>
      </c>
      <c r="I116" s="265">
        <v>1070.324</v>
      </c>
      <c r="J116" s="266">
        <f>SUM(K116:L116)</f>
        <v>354.01800000000003</v>
      </c>
      <c r="K116" s="278">
        <v>223.706</v>
      </c>
      <c r="L116" s="279">
        <v>130.312</v>
      </c>
    </row>
    <row r="117" spans="2:12" ht="12.75" customHeight="1">
      <c r="B117" s="272"/>
      <c r="C117" s="200" t="s">
        <v>2146</v>
      </c>
      <c r="D117" s="264">
        <f t="shared" si="1"/>
        <v>5945.105</v>
      </c>
      <c r="E117" s="265">
        <v>2689.401</v>
      </c>
      <c r="F117" s="265">
        <v>3255.704</v>
      </c>
      <c r="G117" s="266">
        <f>SUM(H117:I117)</f>
        <v>5617.115</v>
      </c>
      <c r="H117" s="265">
        <v>2544.614</v>
      </c>
      <c r="I117" s="265">
        <v>3072.501</v>
      </c>
      <c r="J117" s="266">
        <f>SUM(K117:L117)</f>
        <v>327.92</v>
      </c>
      <c r="K117" s="278">
        <v>144.717</v>
      </c>
      <c r="L117" s="279">
        <v>183.203</v>
      </c>
    </row>
    <row r="118" spans="2:12" ht="12.75" customHeight="1">
      <c r="B118" s="272"/>
      <c r="C118" s="200" t="s">
        <v>2147</v>
      </c>
      <c r="D118" s="264">
        <f t="shared" si="1"/>
        <v>7967.925</v>
      </c>
      <c r="E118" s="265">
        <v>6225.002</v>
      </c>
      <c r="F118" s="265">
        <v>1742.923</v>
      </c>
      <c r="G118" s="266">
        <v>7403.908</v>
      </c>
      <c r="H118" s="265">
        <v>5827.515</v>
      </c>
      <c r="I118" s="265">
        <v>1576.323</v>
      </c>
      <c r="J118" s="266">
        <f>SUM(K118:L118)</f>
        <v>564.0169999999999</v>
      </c>
      <c r="K118" s="278">
        <v>397.417</v>
      </c>
      <c r="L118" s="279">
        <v>166.6</v>
      </c>
    </row>
    <row r="119" spans="2:12" ht="12.75" customHeight="1">
      <c r="B119" s="272"/>
      <c r="C119" s="200" t="s">
        <v>2148</v>
      </c>
      <c r="D119" s="264">
        <f t="shared" si="1"/>
        <v>3115.026</v>
      </c>
      <c r="E119" s="265">
        <v>1485.006</v>
      </c>
      <c r="F119" s="265">
        <v>1630.02</v>
      </c>
      <c r="G119" s="266">
        <v>2772.107</v>
      </c>
      <c r="H119" s="265">
        <v>1300.913</v>
      </c>
      <c r="I119" s="265">
        <v>1471.124</v>
      </c>
      <c r="J119" s="266">
        <v>342.919</v>
      </c>
      <c r="K119" s="278">
        <v>184.023</v>
      </c>
      <c r="L119" s="279">
        <v>158.826</v>
      </c>
    </row>
    <row r="120" spans="2:12" ht="12.75" customHeight="1">
      <c r="B120" s="272"/>
      <c r="C120" s="200" t="s">
        <v>2149</v>
      </c>
      <c r="D120" s="264">
        <f t="shared" si="1"/>
        <v>3372.6180000000004</v>
      </c>
      <c r="E120" s="265">
        <v>1898.409</v>
      </c>
      <c r="F120" s="265">
        <v>1474.209</v>
      </c>
      <c r="G120" s="266">
        <v>3176.921</v>
      </c>
      <c r="H120" s="265">
        <v>1811.529</v>
      </c>
      <c r="I120" s="265">
        <v>1365.322</v>
      </c>
      <c r="J120" s="266">
        <f>SUM(K120:L120)</f>
        <v>195.627</v>
      </c>
      <c r="K120" s="278">
        <v>86.81</v>
      </c>
      <c r="L120" s="279">
        <v>108.817</v>
      </c>
    </row>
    <row r="121" spans="2:12" ht="12.75" customHeight="1">
      <c r="B121" s="272"/>
      <c r="C121" s="200" t="s">
        <v>2150</v>
      </c>
      <c r="D121" s="264">
        <f t="shared" si="1"/>
        <v>8157.023999999999</v>
      </c>
      <c r="E121" s="265">
        <v>2012.208</v>
      </c>
      <c r="F121" s="265">
        <v>6144.816</v>
      </c>
      <c r="G121" s="266">
        <f>SUM(H121:I121)</f>
        <v>7429.406</v>
      </c>
      <c r="H121" s="265">
        <v>1742.603</v>
      </c>
      <c r="I121" s="265">
        <v>5686.803</v>
      </c>
      <c r="J121" s="266">
        <f>SUM(K121:L121)</f>
        <v>727.6179999999999</v>
      </c>
      <c r="K121" s="278">
        <v>269.605</v>
      </c>
      <c r="L121" s="279">
        <v>458.013</v>
      </c>
    </row>
    <row r="122" spans="2:12" ht="12.75" customHeight="1">
      <c r="B122" s="272"/>
      <c r="C122" s="200" t="s">
        <v>2151</v>
      </c>
      <c r="D122" s="264">
        <f t="shared" si="1"/>
        <v>830.026</v>
      </c>
      <c r="E122" s="265">
        <v>357.52</v>
      </c>
      <c r="F122" s="265">
        <v>472.506</v>
      </c>
      <c r="G122" s="266">
        <v>731.416</v>
      </c>
      <c r="H122" s="265">
        <v>303.221</v>
      </c>
      <c r="I122" s="265">
        <v>428.125</v>
      </c>
      <c r="J122" s="266">
        <v>98.61</v>
      </c>
      <c r="K122" s="278">
        <v>54.229</v>
      </c>
      <c r="L122" s="279">
        <v>44.311</v>
      </c>
    </row>
    <row r="123" spans="2:12" ht="12" customHeight="1">
      <c r="B123" s="1050" t="s">
        <v>2021</v>
      </c>
      <c r="C123" s="1124"/>
      <c r="D123" s="264">
        <f t="shared" si="1"/>
        <v>13080.313</v>
      </c>
      <c r="E123" s="265">
        <v>6392.811</v>
      </c>
      <c r="F123" s="265">
        <v>6687.502</v>
      </c>
      <c r="G123" s="266">
        <v>12168.306</v>
      </c>
      <c r="H123" s="265">
        <v>5868.816</v>
      </c>
      <c r="I123" s="265">
        <v>6299.42</v>
      </c>
      <c r="J123" s="266">
        <v>912.007</v>
      </c>
      <c r="K123" s="278">
        <v>523.925</v>
      </c>
      <c r="L123" s="279">
        <v>388.012</v>
      </c>
    </row>
    <row r="124" spans="2:12" ht="12.75" customHeight="1">
      <c r="B124" s="272"/>
      <c r="C124" s="200" t="s">
        <v>2152</v>
      </c>
      <c r="D124" s="264">
        <v>4186.421</v>
      </c>
      <c r="E124" s="265">
        <v>953.722</v>
      </c>
      <c r="F124" s="265">
        <v>3232.629</v>
      </c>
      <c r="G124" s="266">
        <f>SUM(H124:I124)</f>
        <v>3871.621</v>
      </c>
      <c r="H124" s="265">
        <v>839.7</v>
      </c>
      <c r="I124" s="265">
        <v>3031.921</v>
      </c>
      <c r="J124" s="266">
        <v>314.8</v>
      </c>
      <c r="K124" s="278">
        <v>114.022</v>
      </c>
      <c r="L124" s="279">
        <v>200.708</v>
      </c>
    </row>
    <row r="125" spans="2:12" ht="12.75" customHeight="1">
      <c r="B125" s="272"/>
      <c r="C125" s="200" t="s">
        <v>2153</v>
      </c>
      <c r="D125" s="264">
        <f>SUM(E125:F125)</f>
        <v>8893.822</v>
      </c>
      <c r="E125" s="265">
        <v>5439.019</v>
      </c>
      <c r="F125" s="265">
        <v>3454.803</v>
      </c>
      <c r="G125" s="266">
        <v>8296.615</v>
      </c>
      <c r="H125" s="265">
        <v>5029.116</v>
      </c>
      <c r="I125" s="265">
        <v>3267.429</v>
      </c>
      <c r="J125" s="266">
        <f>SUM(K125:L125)</f>
        <v>597.207</v>
      </c>
      <c r="K125" s="278">
        <v>409.903</v>
      </c>
      <c r="L125" s="279">
        <v>187.304</v>
      </c>
    </row>
    <row r="126" spans="2:12" s="275" customFormat="1" ht="12" customHeight="1">
      <c r="B126" s="1050" t="s">
        <v>2154</v>
      </c>
      <c r="C126" s="1124"/>
      <c r="D126" s="264">
        <f>SUM(E126:F126)</f>
        <v>3812.923</v>
      </c>
      <c r="E126" s="265">
        <v>907.703</v>
      </c>
      <c r="F126" s="265">
        <v>2905.22</v>
      </c>
      <c r="G126" s="266">
        <v>3570.52</v>
      </c>
      <c r="H126" s="265">
        <v>823.125</v>
      </c>
      <c r="I126" s="265">
        <v>2747.325</v>
      </c>
      <c r="J126" s="266">
        <v>242.403</v>
      </c>
      <c r="K126" s="266">
        <v>84.508</v>
      </c>
      <c r="L126" s="274">
        <v>157.825</v>
      </c>
    </row>
    <row r="127" spans="2:12" s="275" customFormat="1" ht="12" customHeight="1">
      <c r="B127" s="1050" t="s">
        <v>2022</v>
      </c>
      <c r="C127" s="1124"/>
      <c r="D127" s="264">
        <f>SUM(E127:F127)</f>
        <v>12555.729000000001</v>
      </c>
      <c r="E127" s="265">
        <v>9136.021</v>
      </c>
      <c r="F127" s="265">
        <v>3419.708</v>
      </c>
      <c r="G127" s="266">
        <v>12021.419</v>
      </c>
      <c r="H127" s="265">
        <v>8780.529</v>
      </c>
      <c r="I127" s="265">
        <v>3240.82</v>
      </c>
      <c r="J127" s="266">
        <v>534.31</v>
      </c>
      <c r="K127" s="266">
        <v>355.422</v>
      </c>
      <c r="L127" s="274">
        <v>178.818</v>
      </c>
    </row>
    <row r="128" spans="2:12" ht="12.75" customHeight="1">
      <c r="B128" s="272"/>
      <c r="C128" s="200" t="s">
        <v>2155</v>
      </c>
      <c r="D128" s="264">
        <f>SUM(E128:F128)</f>
        <v>6659.9259999999995</v>
      </c>
      <c r="E128" s="265">
        <v>5141.017</v>
      </c>
      <c r="F128" s="265">
        <v>1518.909</v>
      </c>
      <c r="G128" s="266">
        <v>6239.601</v>
      </c>
      <c r="H128" s="265">
        <v>4845.418</v>
      </c>
      <c r="I128" s="265">
        <v>1394.113</v>
      </c>
      <c r="J128" s="266">
        <v>420.325</v>
      </c>
      <c r="K128" s="278">
        <v>295.529</v>
      </c>
      <c r="L128" s="279">
        <v>124.726</v>
      </c>
    </row>
    <row r="129" spans="2:12" ht="12.75" customHeight="1">
      <c r="B129" s="272"/>
      <c r="C129" s="200" t="s">
        <v>2156</v>
      </c>
      <c r="D129" s="264">
        <v>5895.803</v>
      </c>
      <c r="E129" s="265">
        <v>3995.004</v>
      </c>
      <c r="F129" s="265">
        <v>1900.729</v>
      </c>
      <c r="G129" s="266">
        <f>SUM(H129:I129)</f>
        <v>5781.818</v>
      </c>
      <c r="H129" s="265">
        <v>3935.111</v>
      </c>
      <c r="I129" s="265">
        <v>1846.707</v>
      </c>
      <c r="J129" s="266">
        <v>113.915</v>
      </c>
      <c r="K129" s="278">
        <v>59.823</v>
      </c>
      <c r="L129" s="279">
        <v>54.022</v>
      </c>
    </row>
    <row r="130" spans="2:12" s="275" customFormat="1" ht="12" customHeight="1">
      <c r="B130" s="1050" t="s">
        <v>2023</v>
      </c>
      <c r="C130" s="1124"/>
      <c r="D130" s="264">
        <f>SUM(E130:F130)</f>
        <v>13060.817</v>
      </c>
      <c r="E130" s="265">
        <v>7338.015</v>
      </c>
      <c r="F130" s="265">
        <v>5722.802</v>
      </c>
      <c r="G130" s="266">
        <f>SUM(H130:I130)</f>
        <v>12013.903</v>
      </c>
      <c r="H130" s="265">
        <v>6603.301</v>
      </c>
      <c r="I130" s="265">
        <v>5410.602</v>
      </c>
      <c r="J130" s="266">
        <f>SUM(K130:L130)</f>
        <v>1046.914</v>
      </c>
      <c r="K130" s="266">
        <v>734.714</v>
      </c>
      <c r="L130" s="274">
        <v>312.2</v>
      </c>
    </row>
    <row r="131" spans="2:12" ht="12.75" customHeight="1">
      <c r="B131" s="272"/>
      <c r="C131" s="200" t="s">
        <v>2157</v>
      </c>
      <c r="D131" s="264">
        <f>SUM(E131:F131)</f>
        <v>3348.526</v>
      </c>
      <c r="E131" s="265">
        <v>2325.505</v>
      </c>
      <c r="F131" s="265">
        <v>1023.021</v>
      </c>
      <c r="G131" s="266">
        <f>SUM(H131:I131)</f>
        <v>2957.41</v>
      </c>
      <c r="H131" s="265">
        <v>2030.509</v>
      </c>
      <c r="I131" s="265">
        <v>926.901</v>
      </c>
      <c r="J131" s="266">
        <v>391.116</v>
      </c>
      <c r="K131" s="278">
        <v>294.926</v>
      </c>
      <c r="L131" s="279">
        <v>96.12</v>
      </c>
    </row>
    <row r="132" spans="2:12" ht="12.75" customHeight="1">
      <c r="B132" s="272"/>
      <c r="C132" s="200" t="s">
        <v>2158</v>
      </c>
      <c r="D132" s="264">
        <f>SUM(E132:F132)</f>
        <v>2108.706</v>
      </c>
      <c r="E132" s="265">
        <v>1238.104</v>
      </c>
      <c r="F132" s="265">
        <v>870.602</v>
      </c>
      <c r="G132" s="266">
        <v>1991.304</v>
      </c>
      <c r="H132" s="265">
        <v>1157.411</v>
      </c>
      <c r="I132" s="265">
        <v>833.823</v>
      </c>
      <c r="J132" s="266">
        <v>117.402</v>
      </c>
      <c r="K132" s="278">
        <v>80.623</v>
      </c>
      <c r="L132" s="279">
        <v>36.709</v>
      </c>
    </row>
    <row r="133" spans="2:13" ht="12.75" customHeight="1">
      <c r="B133" s="272"/>
      <c r="C133" s="200" t="s">
        <v>2159</v>
      </c>
      <c r="D133" s="264">
        <v>2351.315</v>
      </c>
      <c r="E133" s="265">
        <v>1002.127</v>
      </c>
      <c r="F133" s="265">
        <v>1349.118</v>
      </c>
      <c r="G133" s="266">
        <f>SUM(H133:I133)</f>
        <v>2144.92</v>
      </c>
      <c r="H133" s="265">
        <v>901.806</v>
      </c>
      <c r="I133" s="265">
        <v>1243.114</v>
      </c>
      <c r="J133" s="266">
        <f>SUM(K133:L133)</f>
        <v>206.325</v>
      </c>
      <c r="K133" s="278">
        <v>100.321</v>
      </c>
      <c r="L133" s="279">
        <v>106.004</v>
      </c>
      <c r="M133" s="249" t="s">
        <v>1158</v>
      </c>
    </row>
    <row r="134" spans="2:12" ht="12.75" customHeight="1">
      <c r="B134" s="272"/>
      <c r="C134" s="200" t="s">
        <v>2160</v>
      </c>
      <c r="D134" s="264">
        <v>2622.4</v>
      </c>
      <c r="E134" s="265">
        <v>1086.721</v>
      </c>
      <c r="F134" s="265">
        <v>1535.609</v>
      </c>
      <c r="G134" s="266">
        <v>2413.7</v>
      </c>
      <c r="H134" s="265">
        <v>918.101</v>
      </c>
      <c r="I134" s="265">
        <v>1495.529</v>
      </c>
      <c r="J134" s="266">
        <v>208.7</v>
      </c>
      <c r="K134" s="278">
        <v>168.62</v>
      </c>
      <c r="L134" s="279">
        <v>40.01</v>
      </c>
    </row>
    <row r="135" spans="2:13" ht="12.75" customHeight="1">
      <c r="B135" s="272"/>
      <c r="C135" s="200" t="s">
        <v>2161</v>
      </c>
      <c r="D135" s="264">
        <v>2629.8</v>
      </c>
      <c r="E135" s="265">
        <v>1685.418</v>
      </c>
      <c r="F135" s="265">
        <v>944.312</v>
      </c>
      <c r="G135" s="266">
        <f>SUM(H135:I135)</f>
        <v>2506.429</v>
      </c>
      <c r="H135" s="265">
        <v>1595.404</v>
      </c>
      <c r="I135" s="265">
        <v>911.025</v>
      </c>
      <c r="J135" s="266">
        <v>123.301</v>
      </c>
      <c r="K135" s="278">
        <v>90.014</v>
      </c>
      <c r="L135" s="279">
        <v>33.217</v>
      </c>
      <c r="M135" s="249" t="s">
        <v>1159</v>
      </c>
    </row>
    <row r="136" spans="2:12" s="275" customFormat="1" ht="12" customHeight="1">
      <c r="B136" s="1050" t="s">
        <v>2162</v>
      </c>
      <c r="C136" s="1124"/>
      <c r="D136" s="264">
        <v>2547.607</v>
      </c>
      <c r="E136" s="265">
        <v>1740.063</v>
      </c>
      <c r="F136" s="265">
        <v>807.604</v>
      </c>
      <c r="G136" s="266">
        <v>2354.901</v>
      </c>
      <c r="H136" s="265">
        <v>1590.218</v>
      </c>
      <c r="I136" s="265">
        <v>764.613</v>
      </c>
      <c r="J136" s="266">
        <v>192.706</v>
      </c>
      <c r="K136" s="266">
        <v>149.715</v>
      </c>
      <c r="L136" s="274">
        <v>42.921</v>
      </c>
    </row>
    <row r="137" spans="2:12" s="275" customFormat="1" ht="12" customHeight="1">
      <c r="B137" s="204"/>
      <c r="C137" s="263"/>
      <c r="D137" s="264"/>
      <c r="E137" s="266"/>
      <c r="F137" s="266"/>
      <c r="G137" s="266"/>
      <c r="H137" s="266"/>
      <c r="I137" s="266"/>
      <c r="J137" s="266"/>
      <c r="K137" s="266"/>
      <c r="L137" s="274"/>
    </row>
    <row r="138" spans="2:12" s="280" customFormat="1" ht="12" customHeight="1">
      <c r="B138" s="1048" t="s">
        <v>2163</v>
      </c>
      <c r="C138" s="1044"/>
      <c r="D138" s="269">
        <v>68553.727</v>
      </c>
      <c r="E138" s="270">
        <v>43030.103</v>
      </c>
      <c r="F138" s="270">
        <v>25523.624</v>
      </c>
      <c r="G138" s="270">
        <v>62525.227</v>
      </c>
      <c r="H138" s="270">
        <v>38632.512</v>
      </c>
      <c r="I138" s="270">
        <v>23892.715</v>
      </c>
      <c r="J138" s="270">
        <v>6028.5</v>
      </c>
      <c r="K138" s="270">
        <v>4397.521</v>
      </c>
      <c r="L138" s="271">
        <v>1630.909</v>
      </c>
    </row>
    <row r="139" spans="2:12" s="275" customFormat="1" ht="12" customHeight="1">
      <c r="B139" s="1050" t="s">
        <v>2164</v>
      </c>
      <c r="C139" s="1051"/>
      <c r="D139" s="264">
        <f>SUM(E139:F139)</f>
        <v>4333.615</v>
      </c>
      <c r="E139" s="265">
        <v>2141.409</v>
      </c>
      <c r="F139" s="265">
        <v>2192.206</v>
      </c>
      <c r="G139" s="266">
        <v>4037.302</v>
      </c>
      <c r="H139" s="265">
        <v>1938.12</v>
      </c>
      <c r="I139" s="265">
        <v>2099.112</v>
      </c>
      <c r="J139" s="266">
        <v>296.313</v>
      </c>
      <c r="K139" s="266">
        <v>203.219</v>
      </c>
      <c r="L139" s="274">
        <v>93.024</v>
      </c>
    </row>
    <row r="140" spans="2:12" s="275" customFormat="1" ht="12" customHeight="1">
      <c r="B140" s="1050" t="s">
        <v>2024</v>
      </c>
      <c r="C140" s="1051"/>
      <c r="D140" s="264">
        <v>19278.201</v>
      </c>
      <c r="E140" s="265">
        <v>9024.703</v>
      </c>
      <c r="F140" s="265">
        <v>10253.428</v>
      </c>
      <c r="G140" s="266">
        <v>17741.908</v>
      </c>
      <c r="H140" s="265">
        <v>7986.622</v>
      </c>
      <c r="I140" s="265">
        <v>9755.216</v>
      </c>
      <c r="J140" s="266">
        <f>SUM(K140:L140)</f>
        <v>1536.223</v>
      </c>
      <c r="K140" s="266">
        <v>1038.011</v>
      </c>
      <c r="L140" s="274">
        <v>498.212</v>
      </c>
    </row>
    <row r="141" spans="2:12" ht="12.75" customHeight="1">
      <c r="B141" s="272"/>
      <c r="C141" s="200" t="s">
        <v>2165</v>
      </c>
      <c r="D141" s="264">
        <v>5422.7</v>
      </c>
      <c r="E141" s="265">
        <v>2576.71</v>
      </c>
      <c r="F141" s="265">
        <v>2845.92</v>
      </c>
      <c r="G141" s="266">
        <v>5079.512</v>
      </c>
      <c r="H141" s="265">
        <v>2348.114</v>
      </c>
      <c r="I141" s="265">
        <v>2731.328</v>
      </c>
      <c r="J141" s="266">
        <v>343.118</v>
      </c>
      <c r="K141" s="278">
        <v>228.526</v>
      </c>
      <c r="L141" s="279">
        <v>114.522</v>
      </c>
    </row>
    <row r="142" spans="2:12" ht="12.75" customHeight="1">
      <c r="B142" s="272"/>
      <c r="C142" s="200" t="s">
        <v>2166</v>
      </c>
      <c r="D142" s="264">
        <f>SUM(E142:F142)</f>
        <v>7077.227000000001</v>
      </c>
      <c r="E142" s="265">
        <v>3229.619</v>
      </c>
      <c r="F142" s="265">
        <v>3847.608</v>
      </c>
      <c r="G142" s="266">
        <v>6583.109</v>
      </c>
      <c r="H142" s="265">
        <v>2898.829</v>
      </c>
      <c r="I142" s="265">
        <v>3684.21</v>
      </c>
      <c r="J142" s="266">
        <v>494.118</v>
      </c>
      <c r="K142" s="278">
        <v>330.72</v>
      </c>
      <c r="L142" s="279">
        <v>163.328</v>
      </c>
    </row>
    <row r="143" spans="2:12" ht="12.75" customHeight="1">
      <c r="B143" s="272"/>
      <c r="C143" s="200" t="s">
        <v>2167</v>
      </c>
      <c r="D143" s="264">
        <f>SUM(E143:F143)</f>
        <v>6778.204</v>
      </c>
      <c r="E143" s="265">
        <v>3218.304</v>
      </c>
      <c r="F143" s="265">
        <v>3559.9</v>
      </c>
      <c r="G143" s="266">
        <f>SUM(H143:I143)</f>
        <v>6079.217000000001</v>
      </c>
      <c r="H143" s="265">
        <v>2739.609</v>
      </c>
      <c r="I143" s="265">
        <v>3339.608</v>
      </c>
      <c r="J143" s="266">
        <v>698.917</v>
      </c>
      <c r="K143" s="278">
        <v>478.625</v>
      </c>
      <c r="L143" s="279">
        <v>220.222</v>
      </c>
    </row>
    <row r="144" spans="2:12" s="275" customFormat="1" ht="12" customHeight="1">
      <c r="B144" s="1050" t="s">
        <v>2025</v>
      </c>
      <c r="C144" s="1051"/>
      <c r="D144" s="264">
        <v>9733.021</v>
      </c>
      <c r="E144" s="265">
        <v>5811.225</v>
      </c>
      <c r="F144" s="265">
        <v>3921.726</v>
      </c>
      <c r="G144" s="266">
        <v>8823.501</v>
      </c>
      <c r="H144" s="265">
        <v>5115.814</v>
      </c>
      <c r="I144" s="265">
        <v>3707.617</v>
      </c>
      <c r="J144" s="266">
        <f>SUM(K144:L144)</f>
        <v>909.52</v>
      </c>
      <c r="K144" s="266">
        <v>695.411</v>
      </c>
      <c r="L144" s="274">
        <v>214.109</v>
      </c>
    </row>
    <row r="145" spans="2:12" ht="12.75" customHeight="1">
      <c r="B145" s="272"/>
      <c r="C145" s="200" t="s">
        <v>2168</v>
      </c>
      <c r="D145" s="264">
        <v>6640.403</v>
      </c>
      <c r="E145" s="265">
        <v>3926.924</v>
      </c>
      <c r="F145" s="265">
        <v>2713.409</v>
      </c>
      <c r="G145" s="266">
        <v>6176.216</v>
      </c>
      <c r="H145" s="265">
        <v>3574.228</v>
      </c>
      <c r="I145" s="265">
        <v>2601.918</v>
      </c>
      <c r="J145" s="266">
        <v>464.117</v>
      </c>
      <c r="K145" s="278">
        <v>352.626</v>
      </c>
      <c r="L145" s="279">
        <v>111.421</v>
      </c>
    </row>
    <row r="146" spans="2:12" ht="12.75" customHeight="1">
      <c r="B146" s="272"/>
      <c r="C146" s="200" t="s">
        <v>2169</v>
      </c>
      <c r="D146" s="264">
        <f>SUM(E146:F146)</f>
        <v>3092.618</v>
      </c>
      <c r="E146" s="265">
        <v>1884.301</v>
      </c>
      <c r="F146" s="265">
        <v>1208.317</v>
      </c>
      <c r="G146" s="266">
        <v>2647.215</v>
      </c>
      <c r="H146" s="265">
        <v>1541.516</v>
      </c>
      <c r="I146" s="265">
        <v>1105.629</v>
      </c>
      <c r="J146" s="266">
        <v>445.403</v>
      </c>
      <c r="K146" s="278">
        <v>342.715</v>
      </c>
      <c r="L146" s="279">
        <v>102.618</v>
      </c>
    </row>
    <row r="147" spans="2:12" s="275" customFormat="1" ht="12" customHeight="1">
      <c r="B147" s="1050" t="s">
        <v>2026</v>
      </c>
      <c r="C147" s="1051"/>
      <c r="D147" s="264">
        <f>SUM(E147:F147)</f>
        <v>10912.126</v>
      </c>
      <c r="E147" s="265">
        <v>7501.005</v>
      </c>
      <c r="F147" s="265">
        <v>3411.121</v>
      </c>
      <c r="G147" s="266">
        <v>9423.601</v>
      </c>
      <c r="H147" s="265">
        <v>6343.305</v>
      </c>
      <c r="I147" s="265">
        <v>3080.226</v>
      </c>
      <c r="J147" s="266">
        <f>SUM(K147:L147)</f>
        <v>1488.525</v>
      </c>
      <c r="K147" s="266">
        <v>1157.7</v>
      </c>
      <c r="L147" s="274">
        <v>330.825</v>
      </c>
    </row>
    <row r="148" spans="2:12" ht="12.75" customHeight="1">
      <c r="B148" s="272"/>
      <c r="C148" s="200" t="s">
        <v>2170</v>
      </c>
      <c r="D148" s="264">
        <f>SUM(E148:F148)</f>
        <v>1452.528</v>
      </c>
      <c r="E148" s="265">
        <v>1279.606</v>
      </c>
      <c r="F148" s="265">
        <v>172.922</v>
      </c>
      <c r="G148" s="266">
        <v>1238.608</v>
      </c>
      <c r="H148" s="265">
        <v>1077.213</v>
      </c>
      <c r="I148" s="265">
        <v>161.325</v>
      </c>
      <c r="J148" s="266">
        <v>213.92</v>
      </c>
      <c r="K148" s="278">
        <v>202.323</v>
      </c>
      <c r="L148" s="279">
        <v>11.527</v>
      </c>
    </row>
    <row r="149" spans="2:12" ht="12.75" customHeight="1">
      <c r="B149" s="272"/>
      <c r="C149" s="200" t="s">
        <v>2171</v>
      </c>
      <c r="D149" s="264">
        <v>898.105</v>
      </c>
      <c r="E149" s="265">
        <v>576.225</v>
      </c>
      <c r="F149" s="265">
        <v>321.81</v>
      </c>
      <c r="G149" s="266">
        <v>751.507</v>
      </c>
      <c r="H149" s="265">
        <v>454.627</v>
      </c>
      <c r="I149" s="265">
        <v>296.81</v>
      </c>
      <c r="J149" s="266">
        <f>SUM(K149:L149)</f>
        <v>146.52800000000002</v>
      </c>
      <c r="K149" s="278">
        <v>121.528</v>
      </c>
      <c r="L149" s="279">
        <v>25</v>
      </c>
    </row>
    <row r="150" spans="2:12" ht="12.75" customHeight="1">
      <c r="B150" s="272"/>
      <c r="C150" s="200" t="s">
        <v>2172</v>
      </c>
      <c r="D150" s="264">
        <f>SUM(E150:F150)</f>
        <v>3872.827</v>
      </c>
      <c r="E150" s="265">
        <v>2398.92</v>
      </c>
      <c r="F150" s="265">
        <v>1473.907</v>
      </c>
      <c r="G150" s="266">
        <f>SUM(H150:I150)</f>
        <v>3389.219</v>
      </c>
      <c r="H150" s="265">
        <v>2028.119</v>
      </c>
      <c r="I150" s="265">
        <v>1361.1</v>
      </c>
      <c r="J150" s="266">
        <f>SUM(K150:L150)</f>
        <v>483.608</v>
      </c>
      <c r="K150" s="278">
        <v>370.801</v>
      </c>
      <c r="L150" s="279">
        <v>112.807</v>
      </c>
    </row>
    <row r="151" spans="2:12" ht="12.75" customHeight="1">
      <c r="B151" s="272"/>
      <c r="C151" s="200" t="s">
        <v>2173</v>
      </c>
      <c r="D151" s="264">
        <f>SUM(E151:F151)</f>
        <v>4688.526</v>
      </c>
      <c r="E151" s="265">
        <v>3246.114</v>
      </c>
      <c r="F151" s="265">
        <v>1442.412</v>
      </c>
      <c r="G151" s="266">
        <f>SUM(H151:I151)</f>
        <v>4044.1270000000004</v>
      </c>
      <c r="H151" s="265">
        <v>2783.206</v>
      </c>
      <c r="I151" s="265">
        <v>1260.921</v>
      </c>
      <c r="J151" s="266">
        <f>SUM(K151:L151)</f>
        <v>644.329</v>
      </c>
      <c r="K151" s="278">
        <v>462.908</v>
      </c>
      <c r="L151" s="279">
        <v>181.421</v>
      </c>
    </row>
    <row r="152" spans="2:12" s="275" customFormat="1" ht="12" customHeight="1">
      <c r="B152" s="1050" t="s">
        <v>2027</v>
      </c>
      <c r="C152" s="1051"/>
      <c r="D152" s="264">
        <f>SUM(E152:F152)</f>
        <v>24296.624</v>
      </c>
      <c r="E152" s="265">
        <v>18551.621</v>
      </c>
      <c r="F152" s="265">
        <v>5745.003</v>
      </c>
      <c r="G152" s="266">
        <f>SUM(H152:I152)</f>
        <v>22498.915</v>
      </c>
      <c r="H152" s="265">
        <v>17248.511</v>
      </c>
      <c r="I152" s="265">
        <v>5250.404</v>
      </c>
      <c r="J152" s="266">
        <v>1797.709</v>
      </c>
      <c r="K152" s="266">
        <v>1303.11</v>
      </c>
      <c r="L152" s="274">
        <v>494.529</v>
      </c>
    </row>
    <row r="153" spans="2:12" ht="12.75" customHeight="1">
      <c r="B153" s="272"/>
      <c r="C153" s="200" t="s">
        <v>2174</v>
      </c>
      <c r="D153" s="264">
        <f>SUM(E153:F153)</f>
        <v>5385.122</v>
      </c>
      <c r="E153" s="265">
        <v>4908.318</v>
      </c>
      <c r="F153" s="265">
        <v>476.804</v>
      </c>
      <c r="G153" s="266">
        <f>SUM(H153:I153)</f>
        <v>4982.317</v>
      </c>
      <c r="H153" s="265">
        <v>4541.714</v>
      </c>
      <c r="I153" s="265">
        <v>440.603</v>
      </c>
      <c r="J153" s="266">
        <f>SUM(K153:L153)</f>
        <v>402.805</v>
      </c>
      <c r="K153" s="278">
        <v>366.604</v>
      </c>
      <c r="L153" s="279">
        <v>36.201</v>
      </c>
    </row>
    <row r="154" spans="2:12" ht="12.75" customHeight="1">
      <c r="B154" s="272"/>
      <c r="C154" s="200" t="s">
        <v>2175</v>
      </c>
      <c r="D154" s="264">
        <v>5276.409</v>
      </c>
      <c r="E154" s="265">
        <v>3982.021</v>
      </c>
      <c r="F154" s="265">
        <v>1294.318</v>
      </c>
      <c r="G154" s="266">
        <v>5094.003</v>
      </c>
      <c r="H154" s="265">
        <v>3859.108</v>
      </c>
      <c r="I154" s="265">
        <v>1234.825</v>
      </c>
      <c r="J154" s="266">
        <v>182.406</v>
      </c>
      <c r="K154" s="278">
        <v>122.913</v>
      </c>
      <c r="L154" s="279">
        <v>59.423</v>
      </c>
    </row>
    <row r="155" spans="2:12" ht="12.75" customHeight="1">
      <c r="B155" s="272"/>
      <c r="C155" s="200" t="s">
        <v>2176</v>
      </c>
      <c r="D155" s="264">
        <v>9159.417</v>
      </c>
      <c r="E155" s="265">
        <v>6890.422</v>
      </c>
      <c r="F155" s="265">
        <v>2268.925</v>
      </c>
      <c r="G155" s="266">
        <f>SUM(H155:I155)</f>
        <v>8286.019</v>
      </c>
      <c r="H155" s="265">
        <v>6275.1</v>
      </c>
      <c r="I155" s="265">
        <v>2010.919</v>
      </c>
      <c r="J155" s="266">
        <f>SUM(K155:L155)</f>
        <v>873.328</v>
      </c>
      <c r="K155" s="278">
        <v>615.322</v>
      </c>
      <c r="L155" s="279">
        <v>258.006</v>
      </c>
    </row>
    <row r="156" spans="2:12" ht="12.75" customHeight="1">
      <c r="B156" s="272"/>
      <c r="C156" s="200" t="s">
        <v>2177</v>
      </c>
      <c r="D156" s="264">
        <v>4475.606</v>
      </c>
      <c r="E156" s="265">
        <v>2770.72</v>
      </c>
      <c r="F156" s="265">
        <v>1704.816</v>
      </c>
      <c r="G156" s="266">
        <v>4136.506</v>
      </c>
      <c r="H156" s="265">
        <v>2572.519</v>
      </c>
      <c r="I156" s="265">
        <v>1563.917</v>
      </c>
      <c r="J156" s="266">
        <v>339.1</v>
      </c>
      <c r="K156" s="278">
        <v>198.201</v>
      </c>
      <c r="L156" s="279">
        <v>140.829</v>
      </c>
    </row>
    <row r="157" spans="2:12" ht="12.75" customHeight="1">
      <c r="B157" s="272"/>
      <c r="C157" s="200"/>
      <c r="D157" s="264"/>
      <c r="E157" s="266"/>
      <c r="F157" s="266"/>
      <c r="G157" s="266"/>
      <c r="H157" s="266"/>
      <c r="I157" s="266"/>
      <c r="J157" s="266"/>
      <c r="K157" s="266"/>
      <c r="L157" s="274"/>
    </row>
    <row r="158" spans="2:12" s="280" customFormat="1" ht="12" customHeight="1">
      <c r="B158" s="1048" t="s">
        <v>2178</v>
      </c>
      <c r="C158" s="1044"/>
      <c r="D158" s="269">
        <v>99932.329</v>
      </c>
      <c r="E158" s="270">
        <v>52113.51</v>
      </c>
      <c r="F158" s="270">
        <v>47818.819</v>
      </c>
      <c r="G158" s="270">
        <v>91309.007</v>
      </c>
      <c r="H158" s="270">
        <v>46856.303</v>
      </c>
      <c r="I158" s="270">
        <v>44452.704</v>
      </c>
      <c r="J158" s="270">
        <v>8623.322</v>
      </c>
      <c r="K158" s="270">
        <v>5257.207</v>
      </c>
      <c r="L158" s="271">
        <v>3366.115</v>
      </c>
    </row>
    <row r="159" spans="2:12" s="275" customFormat="1" ht="12" customHeight="1">
      <c r="B159" s="1050" t="s">
        <v>2179</v>
      </c>
      <c r="C159" s="1051"/>
      <c r="D159" s="264">
        <v>39156.418</v>
      </c>
      <c r="E159" s="265">
        <v>15384.919</v>
      </c>
      <c r="F159" s="265">
        <v>23771.429</v>
      </c>
      <c r="G159" s="266">
        <v>35749.603</v>
      </c>
      <c r="H159" s="265">
        <v>13960.408</v>
      </c>
      <c r="I159" s="265">
        <v>21789.125</v>
      </c>
      <c r="J159" s="266">
        <v>3406.815</v>
      </c>
      <c r="K159" s="266">
        <v>1424.511</v>
      </c>
      <c r="L159" s="274">
        <v>1982.304</v>
      </c>
    </row>
    <row r="160" spans="2:12" ht="12.75" customHeight="1">
      <c r="B160" s="272"/>
      <c r="C160" s="200" t="s">
        <v>2180</v>
      </c>
      <c r="D160" s="264">
        <f>SUM(E160:F160)</f>
        <v>11932.506</v>
      </c>
      <c r="E160" s="265">
        <v>3779.1</v>
      </c>
      <c r="F160" s="265">
        <v>8153.406</v>
      </c>
      <c r="G160" s="266">
        <v>10987.014</v>
      </c>
      <c r="H160" s="265">
        <v>3345.8</v>
      </c>
      <c r="I160" s="265">
        <v>7641.214</v>
      </c>
      <c r="J160" s="266">
        <v>945.422</v>
      </c>
      <c r="K160" s="278">
        <v>433.3</v>
      </c>
      <c r="L160" s="279">
        <v>512.122</v>
      </c>
    </row>
    <row r="161" spans="2:12" ht="12.75" customHeight="1">
      <c r="B161" s="272"/>
      <c r="C161" s="200" t="s">
        <v>2181</v>
      </c>
      <c r="D161" s="264">
        <v>6292.009</v>
      </c>
      <c r="E161" s="265">
        <v>1465.122</v>
      </c>
      <c r="F161" s="265">
        <v>4826.817</v>
      </c>
      <c r="G161" s="266">
        <v>5689.621</v>
      </c>
      <c r="H161" s="265">
        <v>1215.129</v>
      </c>
      <c r="I161" s="265">
        <v>4474.422</v>
      </c>
      <c r="J161" s="266">
        <v>602.318</v>
      </c>
      <c r="K161" s="278">
        <v>249.923</v>
      </c>
      <c r="L161" s="279">
        <v>352.325</v>
      </c>
    </row>
    <row r="162" spans="2:12" ht="12.75" customHeight="1">
      <c r="B162" s="272"/>
      <c r="C162" s="200" t="s">
        <v>2182</v>
      </c>
      <c r="D162" s="264">
        <v>2971.116</v>
      </c>
      <c r="E162" s="265">
        <v>1048.325</v>
      </c>
      <c r="F162" s="265">
        <v>1922.721</v>
      </c>
      <c r="G162" s="266">
        <v>2590.614</v>
      </c>
      <c r="H162" s="265">
        <v>880.506</v>
      </c>
      <c r="I162" s="265">
        <v>1710.108</v>
      </c>
      <c r="J162" s="266">
        <v>380.502</v>
      </c>
      <c r="K162" s="278">
        <v>167.819</v>
      </c>
      <c r="L162" s="279">
        <v>212.613</v>
      </c>
    </row>
    <row r="163" spans="2:12" ht="12.75" customHeight="1">
      <c r="B163" s="272"/>
      <c r="C163" s="200" t="s">
        <v>2183</v>
      </c>
      <c r="D163" s="264">
        <f>SUM(E163:F163)</f>
        <v>4918.419</v>
      </c>
      <c r="E163" s="265">
        <v>2263.209</v>
      </c>
      <c r="F163" s="265">
        <v>2655.21</v>
      </c>
      <c r="G163" s="266">
        <v>4092.21</v>
      </c>
      <c r="H163" s="265">
        <v>2063.208</v>
      </c>
      <c r="I163" s="265">
        <v>2029.002</v>
      </c>
      <c r="J163" s="266">
        <v>826.209</v>
      </c>
      <c r="K163" s="278">
        <v>200.001</v>
      </c>
      <c r="L163" s="279">
        <v>626.208</v>
      </c>
    </row>
    <row r="164" spans="2:12" ht="12.75" customHeight="1">
      <c r="B164" s="272"/>
      <c r="C164" s="200" t="s">
        <v>2184</v>
      </c>
      <c r="D164" s="264">
        <v>6664.504</v>
      </c>
      <c r="E164" s="265">
        <v>2733.128</v>
      </c>
      <c r="F164" s="265">
        <v>3931.306</v>
      </c>
      <c r="G164" s="266">
        <v>6434.224</v>
      </c>
      <c r="H164" s="265">
        <v>2628.828</v>
      </c>
      <c r="I164" s="265">
        <v>3805.326</v>
      </c>
      <c r="J164" s="266">
        <v>230.21</v>
      </c>
      <c r="K164" s="278">
        <v>104.3</v>
      </c>
      <c r="L164" s="279">
        <v>125.91</v>
      </c>
    </row>
    <row r="165" spans="2:12" ht="12.75" customHeight="1">
      <c r="B165" s="272"/>
      <c r="C165" s="200" t="s">
        <v>2185</v>
      </c>
      <c r="D165" s="264">
        <v>6377.724</v>
      </c>
      <c r="E165" s="265">
        <v>4095.825</v>
      </c>
      <c r="F165" s="265">
        <v>2281.829</v>
      </c>
      <c r="G165" s="266">
        <v>5955.71</v>
      </c>
      <c r="H165" s="265">
        <v>3826.727</v>
      </c>
      <c r="I165" s="265">
        <v>2128.913</v>
      </c>
      <c r="J165" s="266">
        <v>422.014</v>
      </c>
      <c r="K165" s="278">
        <v>269.028</v>
      </c>
      <c r="L165" s="279">
        <v>152.916</v>
      </c>
    </row>
    <row r="166" spans="2:12" s="275" customFormat="1" ht="12" customHeight="1">
      <c r="B166" s="1050" t="s">
        <v>2028</v>
      </c>
      <c r="C166" s="1051"/>
      <c r="D166" s="264">
        <v>16961.811</v>
      </c>
      <c r="E166" s="265">
        <v>10407.121</v>
      </c>
      <c r="F166" s="265">
        <v>6554.62</v>
      </c>
      <c r="G166" s="266">
        <v>15452.104</v>
      </c>
      <c r="H166" s="265">
        <v>9387.125</v>
      </c>
      <c r="I166" s="265">
        <v>6064.909</v>
      </c>
      <c r="J166" s="266">
        <v>1509.707</v>
      </c>
      <c r="K166" s="266">
        <v>1019.926</v>
      </c>
      <c r="L166" s="274">
        <v>489.711</v>
      </c>
    </row>
    <row r="167" spans="2:12" ht="12.75" customHeight="1">
      <c r="B167" s="272"/>
      <c r="C167" s="200" t="s">
        <v>2186</v>
      </c>
      <c r="D167" s="264">
        <f>SUM(E167:F167)</f>
        <v>5950.3240000000005</v>
      </c>
      <c r="E167" s="265">
        <v>3672.106</v>
      </c>
      <c r="F167" s="265">
        <v>2278.218</v>
      </c>
      <c r="G167" s="266">
        <v>5667.527</v>
      </c>
      <c r="H167" s="265">
        <v>3498.116</v>
      </c>
      <c r="I167" s="265">
        <v>2169.411</v>
      </c>
      <c r="J167" s="266">
        <v>282.727</v>
      </c>
      <c r="K167" s="278">
        <v>173.92</v>
      </c>
      <c r="L167" s="279">
        <v>108.807</v>
      </c>
    </row>
    <row r="168" spans="2:12" ht="12.75" customHeight="1">
      <c r="B168" s="272"/>
      <c r="C168" s="200" t="s">
        <v>2187</v>
      </c>
      <c r="D168" s="264">
        <v>2597.304</v>
      </c>
      <c r="E168" s="265">
        <v>1815.928</v>
      </c>
      <c r="F168" s="265">
        <v>781.306</v>
      </c>
      <c r="G168" s="266">
        <v>2162.304</v>
      </c>
      <c r="H168" s="265">
        <v>1525.408</v>
      </c>
      <c r="I168" s="265">
        <v>636.826</v>
      </c>
      <c r="J168" s="266">
        <v>435</v>
      </c>
      <c r="K168" s="278">
        <v>290.52</v>
      </c>
      <c r="L168" s="279">
        <v>144.41</v>
      </c>
    </row>
    <row r="169" spans="2:12" ht="12.75" customHeight="1">
      <c r="B169" s="272"/>
      <c r="C169" s="200" t="s">
        <v>2188</v>
      </c>
      <c r="D169" s="264">
        <v>8414.113</v>
      </c>
      <c r="E169" s="265">
        <v>4919.017</v>
      </c>
      <c r="F169" s="265">
        <v>3495.026</v>
      </c>
      <c r="G169" s="266">
        <v>7622.203</v>
      </c>
      <c r="H169" s="265">
        <v>4363.601</v>
      </c>
      <c r="I169" s="265">
        <v>3258.602</v>
      </c>
      <c r="J169" s="266">
        <v>791.91</v>
      </c>
      <c r="K169" s="278">
        <v>555.416</v>
      </c>
      <c r="L169" s="279">
        <v>236.424</v>
      </c>
    </row>
    <row r="170" spans="2:12" s="255" customFormat="1" ht="12" customHeight="1">
      <c r="B170" s="1050" t="s">
        <v>2189</v>
      </c>
      <c r="C170" s="1051"/>
      <c r="D170" s="264">
        <v>43814.1</v>
      </c>
      <c r="E170" s="265">
        <v>26321.1</v>
      </c>
      <c r="F170" s="265">
        <v>17492.7</v>
      </c>
      <c r="G170" s="266">
        <v>40107.3</v>
      </c>
      <c r="H170" s="265">
        <v>23508.7</v>
      </c>
      <c r="I170" s="265">
        <v>16598.6</v>
      </c>
      <c r="J170" s="266">
        <v>3706.8</v>
      </c>
      <c r="K170" s="266">
        <v>2812.7</v>
      </c>
      <c r="L170" s="274">
        <v>894.1</v>
      </c>
    </row>
    <row r="171" spans="2:12" ht="12.75" customHeight="1">
      <c r="B171" s="272"/>
      <c r="C171" s="200" t="s">
        <v>2190</v>
      </c>
      <c r="D171" s="264">
        <f>SUM(E171:F171)</f>
        <v>11942.6</v>
      </c>
      <c r="E171" s="265">
        <v>5044</v>
      </c>
      <c r="F171" s="265">
        <v>6898.6</v>
      </c>
      <c r="G171" s="266">
        <v>11363.9</v>
      </c>
      <c r="H171" s="265">
        <v>4613.8</v>
      </c>
      <c r="I171" s="265">
        <v>6750.1</v>
      </c>
      <c r="J171" s="266">
        <v>578.7</v>
      </c>
      <c r="K171" s="278">
        <v>430.2</v>
      </c>
      <c r="L171" s="279">
        <v>148.5</v>
      </c>
    </row>
    <row r="172" spans="2:12" ht="12.75" customHeight="1">
      <c r="B172" s="272"/>
      <c r="C172" s="200" t="s">
        <v>2191</v>
      </c>
      <c r="D172" s="264">
        <f>SUM(E172:F172)</f>
        <v>8639.5</v>
      </c>
      <c r="E172" s="265">
        <v>5516</v>
      </c>
      <c r="F172" s="265">
        <v>3123.5</v>
      </c>
      <c r="G172" s="266">
        <v>7900.3</v>
      </c>
      <c r="H172" s="265">
        <v>4934</v>
      </c>
      <c r="I172" s="265">
        <v>2966.3</v>
      </c>
      <c r="J172" s="266">
        <v>739.2</v>
      </c>
      <c r="K172" s="278">
        <v>582</v>
      </c>
      <c r="L172" s="279">
        <v>157.2</v>
      </c>
    </row>
    <row r="173" spans="2:12" ht="12.75" customHeight="1">
      <c r="B173" s="272"/>
      <c r="C173" s="200" t="s">
        <v>2192</v>
      </c>
      <c r="D173" s="264">
        <f>SUM(E173:F173)</f>
        <v>8312.4</v>
      </c>
      <c r="E173" s="265">
        <v>6188</v>
      </c>
      <c r="F173" s="265">
        <v>2124.4</v>
      </c>
      <c r="G173" s="266">
        <v>7713</v>
      </c>
      <c r="H173" s="265">
        <v>5672.7</v>
      </c>
      <c r="I173" s="265">
        <v>2040.3</v>
      </c>
      <c r="J173" s="266">
        <v>599.4</v>
      </c>
      <c r="K173" s="278">
        <v>515.3</v>
      </c>
      <c r="L173" s="279">
        <v>84.1</v>
      </c>
    </row>
    <row r="174" spans="2:12" ht="12.75" customHeight="1">
      <c r="B174" s="272"/>
      <c r="C174" s="200" t="s">
        <v>2193</v>
      </c>
      <c r="D174" s="264">
        <f>SUM(E174:F174)</f>
        <v>7040.1</v>
      </c>
      <c r="E174" s="265">
        <v>4127</v>
      </c>
      <c r="F174" s="265">
        <v>2913.1</v>
      </c>
      <c r="G174" s="266">
        <v>6137.3</v>
      </c>
      <c r="H174" s="265">
        <v>3548.9</v>
      </c>
      <c r="I174" s="265">
        <v>2588.4</v>
      </c>
      <c r="J174" s="266">
        <v>902.8</v>
      </c>
      <c r="K174" s="278">
        <v>578.1</v>
      </c>
      <c r="L174" s="279">
        <v>324.7</v>
      </c>
    </row>
    <row r="175" spans="2:12" ht="12.75" customHeight="1">
      <c r="B175" s="272"/>
      <c r="C175" s="200" t="s">
        <v>2194</v>
      </c>
      <c r="D175" s="264">
        <f>SUM(E175:F175)</f>
        <v>7879.5</v>
      </c>
      <c r="E175" s="265">
        <v>5446.4</v>
      </c>
      <c r="F175" s="265">
        <v>2433.1</v>
      </c>
      <c r="G175" s="266">
        <v>6992.8</v>
      </c>
      <c r="H175" s="265">
        <v>4739.3</v>
      </c>
      <c r="I175" s="265">
        <v>2253.5</v>
      </c>
      <c r="J175" s="266">
        <v>886.7</v>
      </c>
      <c r="K175" s="278">
        <v>707.1</v>
      </c>
      <c r="L175" s="279">
        <v>179.6</v>
      </c>
    </row>
    <row r="176" spans="2:12" ht="12.75" customHeight="1">
      <c r="B176" s="272"/>
      <c r="C176" s="200"/>
      <c r="D176" s="264"/>
      <c r="E176" s="266"/>
      <c r="F176" s="266"/>
      <c r="G176" s="266"/>
      <c r="H176" s="266"/>
      <c r="I176" s="266"/>
      <c r="J176" s="266"/>
      <c r="K176" s="266"/>
      <c r="L176" s="274"/>
    </row>
    <row r="177" spans="2:12" s="280" customFormat="1" ht="12" customHeight="1">
      <c r="B177" s="1048" t="s">
        <v>2195</v>
      </c>
      <c r="C177" s="1044"/>
      <c r="D177" s="269">
        <v>96326.601</v>
      </c>
      <c r="E177" s="270">
        <v>73532.027</v>
      </c>
      <c r="F177" s="270">
        <v>22794.504</v>
      </c>
      <c r="G177" s="270">
        <v>87454.12</v>
      </c>
      <c r="H177" s="270">
        <v>65997.405</v>
      </c>
      <c r="I177" s="270">
        <v>21456.715</v>
      </c>
      <c r="J177" s="270">
        <v>8872.411</v>
      </c>
      <c r="K177" s="270">
        <v>7534.622</v>
      </c>
      <c r="L177" s="271">
        <v>1337.719</v>
      </c>
    </row>
    <row r="178" spans="2:12" s="255" customFormat="1" ht="12" customHeight="1">
      <c r="B178" s="1050" t="s">
        <v>2029</v>
      </c>
      <c r="C178" s="1051"/>
      <c r="D178" s="264">
        <v>11139.116</v>
      </c>
      <c r="E178" s="265">
        <v>8581.511</v>
      </c>
      <c r="F178" s="265">
        <v>2557.605</v>
      </c>
      <c r="G178" s="266">
        <v>10066.213</v>
      </c>
      <c r="H178" s="265">
        <v>7619.729</v>
      </c>
      <c r="I178" s="265">
        <v>2446.414</v>
      </c>
      <c r="J178" s="266">
        <v>1072.903</v>
      </c>
      <c r="K178" s="266">
        <v>961.712</v>
      </c>
      <c r="L178" s="274">
        <v>111.121</v>
      </c>
    </row>
    <row r="179" spans="2:12" ht="12.75" customHeight="1">
      <c r="B179" s="272"/>
      <c r="C179" s="200" t="s">
        <v>2196</v>
      </c>
      <c r="D179" s="264">
        <v>8604.424</v>
      </c>
      <c r="E179" s="265">
        <v>6665.509</v>
      </c>
      <c r="F179" s="265">
        <v>1938.915</v>
      </c>
      <c r="G179" s="266">
        <v>7771.817</v>
      </c>
      <c r="H179" s="265">
        <v>5913.924</v>
      </c>
      <c r="I179" s="265">
        <v>1857.823</v>
      </c>
      <c r="J179" s="266">
        <v>832.607</v>
      </c>
      <c r="K179" s="278">
        <v>751.515</v>
      </c>
      <c r="L179" s="279">
        <v>81.022</v>
      </c>
    </row>
    <row r="180" spans="2:12" ht="12.75" customHeight="1">
      <c r="B180" s="272"/>
      <c r="C180" s="200" t="s">
        <v>2197</v>
      </c>
      <c r="D180" s="264">
        <v>2534.622</v>
      </c>
      <c r="E180" s="265">
        <v>1916.002</v>
      </c>
      <c r="F180" s="265">
        <v>618.62</v>
      </c>
      <c r="G180" s="266">
        <v>2294.326</v>
      </c>
      <c r="H180" s="265">
        <v>1705.805</v>
      </c>
      <c r="I180" s="265">
        <v>588.521</v>
      </c>
      <c r="J180" s="266">
        <v>240.226</v>
      </c>
      <c r="K180" s="278">
        <v>210.127</v>
      </c>
      <c r="L180" s="279">
        <v>30.029</v>
      </c>
    </row>
    <row r="181" spans="2:12" s="255" customFormat="1" ht="12" customHeight="1">
      <c r="B181" s="1050" t="s">
        <v>2030</v>
      </c>
      <c r="C181" s="1051"/>
      <c r="D181" s="264">
        <v>8357.302</v>
      </c>
      <c r="E181" s="265">
        <v>6358.601</v>
      </c>
      <c r="F181" s="265">
        <v>1998.701</v>
      </c>
      <c r="G181" s="266">
        <v>7577.923</v>
      </c>
      <c r="H181" s="265">
        <v>5682.027</v>
      </c>
      <c r="I181" s="265">
        <v>1895.826</v>
      </c>
      <c r="J181" s="266">
        <v>779.309</v>
      </c>
      <c r="K181" s="278">
        <v>676.504</v>
      </c>
      <c r="L181" s="279">
        <v>102.805</v>
      </c>
    </row>
    <row r="182" spans="2:12" ht="12" customHeight="1">
      <c r="B182" s="1050" t="s">
        <v>2198</v>
      </c>
      <c r="C182" s="1051"/>
      <c r="D182" s="264">
        <v>5210.016</v>
      </c>
      <c r="E182" s="265">
        <v>3480.612</v>
      </c>
      <c r="F182" s="265">
        <v>1729.404</v>
      </c>
      <c r="G182" s="266">
        <v>4933.912</v>
      </c>
      <c r="H182" s="265">
        <v>3271.808</v>
      </c>
      <c r="I182" s="265">
        <v>1662.104</v>
      </c>
      <c r="J182" s="266">
        <v>276.104</v>
      </c>
      <c r="K182" s="266">
        <v>208.804</v>
      </c>
      <c r="L182" s="274">
        <v>67.3</v>
      </c>
    </row>
    <row r="183" spans="2:12" ht="12" customHeight="1">
      <c r="B183" s="1050" t="s">
        <v>2031</v>
      </c>
      <c r="C183" s="1051"/>
      <c r="D183" s="264">
        <v>11813.928</v>
      </c>
      <c r="E183" s="265">
        <v>9213.729</v>
      </c>
      <c r="F183" s="265">
        <v>2600.129</v>
      </c>
      <c r="G183" s="266">
        <v>10856.205</v>
      </c>
      <c r="H183" s="265">
        <v>8421.129</v>
      </c>
      <c r="I183" s="265">
        <v>2435.006</v>
      </c>
      <c r="J183" s="266">
        <v>957.723</v>
      </c>
      <c r="K183" s="266">
        <v>792.6</v>
      </c>
      <c r="L183" s="274">
        <v>165.123</v>
      </c>
    </row>
    <row r="184" spans="2:12" ht="12.75" customHeight="1">
      <c r="B184" s="272"/>
      <c r="C184" s="200" t="s">
        <v>2199</v>
      </c>
      <c r="D184" s="264">
        <v>3293.825</v>
      </c>
      <c r="E184" s="265">
        <v>2299.329</v>
      </c>
      <c r="F184" s="265">
        <v>994.426</v>
      </c>
      <c r="G184" s="266">
        <v>3067.801</v>
      </c>
      <c r="H184" s="265">
        <v>2142.123</v>
      </c>
      <c r="I184" s="265">
        <v>925.608</v>
      </c>
      <c r="J184" s="266">
        <v>226.024</v>
      </c>
      <c r="K184" s="278">
        <v>157.206</v>
      </c>
      <c r="L184" s="279">
        <v>68.818</v>
      </c>
    </row>
    <row r="185" spans="2:12" ht="12.75" customHeight="1">
      <c r="B185" s="272"/>
      <c r="C185" s="200" t="s">
        <v>2200</v>
      </c>
      <c r="D185" s="264">
        <v>2873.309</v>
      </c>
      <c r="E185" s="265">
        <v>2224.6</v>
      </c>
      <c r="F185" s="265">
        <v>648.709</v>
      </c>
      <c r="G185" s="266">
        <v>2538.308</v>
      </c>
      <c r="H185" s="265">
        <v>1969.426</v>
      </c>
      <c r="I185" s="265">
        <v>568.812</v>
      </c>
      <c r="J185" s="266">
        <v>335.001</v>
      </c>
      <c r="K185" s="278">
        <v>255.104</v>
      </c>
      <c r="L185" s="279">
        <v>79.827</v>
      </c>
    </row>
    <row r="186" spans="2:12" ht="12.75" customHeight="1">
      <c r="B186" s="272"/>
      <c r="C186" s="200" t="s">
        <v>2130</v>
      </c>
      <c r="D186" s="264">
        <v>5646.724</v>
      </c>
      <c r="E186" s="265">
        <v>4689.8</v>
      </c>
      <c r="F186" s="265">
        <v>956.924</v>
      </c>
      <c r="G186" s="266">
        <v>5250.026</v>
      </c>
      <c r="H186" s="265">
        <v>4309.51</v>
      </c>
      <c r="I186" s="265">
        <v>940.516</v>
      </c>
      <c r="J186" s="266">
        <v>396.628</v>
      </c>
      <c r="K186" s="278">
        <v>380.22</v>
      </c>
      <c r="L186" s="279">
        <v>16.408</v>
      </c>
    </row>
    <row r="187" spans="2:12" ht="12" customHeight="1">
      <c r="B187" s="1050" t="s">
        <v>2032</v>
      </c>
      <c r="C187" s="1051"/>
      <c r="D187" s="264">
        <v>12676.5</v>
      </c>
      <c r="E187" s="265">
        <v>9402.8</v>
      </c>
      <c r="F187" s="265">
        <v>3273.7</v>
      </c>
      <c r="G187" s="266">
        <v>11256.7</v>
      </c>
      <c r="H187" s="265">
        <v>8210.5</v>
      </c>
      <c r="I187" s="265">
        <v>3046.2</v>
      </c>
      <c r="J187" s="266">
        <v>1419.8</v>
      </c>
      <c r="K187" s="266">
        <v>1192.3</v>
      </c>
      <c r="L187" s="274">
        <v>227.5</v>
      </c>
    </row>
    <row r="188" spans="2:12" ht="12.75" customHeight="1">
      <c r="B188" s="272"/>
      <c r="C188" s="200" t="s">
        <v>2201</v>
      </c>
      <c r="D188" s="264">
        <v>6000</v>
      </c>
      <c r="E188" s="265">
        <v>4420.1</v>
      </c>
      <c r="F188" s="265">
        <v>1579.9</v>
      </c>
      <c r="G188" s="266">
        <v>5471.3</v>
      </c>
      <c r="H188" s="265">
        <v>4005.3</v>
      </c>
      <c r="I188" s="265">
        <v>1466</v>
      </c>
      <c r="J188" s="266">
        <v>528.7</v>
      </c>
      <c r="K188" s="278">
        <v>414.8</v>
      </c>
      <c r="L188" s="279">
        <v>113.9</v>
      </c>
    </row>
    <row r="189" spans="2:12" ht="12.75" customHeight="1">
      <c r="B189" s="272"/>
      <c r="C189" s="200" t="s">
        <v>2202</v>
      </c>
      <c r="D189" s="264">
        <v>3092.8</v>
      </c>
      <c r="E189" s="265">
        <v>2600.4</v>
      </c>
      <c r="F189" s="265">
        <v>492.4</v>
      </c>
      <c r="G189" s="266">
        <v>2658.8</v>
      </c>
      <c r="H189" s="265">
        <v>2189.2</v>
      </c>
      <c r="I189" s="265">
        <v>469.6</v>
      </c>
      <c r="J189" s="266">
        <v>434</v>
      </c>
      <c r="K189" s="278">
        <v>411.2</v>
      </c>
      <c r="L189" s="279">
        <v>22.8</v>
      </c>
    </row>
    <row r="190" spans="2:12" ht="12.75" customHeight="1">
      <c r="B190" s="272"/>
      <c r="C190" s="200" t="s">
        <v>2156</v>
      </c>
      <c r="D190" s="264">
        <v>3583.7</v>
      </c>
      <c r="E190" s="265">
        <v>2382.3</v>
      </c>
      <c r="F190" s="265">
        <v>1201.4</v>
      </c>
      <c r="G190" s="266">
        <v>3126.6</v>
      </c>
      <c r="H190" s="265">
        <v>2016</v>
      </c>
      <c r="I190" s="265">
        <v>1110.6</v>
      </c>
      <c r="J190" s="266">
        <v>457.1</v>
      </c>
      <c r="K190" s="278">
        <v>366.3</v>
      </c>
      <c r="L190" s="279">
        <v>90.8</v>
      </c>
    </row>
    <row r="191" spans="2:12" ht="11.25" customHeight="1">
      <c r="B191" s="1050" t="s">
        <v>2033</v>
      </c>
      <c r="C191" s="1051"/>
      <c r="D191" s="264">
        <v>6385.019</v>
      </c>
      <c r="E191" s="265">
        <v>4477.329</v>
      </c>
      <c r="F191" s="265">
        <v>1907.62</v>
      </c>
      <c r="G191" s="266">
        <v>5833.628</v>
      </c>
      <c r="H191" s="265">
        <v>3998.114</v>
      </c>
      <c r="I191" s="265">
        <v>1835.514</v>
      </c>
      <c r="J191" s="266">
        <v>551.321</v>
      </c>
      <c r="K191" s="266">
        <v>479.215</v>
      </c>
      <c r="L191" s="274">
        <v>72.106</v>
      </c>
    </row>
    <row r="192" spans="2:12" ht="12" customHeight="1">
      <c r="B192" s="1050" t="s">
        <v>2203</v>
      </c>
      <c r="C192" s="1051"/>
      <c r="D192" s="264">
        <v>5943.727</v>
      </c>
      <c r="E192" s="265">
        <v>4605.812</v>
      </c>
      <c r="F192" s="265">
        <v>1337.915</v>
      </c>
      <c r="G192" s="266">
        <v>5234.209</v>
      </c>
      <c r="H192" s="265">
        <v>4010.324</v>
      </c>
      <c r="I192" s="265">
        <v>1223.815</v>
      </c>
      <c r="J192" s="266">
        <v>709.518</v>
      </c>
      <c r="K192" s="266">
        <v>595.418</v>
      </c>
      <c r="L192" s="274">
        <v>114.1</v>
      </c>
    </row>
    <row r="193" spans="2:12" ht="12" customHeight="1">
      <c r="B193" s="1050" t="s">
        <v>2204</v>
      </c>
      <c r="C193" s="1051"/>
      <c r="D193" s="264">
        <v>2994.716</v>
      </c>
      <c r="E193" s="265">
        <v>2151.804</v>
      </c>
      <c r="F193" s="265">
        <v>842.912</v>
      </c>
      <c r="G193" s="266">
        <v>2431.711</v>
      </c>
      <c r="H193" s="265">
        <v>1786.229</v>
      </c>
      <c r="I193" s="265">
        <v>645.412</v>
      </c>
      <c r="J193" s="266">
        <v>563.005</v>
      </c>
      <c r="K193" s="266">
        <v>365.505</v>
      </c>
      <c r="L193" s="274">
        <v>197.5</v>
      </c>
    </row>
    <row r="194" spans="2:12" ht="12" customHeight="1">
      <c r="B194" s="1050" t="s">
        <v>2034</v>
      </c>
      <c r="C194" s="1051"/>
      <c r="D194" s="264">
        <v>14000.319</v>
      </c>
      <c r="E194" s="265">
        <v>11326.123</v>
      </c>
      <c r="F194" s="265">
        <v>2674.126</v>
      </c>
      <c r="G194" s="266">
        <v>12656.925</v>
      </c>
      <c r="H194" s="265">
        <v>10105.717</v>
      </c>
      <c r="I194" s="265">
        <v>2551.208</v>
      </c>
      <c r="J194" s="266">
        <v>1343.324</v>
      </c>
      <c r="K194" s="266">
        <v>1220.406</v>
      </c>
      <c r="L194" s="274">
        <v>122.918</v>
      </c>
    </row>
    <row r="195" spans="2:12" ht="12" customHeight="1">
      <c r="B195" s="1050" t="s">
        <v>2035</v>
      </c>
      <c r="C195" s="1124"/>
      <c r="D195" s="264">
        <v>17805.608</v>
      </c>
      <c r="E195" s="265">
        <v>13933.426</v>
      </c>
      <c r="F195" s="265">
        <v>3872.112</v>
      </c>
      <c r="G195" s="266">
        <v>16606.414</v>
      </c>
      <c r="H195" s="265">
        <v>12891.408</v>
      </c>
      <c r="I195" s="265">
        <v>3715.006</v>
      </c>
      <c r="J195" s="266">
        <v>1199.124</v>
      </c>
      <c r="K195" s="266">
        <v>1042.018</v>
      </c>
      <c r="L195" s="274">
        <v>157.106</v>
      </c>
    </row>
    <row r="196" spans="2:12" ht="12.75" customHeight="1">
      <c r="B196" s="272"/>
      <c r="C196" s="200" t="s">
        <v>2205</v>
      </c>
      <c r="D196" s="264">
        <v>8019.117</v>
      </c>
      <c r="E196" s="265">
        <v>6853.929</v>
      </c>
      <c r="F196" s="265">
        <v>1165.118</v>
      </c>
      <c r="G196" s="266">
        <v>7564.202</v>
      </c>
      <c r="H196" s="265">
        <v>6443.829</v>
      </c>
      <c r="I196" s="265">
        <v>1120.303</v>
      </c>
      <c r="J196" s="266">
        <v>454.915</v>
      </c>
      <c r="K196" s="278">
        <v>410.1</v>
      </c>
      <c r="L196" s="279">
        <v>44.815</v>
      </c>
    </row>
    <row r="197" spans="2:12" ht="12.75" customHeight="1">
      <c r="B197" s="272"/>
      <c r="C197" s="200" t="s">
        <v>2206</v>
      </c>
      <c r="D197" s="264">
        <v>9786.421</v>
      </c>
      <c r="E197" s="265">
        <v>7079.427</v>
      </c>
      <c r="F197" s="265">
        <v>2706.924</v>
      </c>
      <c r="G197" s="266">
        <v>9042.212</v>
      </c>
      <c r="H197" s="265">
        <v>6447.509</v>
      </c>
      <c r="I197" s="265">
        <v>2594.703</v>
      </c>
      <c r="J197" s="266">
        <v>744.209</v>
      </c>
      <c r="K197" s="278">
        <v>631.918</v>
      </c>
      <c r="L197" s="279">
        <v>112.221</v>
      </c>
    </row>
    <row r="198" spans="2:12" ht="12.75" customHeight="1">
      <c r="B198" s="272"/>
      <c r="C198" s="200"/>
      <c r="D198" s="264"/>
      <c r="E198" s="278"/>
      <c r="F198" s="278"/>
      <c r="G198" s="278"/>
      <c r="H198" s="278"/>
      <c r="I198" s="278"/>
      <c r="J198" s="278"/>
      <c r="K198" s="278"/>
      <c r="L198" s="279"/>
    </row>
    <row r="199" spans="2:12" s="268" customFormat="1" ht="12.75" customHeight="1">
      <c r="B199" s="1048" t="s">
        <v>2207</v>
      </c>
      <c r="C199" s="1125"/>
      <c r="D199" s="269">
        <f aca="true" t="shared" si="2" ref="D199:L199">SUM(D200)</f>
        <v>3337.6189999999997</v>
      </c>
      <c r="E199" s="270">
        <f t="shared" si="2"/>
        <v>2818.412</v>
      </c>
      <c r="F199" s="270">
        <f t="shared" si="2"/>
        <v>519.207</v>
      </c>
      <c r="G199" s="270">
        <f t="shared" si="2"/>
        <v>3004.6130000000003</v>
      </c>
      <c r="H199" s="270">
        <f t="shared" si="2"/>
        <v>2499.806</v>
      </c>
      <c r="I199" s="270">
        <f t="shared" si="2"/>
        <v>504.807</v>
      </c>
      <c r="J199" s="270">
        <f t="shared" si="2"/>
        <v>333.006</v>
      </c>
      <c r="K199" s="270">
        <f t="shared" si="2"/>
        <v>318.606</v>
      </c>
      <c r="L199" s="271">
        <f t="shared" si="2"/>
        <v>14.4</v>
      </c>
    </row>
    <row r="200" spans="2:12" ht="12.75" customHeight="1">
      <c r="B200" s="1050" t="s">
        <v>2208</v>
      </c>
      <c r="C200" s="1124"/>
      <c r="D200" s="264">
        <f>SUM(E200:F200)</f>
        <v>3337.6189999999997</v>
      </c>
      <c r="E200" s="265">
        <v>2818.412</v>
      </c>
      <c r="F200" s="265">
        <v>519.207</v>
      </c>
      <c r="G200" s="266">
        <f>SUM(H200:I200)</f>
        <v>3004.6130000000003</v>
      </c>
      <c r="H200" s="265">
        <v>2499.806</v>
      </c>
      <c r="I200" s="265">
        <v>504.807</v>
      </c>
      <c r="J200" s="266">
        <f>SUM(K200:L200)</f>
        <v>333.006</v>
      </c>
      <c r="K200" s="266">
        <v>318.606</v>
      </c>
      <c r="L200" s="274">
        <v>14.4</v>
      </c>
    </row>
    <row r="201" spans="2:12" ht="12.75" customHeight="1">
      <c r="B201" s="204"/>
      <c r="C201" s="263"/>
      <c r="D201" s="264"/>
      <c r="E201" s="266"/>
      <c r="F201" s="266"/>
      <c r="G201" s="266"/>
      <c r="H201" s="266"/>
      <c r="I201" s="266"/>
      <c r="J201" s="266"/>
      <c r="K201" s="266"/>
      <c r="L201" s="274"/>
    </row>
    <row r="202" spans="2:12" s="268" customFormat="1" ht="12.75" customHeight="1">
      <c r="B202" s="1048" t="s">
        <v>2209</v>
      </c>
      <c r="C202" s="1125"/>
      <c r="D202" s="269">
        <v>128998.114</v>
      </c>
      <c r="E202" s="270">
        <v>94098.11</v>
      </c>
      <c r="F202" s="270">
        <v>34900.004</v>
      </c>
      <c r="G202" s="270">
        <v>119845.114</v>
      </c>
      <c r="H202" s="270">
        <v>86558.122</v>
      </c>
      <c r="I202" s="270">
        <v>33286.922</v>
      </c>
      <c r="J202" s="270">
        <v>9153</v>
      </c>
      <c r="K202" s="270">
        <v>7539.918</v>
      </c>
      <c r="L202" s="271">
        <v>1613.012</v>
      </c>
    </row>
    <row r="203" spans="2:12" ht="12" customHeight="1">
      <c r="B203" s="1050" t="s">
        <v>2036</v>
      </c>
      <c r="C203" s="1124"/>
      <c r="D203" s="264">
        <v>42666.511</v>
      </c>
      <c r="E203" s="265">
        <v>30318.521</v>
      </c>
      <c r="F203" s="265">
        <v>12347.92</v>
      </c>
      <c r="G203" s="266">
        <v>39524.405</v>
      </c>
      <c r="H203" s="265">
        <v>27774.723</v>
      </c>
      <c r="I203" s="265">
        <v>11749.612</v>
      </c>
      <c r="J203" s="266">
        <v>3142.106</v>
      </c>
      <c r="K203" s="266">
        <v>2543.728</v>
      </c>
      <c r="L203" s="274">
        <v>598.308</v>
      </c>
    </row>
    <row r="204" spans="2:12" ht="12.75" customHeight="1">
      <c r="B204" s="272"/>
      <c r="C204" s="200" t="s">
        <v>2210</v>
      </c>
      <c r="D204" s="264">
        <v>6777.113</v>
      </c>
      <c r="E204" s="265">
        <v>4362.911</v>
      </c>
      <c r="F204" s="265">
        <v>2414.202</v>
      </c>
      <c r="G204" s="266">
        <v>6163.116</v>
      </c>
      <c r="H204" s="265">
        <v>3872.609</v>
      </c>
      <c r="I204" s="265">
        <v>2290.507</v>
      </c>
      <c r="J204" s="266">
        <v>613.927</v>
      </c>
      <c r="K204" s="278">
        <v>490.302</v>
      </c>
      <c r="L204" s="279">
        <v>123.625</v>
      </c>
    </row>
    <row r="205" spans="2:12" ht="12.75" customHeight="1">
      <c r="B205" s="272"/>
      <c r="C205" s="200" t="s">
        <v>2211</v>
      </c>
      <c r="D205" s="264">
        <v>2470.31</v>
      </c>
      <c r="E205" s="265">
        <v>1118.319</v>
      </c>
      <c r="F205" s="265">
        <v>1351.921</v>
      </c>
      <c r="G205" s="266">
        <v>2215.326</v>
      </c>
      <c r="H205" s="265">
        <v>955.608</v>
      </c>
      <c r="I205" s="265">
        <v>1259.718</v>
      </c>
      <c r="J205" s="266">
        <v>254.914</v>
      </c>
      <c r="K205" s="278">
        <v>162.711</v>
      </c>
      <c r="L205" s="279">
        <v>92.203</v>
      </c>
    </row>
    <row r="206" spans="2:12" ht="12.75" customHeight="1">
      <c r="B206" s="272"/>
      <c r="C206" s="200" t="s">
        <v>2212</v>
      </c>
      <c r="D206" s="264">
        <v>9658.422</v>
      </c>
      <c r="E206" s="265">
        <v>7568.125</v>
      </c>
      <c r="F206" s="265">
        <v>2090.227</v>
      </c>
      <c r="G206" s="266">
        <v>8862.226</v>
      </c>
      <c r="H206" s="265">
        <v>6928.223</v>
      </c>
      <c r="I206" s="265">
        <v>1934.003</v>
      </c>
      <c r="J206" s="266">
        <v>796.126</v>
      </c>
      <c r="K206" s="278">
        <v>639.902</v>
      </c>
      <c r="L206" s="279">
        <v>156.224</v>
      </c>
    </row>
    <row r="207" spans="2:12" ht="12.75" customHeight="1">
      <c r="B207" s="272"/>
      <c r="C207" s="200" t="s">
        <v>2213</v>
      </c>
      <c r="D207" s="264">
        <v>6090.014</v>
      </c>
      <c r="E207" s="265">
        <v>4626.305</v>
      </c>
      <c r="F207" s="265">
        <v>1463.709</v>
      </c>
      <c r="G207" s="266">
        <v>5636.2</v>
      </c>
      <c r="H207" s="265">
        <v>4237.816</v>
      </c>
      <c r="I207" s="265">
        <v>1398.314</v>
      </c>
      <c r="J207" s="266">
        <v>453.814</v>
      </c>
      <c r="K207" s="278">
        <v>388.419</v>
      </c>
      <c r="L207" s="279">
        <v>65.325</v>
      </c>
    </row>
    <row r="208" spans="2:12" ht="12.75" customHeight="1">
      <c r="B208" s="272"/>
      <c r="C208" s="200" t="s">
        <v>2214</v>
      </c>
      <c r="D208" s="264">
        <v>9083.815</v>
      </c>
      <c r="E208" s="265">
        <v>5588.317</v>
      </c>
      <c r="F208" s="265">
        <v>3495.428</v>
      </c>
      <c r="G208" s="266">
        <v>8446.805</v>
      </c>
      <c r="H208" s="265">
        <v>5048.603</v>
      </c>
      <c r="I208" s="265">
        <v>3398.202</v>
      </c>
      <c r="J208" s="266">
        <v>637.01</v>
      </c>
      <c r="K208" s="278">
        <v>539.714</v>
      </c>
      <c r="L208" s="279">
        <v>97.226</v>
      </c>
    </row>
    <row r="209" spans="2:12" ht="12.75" customHeight="1">
      <c r="B209" s="272"/>
      <c r="C209" s="200" t="s">
        <v>2215</v>
      </c>
      <c r="D209" s="264">
        <v>8586.627</v>
      </c>
      <c r="E209" s="265">
        <v>7054.404</v>
      </c>
      <c r="F209" s="265">
        <v>1532.223</v>
      </c>
      <c r="G209" s="266">
        <v>8200.522</v>
      </c>
      <c r="H209" s="265">
        <v>6731.724</v>
      </c>
      <c r="I209" s="265">
        <v>1468.728</v>
      </c>
      <c r="J209" s="266">
        <v>386.105</v>
      </c>
      <c r="K209" s="266">
        <v>322.61</v>
      </c>
      <c r="L209" s="279">
        <v>63.425</v>
      </c>
    </row>
    <row r="210" spans="2:12" ht="12" customHeight="1">
      <c r="B210" s="1050" t="s">
        <v>2037</v>
      </c>
      <c r="C210" s="1124"/>
      <c r="D210" s="264">
        <v>13490.512</v>
      </c>
      <c r="E210" s="265">
        <v>8674.824</v>
      </c>
      <c r="F210" s="265">
        <v>4815.618</v>
      </c>
      <c r="G210" s="266">
        <v>12378.017</v>
      </c>
      <c r="H210" s="265">
        <v>7862.6</v>
      </c>
      <c r="I210" s="265">
        <v>4515.417</v>
      </c>
      <c r="J210" s="266">
        <v>1112.425</v>
      </c>
      <c r="K210" s="278">
        <v>812.224</v>
      </c>
      <c r="L210" s="274">
        <v>300.201</v>
      </c>
    </row>
    <row r="211" spans="2:12" ht="12.75" customHeight="1">
      <c r="B211" s="272"/>
      <c r="C211" s="200" t="s">
        <v>2216</v>
      </c>
      <c r="D211" s="264">
        <v>9266.715</v>
      </c>
      <c r="E211" s="265">
        <v>6346.206</v>
      </c>
      <c r="F211" s="265">
        <v>2920.509</v>
      </c>
      <c r="G211" s="266">
        <v>8576.303</v>
      </c>
      <c r="H211" s="265">
        <v>5810.521</v>
      </c>
      <c r="I211" s="265">
        <v>2765.712</v>
      </c>
      <c r="J211" s="266">
        <v>690.412</v>
      </c>
      <c r="K211" s="278">
        <v>535.615</v>
      </c>
      <c r="L211" s="279">
        <v>154.727</v>
      </c>
    </row>
    <row r="212" spans="2:12" ht="12.75" customHeight="1">
      <c r="B212" s="272"/>
      <c r="C212" s="200" t="s">
        <v>2217</v>
      </c>
      <c r="D212" s="264">
        <v>4223.727</v>
      </c>
      <c r="E212" s="265">
        <v>2328.618</v>
      </c>
      <c r="F212" s="265">
        <v>1895.109</v>
      </c>
      <c r="G212" s="266">
        <v>3801.714</v>
      </c>
      <c r="H212" s="265">
        <v>2052.009</v>
      </c>
      <c r="I212" s="265">
        <v>1749.705</v>
      </c>
      <c r="J212" s="266">
        <v>422.013</v>
      </c>
      <c r="K212" s="266">
        <v>276.609</v>
      </c>
      <c r="L212" s="279">
        <v>145.404</v>
      </c>
    </row>
    <row r="213" spans="2:12" ht="12" customHeight="1">
      <c r="B213" s="1050" t="s">
        <v>2038</v>
      </c>
      <c r="C213" s="1124"/>
      <c r="D213" s="264">
        <v>14249.306</v>
      </c>
      <c r="E213" s="265">
        <v>9015.122</v>
      </c>
      <c r="F213" s="265">
        <v>5234.114</v>
      </c>
      <c r="G213" s="266">
        <v>13182.219</v>
      </c>
      <c r="H213" s="265">
        <v>8055.709</v>
      </c>
      <c r="I213" s="265">
        <v>5126.51</v>
      </c>
      <c r="J213" s="266">
        <v>1067.017</v>
      </c>
      <c r="K213" s="278">
        <v>959.413</v>
      </c>
      <c r="L213" s="274">
        <v>107.604</v>
      </c>
    </row>
    <row r="214" spans="2:12" ht="12.75" customHeight="1">
      <c r="B214" s="272"/>
      <c r="C214" s="200" t="s">
        <v>2218</v>
      </c>
      <c r="D214" s="264">
        <v>7834.111</v>
      </c>
      <c r="E214" s="265">
        <v>5868.31</v>
      </c>
      <c r="F214" s="265">
        <v>2015.801</v>
      </c>
      <c r="G214" s="266">
        <v>7081.318</v>
      </c>
      <c r="H214" s="265">
        <v>5140.301</v>
      </c>
      <c r="I214" s="265">
        <v>1941.017</v>
      </c>
      <c r="J214" s="266">
        <v>802.723</v>
      </c>
      <c r="K214" s="278">
        <v>728.009</v>
      </c>
      <c r="L214" s="279">
        <v>74.714</v>
      </c>
    </row>
    <row r="215" spans="2:12" ht="12.75" customHeight="1">
      <c r="B215" s="272"/>
      <c r="C215" s="200" t="s">
        <v>2124</v>
      </c>
      <c r="D215" s="264">
        <v>6365.125</v>
      </c>
      <c r="E215" s="265">
        <v>3146.812</v>
      </c>
      <c r="F215" s="265">
        <v>3218.313</v>
      </c>
      <c r="G215" s="266">
        <v>6100.901</v>
      </c>
      <c r="H215" s="265">
        <v>2915.408</v>
      </c>
      <c r="I215" s="265">
        <v>3185.423</v>
      </c>
      <c r="J215" s="266">
        <v>264.224</v>
      </c>
      <c r="K215" s="266">
        <v>231.404</v>
      </c>
      <c r="L215" s="279">
        <v>32.82</v>
      </c>
    </row>
    <row r="216" spans="2:12" ht="12" customHeight="1">
      <c r="B216" s="1050" t="s">
        <v>2039</v>
      </c>
      <c r="C216" s="1124"/>
      <c r="D216" s="264">
        <v>10675.628</v>
      </c>
      <c r="E216" s="265">
        <v>5764.516</v>
      </c>
      <c r="F216" s="265">
        <v>4911.112</v>
      </c>
      <c r="G216" s="266">
        <v>9831.216</v>
      </c>
      <c r="H216" s="265">
        <v>5207.219</v>
      </c>
      <c r="I216" s="265">
        <v>4623.927</v>
      </c>
      <c r="J216" s="266">
        <v>844.412</v>
      </c>
      <c r="K216" s="278">
        <v>557.227</v>
      </c>
      <c r="L216" s="274">
        <v>287.115</v>
      </c>
    </row>
    <row r="217" spans="2:12" ht="12.75" customHeight="1">
      <c r="B217" s="272"/>
      <c r="C217" s="200" t="s">
        <v>2219</v>
      </c>
      <c r="D217" s="264">
        <v>3571.719</v>
      </c>
      <c r="E217" s="265">
        <v>1716.504</v>
      </c>
      <c r="F217" s="265">
        <v>1855.215</v>
      </c>
      <c r="G217" s="266">
        <v>3339.904</v>
      </c>
      <c r="H217" s="265">
        <v>1582.225</v>
      </c>
      <c r="I217" s="265">
        <v>1757.609</v>
      </c>
      <c r="J217" s="266">
        <v>231.815</v>
      </c>
      <c r="K217" s="278">
        <v>134.209</v>
      </c>
      <c r="L217" s="279">
        <v>97.606</v>
      </c>
    </row>
    <row r="218" spans="2:12" ht="12.75" customHeight="1">
      <c r="B218" s="272"/>
      <c r="C218" s="200" t="s">
        <v>2220</v>
      </c>
      <c r="D218" s="264">
        <v>1332.801</v>
      </c>
      <c r="E218" s="265">
        <v>634.4</v>
      </c>
      <c r="F218" s="265">
        <v>698.401</v>
      </c>
      <c r="G218" s="266">
        <v>1192.322</v>
      </c>
      <c r="H218" s="265">
        <v>536.026</v>
      </c>
      <c r="I218" s="265">
        <v>656.226</v>
      </c>
      <c r="J218" s="266">
        <v>140.409</v>
      </c>
      <c r="K218" s="278">
        <v>98.304</v>
      </c>
      <c r="L218" s="279">
        <v>42.105</v>
      </c>
    </row>
    <row r="219" spans="2:12" ht="12.75" customHeight="1">
      <c r="B219" s="272"/>
      <c r="C219" s="200" t="s">
        <v>2221</v>
      </c>
      <c r="D219" s="264">
        <v>2999.507</v>
      </c>
      <c r="E219" s="265">
        <v>1720.629</v>
      </c>
      <c r="F219" s="265">
        <v>1278.808</v>
      </c>
      <c r="G219" s="266">
        <v>2784.501</v>
      </c>
      <c r="H219" s="265">
        <v>1565.811</v>
      </c>
      <c r="I219" s="265">
        <v>1218.62</v>
      </c>
      <c r="J219" s="266">
        <v>215.006</v>
      </c>
      <c r="K219" s="278">
        <v>154.818</v>
      </c>
      <c r="L219" s="279">
        <v>60.118</v>
      </c>
    </row>
    <row r="220" spans="2:12" ht="12.75" customHeight="1">
      <c r="B220" s="272"/>
      <c r="C220" s="200" t="s">
        <v>2222</v>
      </c>
      <c r="D220" s="264">
        <v>2771.601</v>
      </c>
      <c r="E220" s="265">
        <v>1692.913</v>
      </c>
      <c r="F220" s="265">
        <v>1078.618</v>
      </c>
      <c r="G220" s="266">
        <v>2514.419</v>
      </c>
      <c r="H220" s="265">
        <v>1523.017</v>
      </c>
      <c r="I220" s="265">
        <v>991.402</v>
      </c>
      <c r="J220" s="266">
        <v>257.112</v>
      </c>
      <c r="K220" s="266">
        <v>169.826</v>
      </c>
      <c r="L220" s="279">
        <v>87.216</v>
      </c>
    </row>
    <row r="221" spans="2:12" ht="12" customHeight="1">
      <c r="B221" s="1050" t="s">
        <v>2040</v>
      </c>
      <c r="C221" s="1124"/>
      <c r="D221" s="264">
        <v>47916.017</v>
      </c>
      <c r="E221" s="265">
        <v>40324.917</v>
      </c>
      <c r="F221" s="265">
        <v>7591.1</v>
      </c>
      <c r="G221" s="266">
        <v>44929.117</v>
      </c>
      <c r="H221" s="265">
        <v>37657.801</v>
      </c>
      <c r="I221" s="265">
        <v>7271.316</v>
      </c>
      <c r="J221" s="266">
        <v>2986.9</v>
      </c>
      <c r="K221" s="278">
        <v>2667.116</v>
      </c>
      <c r="L221" s="274">
        <v>319.714</v>
      </c>
    </row>
    <row r="222" spans="2:12" ht="12.75" customHeight="1">
      <c r="B222" s="272"/>
      <c r="C222" s="200" t="s">
        <v>2223</v>
      </c>
      <c r="D222" s="264">
        <v>6820.413</v>
      </c>
      <c r="E222" s="265">
        <v>5461.9</v>
      </c>
      <c r="F222" s="265">
        <v>1358.513</v>
      </c>
      <c r="G222" s="266">
        <v>6443.919</v>
      </c>
      <c r="H222" s="265">
        <v>5137.7</v>
      </c>
      <c r="I222" s="265">
        <v>1306.219</v>
      </c>
      <c r="J222" s="266">
        <v>376.424</v>
      </c>
      <c r="K222" s="278">
        <v>324.2</v>
      </c>
      <c r="L222" s="279">
        <v>52.224</v>
      </c>
    </row>
    <row r="223" spans="2:12" ht="12.75" customHeight="1">
      <c r="B223" s="272"/>
      <c r="C223" s="200" t="s">
        <v>2224</v>
      </c>
      <c r="D223" s="264">
        <v>5636.415</v>
      </c>
      <c r="E223" s="265">
        <v>5228.711</v>
      </c>
      <c r="F223" s="265">
        <v>407.704</v>
      </c>
      <c r="G223" s="266">
        <v>5072.003</v>
      </c>
      <c r="H223" s="265">
        <v>4694.1</v>
      </c>
      <c r="I223" s="265">
        <v>377.903</v>
      </c>
      <c r="J223" s="266">
        <v>564.412</v>
      </c>
      <c r="K223" s="278">
        <v>534.611</v>
      </c>
      <c r="L223" s="279">
        <v>29.801</v>
      </c>
    </row>
    <row r="224" spans="2:12" ht="12.75" customHeight="1">
      <c r="B224" s="272"/>
      <c r="C224" s="200" t="s">
        <v>2225</v>
      </c>
      <c r="D224" s="264">
        <v>5428.218</v>
      </c>
      <c r="E224" s="265">
        <v>4672.123</v>
      </c>
      <c r="F224" s="265">
        <v>756.025</v>
      </c>
      <c r="G224" s="266">
        <v>4988.824</v>
      </c>
      <c r="H224" s="265">
        <v>4291.916</v>
      </c>
      <c r="I224" s="265">
        <v>696.908</v>
      </c>
      <c r="J224" s="266">
        <v>439.324</v>
      </c>
      <c r="K224" s="278">
        <v>380.207</v>
      </c>
      <c r="L224" s="279">
        <v>59.117</v>
      </c>
    </row>
    <row r="225" spans="2:12" ht="12.75" customHeight="1">
      <c r="B225" s="272"/>
      <c r="C225" s="200" t="s">
        <v>2226</v>
      </c>
      <c r="D225" s="264">
        <v>12208.411</v>
      </c>
      <c r="E225" s="265">
        <v>10384.809</v>
      </c>
      <c r="F225" s="265">
        <v>1823.602</v>
      </c>
      <c r="G225" s="266">
        <v>11599.615</v>
      </c>
      <c r="H225" s="265">
        <v>9815.801</v>
      </c>
      <c r="I225" s="265">
        <v>1783.814</v>
      </c>
      <c r="J225" s="266">
        <v>608.726</v>
      </c>
      <c r="K225" s="278">
        <v>569.008</v>
      </c>
      <c r="L225" s="279">
        <v>39.718</v>
      </c>
    </row>
    <row r="226" spans="2:12" ht="12.75" customHeight="1">
      <c r="B226" s="272"/>
      <c r="C226" s="200" t="s">
        <v>2227</v>
      </c>
      <c r="D226" s="264">
        <v>10083.718</v>
      </c>
      <c r="E226" s="265">
        <v>8304.925</v>
      </c>
      <c r="F226" s="265">
        <v>1778.723</v>
      </c>
      <c r="G226" s="266">
        <v>9425.613</v>
      </c>
      <c r="H226" s="265">
        <v>7765.811</v>
      </c>
      <c r="I226" s="265">
        <v>1659.802</v>
      </c>
      <c r="J226" s="266">
        <v>658.105</v>
      </c>
      <c r="K226" s="278">
        <v>539.114</v>
      </c>
      <c r="L226" s="279">
        <v>118.921</v>
      </c>
    </row>
    <row r="227" spans="2:12" ht="12.75" customHeight="1">
      <c r="B227" s="272"/>
      <c r="C227" s="200" t="s">
        <v>2228</v>
      </c>
      <c r="D227" s="264">
        <v>7738.702</v>
      </c>
      <c r="E227" s="265">
        <v>6272.309</v>
      </c>
      <c r="F227" s="265">
        <v>1466.323</v>
      </c>
      <c r="G227" s="266">
        <v>7399.003</v>
      </c>
      <c r="H227" s="265">
        <v>5952.403</v>
      </c>
      <c r="I227" s="265">
        <v>1446.6</v>
      </c>
      <c r="J227" s="266">
        <v>339.629</v>
      </c>
      <c r="K227" s="278">
        <v>319.906</v>
      </c>
      <c r="L227" s="279">
        <v>19.723</v>
      </c>
    </row>
    <row r="228" spans="2:12" ht="12.75" customHeight="1">
      <c r="B228" s="272"/>
      <c r="C228" s="200"/>
      <c r="D228" s="264"/>
      <c r="E228" s="266"/>
      <c r="F228" s="266"/>
      <c r="G228" s="266"/>
      <c r="H228" s="266"/>
      <c r="I228" s="266"/>
      <c r="J228" s="266"/>
      <c r="K228" s="266"/>
      <c r="L228" s="274"/>
    </row>
    <row r="229" spans="2:12" s="268" customFormat="1" ht="12" customHeight="1">
      <c r="B229" s="1048" t="s">
        <v>2229</v>
      </c>
      <c r="C229" s="1125"/>
      <c r="D229" s="269">
        <v>63035.501</v>
      </c>
      <c r="E229" s="270">
        <v>43342.805</v>
      </c>
      <c r="F229" s="270">
        <v>19692.626</v>
      </c>
      <c r="G229" s="270">
        <v>57178.908</v>
      </c>
      <c r="H229" s="270">
        <v>38277.117</v>
      </c>
      <c r="I229" s="270">
        <v>18901.721</v>
      </c>
      <c r="J229" s="270">
        <v>5856.523</v>
      </c>
      <c r="K229" s="270">
        <v>5065.618</v>
      </c>
      <c r="L229" s="271">
        <v>790.905</v>
      </c>
    </row>
    <row r="230" spans="2:12" ht="12" customHeight="1">
      <c r="B230" s="1050" t="s">
        <v>2041</v>
      </c>
      <c r="C230" s="1124"/>
      <c r="D230" s="264">
        <v>27423.603</v>
      </c>
      <c r="E230" s="265">
        <v>13052.407</v>
      </c>
      <c r="F230" s="265">
        <v>14371.126</v>
      </c>
      <c r="G230" s="266">
        <v>25197.621</v>
      </c>
      <c r="H230" s="265">
        <v>11338.12</v>
      </c>
      <c r="I230" s="265">
        <v>13859.501</v>
      </c>
      <c r="J230" s="266">
        <v>2225.912</v>
      </c>
      <c r="K230" s="266">
        <v>1714.217</v>
      </c>
      <c r="L230" s="274">
        <v>511.625</v>
      </c>
    </row>
    <row r="231" spans="2:12" ht="12.75" customHeight="1">
      <c r="B231" s="272"/>
      <c r="C231" s="200" t="s">
        <v>2230</v>
      </c>
      <c r="D231" s="264">
        <v>7781.416</v>
      </c>
      <c r="E231" s="265">
        <v>3803.505</v>
      </c>
      <c r="F231" s="265">
        <v>3977.911</v>
      </c>
      <c r="G231" s="266">
        <v>7131.42</v>
      </c>
      <c r="H231" s="265">
        <v>3297.612</v>
      </c>
      <c r="I231" s="265">
        <v>3833.808</v>
      </c>
      <c r="J231" s="266">
        <v>649.926</v>
      </c>
      <c r="K231" s="278">
        <v>505.823</v>
      </c>
      <c r="L231" s="279">
        <v>144.103</v>
      </c>
    </row>
    <row r="232" spans="2:12" ht="12.75" customHeight="1">
      <c r="B232" s="272"/>
      <c r="C232" s="200" t="s">
        <v>2231</v>
      </c>
      <c r="D232" s="264">
        <v>4995.619</v>
      </c>
      <c r="E232" s="265">
        <v>2490.715</v>
      </c>
      <c r="F232" s="265">
        <v>2504.904</v>
      </c>
      <c r="G232" s="266">
        <v>4670.429</v>
      </c>
      <c r="H232" s="265">
        <v>2211.913</v>
      </c>
      <c r="I232" s="265">
        <v>2458.516</v>
      </c>
      <c r="J232" s="266">
        <v>325.12</v>
      </c>
      <c r="K232" s="278">
        <v>278.802</v>
      </c>
      <c r="L232" s="279">
        <v>46.318</v>
      </c>
    </row>
    <row r="233" spans="2:12" ht="12.75" customHeight="1">
      <c r="B233" s="272"/>
      <c r="C233" s="200" t="s">
        <v>2232</v>
      </c>
      <c r="D233" s="264">
        <v>3700.226</v>
      </c>
      <c r="E233" s="265">
        <v>1544.229</v>
      </c>
      <c r="F233" s="265">
        <v>2155.927</v>
      </c>
      <c r="G233" s="266">
        <v>3443.526</v>
      </c>
      <c r="H233" s="265">
        <v>1362.02</v>
      </c>
      <c r="I233" s="265">
        <v>2081.506</v>
      </c>
      <c r="J233" s="266">
        <v>256.7</v>
      </c>
      <c r="K233" s="278">
        <v>182.209</v>
      </c>
      <c r="L233" s="279">
        <v>74.421</v>
      </c>
    </row>
    <row r="234" spans="2:12" ht="12.75" customHeight="1">
      <c r="B234" s="272"/>
      <c r="C234" s="200" t="s">
        <v>2233</v>
      </c>
      <c r="D234" s="264">
        <v>1511.615</v>
      </c>
      <c r="E234" s="265">
        <v>654.312</v>
      </c>
      <c r="F234" s="265">
        <v>857.303</v>
      </c>
      <c r="G234" s="266">
        <v>1350.108</v>
      </c>
      <c r="H234" s="265">
        <v>552.101</v>
      </c>
      <c r="I234" s="265">
        <v>798.007</v>
      </c>
      <c r="J234" s="266">
        <v>161.507</v>
      </c>
      <c r="K234" s="278">
        <v>102.211</v>
      </c>
      <c r="L234" s="279">
        <v>59.226</v>
      </c>
    </row>
    <row r="235" spans="2:12" ht="12.75" customHeight="1">
      <c r="B235" s="272"/>
      <c r="C235" s="200" t="s">
        <v>2234</v>
      </c>
      <c r="D235" s="264">
        <v>4063.3</v>
      </c>
      <c r="E235" s="265">
        <v>1703.117</v>
      </c>
      <c r="F235" s="265">
        <v>2360.113</v>
      </c>
      <c r="G235" s="266">
        <v>3781.422</v>
      </c>
      <c r="H235" s="265">
        <v>1497.416</v>
      </c>
      <c r="I235" s="265">
        <v>2284.006</v>
      </c>
      <c r="J235" s="266">
        <v>281.808</v>
      </c>
      <c r="K235" s="278">
        <v>205.701</v>
      </c>
      <c r="L235" s="279">
        <v>76.107</v>
      </c>
    </row>
    <row r="236" spans="2:12" ht="12.75" customHeight="1">
      <c r="B236" s="272"/>
      <c r="C236" s="200" t="s">
        <v>2180</v>
      </c>
      <c r="D236" s="264">
        <v>5371.217</v>
      </c>
      <c r="E236" s="265">
        <v>2856.319</v>
      </c>
      <c r="F236" s="265">
        <v>2514.828</v>
      </c>
      <c r="G236" s="266">
        <v>4820.506</v>
      </c>
      <c r="H236" s="265">
        <v>2416.918</v>
      </c>
      <c r="I236" s="265">
        <v>2403.518</v>
      </c>
      <c r="J236" s="266">
        <v>550.711</v>
      </c>
      <c r="K236" s="278">
        <v>439.401</v>
      </c>
      <c r="L236" s="279">
        <v>111.31</v>
      </c>
    </row>
    <row r="237" spans="2:12" ht="12" customHeight="1">
      <c r="B237" s="1050" t="s">
        <v>2235</v>
      </c>
      <c r="C237" s="1124"/>
      <c r="D237" s="264">
        <v>19401.819</v>
      </c>
      <c r="E237" s="265">
        <v>17303.606</v>
      </c>
      <c r="F237" s="265">
        <v>2098.213</v>
      </c>
      <c r="G237" s="266">
        <v>17505.511</v>
      </c>
      <c r="H237" s="265">
        <v>15457.501</v>
      </c>
      <c r="I237" s="265">
        <v>2048.01</v>
      </c>
      <c r="J237" s="266">
        <v>1896.308</v>
      </c>
      <c r="K237" s="266">
        <v>1846.105</v>
      </c>
      <c r="L237" s="274">
        <v>50.203</v>
      </c>
    </row>
    <row r="238" spans="2:12" ht="12.75" customHeight="1">
      <c r="B238" s="272"/>
      <c r="C238" s="200" t="s">
        <v>2236</v>
      </c>
      <c r="D238" s="264">
        <v>10392.623</v>
      </c>
      <c r="E238" s="265">
        <v>9497.703</v>
      </c>
      <c r="F238" s="265">
        <v>894.92</v>
      </c>
      <c r="G238" s="266">
        <v>9384.827</v>
      </c>
      <c r="H238" s="265">
        <v>8514.022</v>
      </c>
      <c r="I238" s="265">
        <v>870.805</v>
      </c>
      <c r="J238" s="266">
        <v>1007.726</v>
      </c>
      <c r="K238" s="278">
        <v>983.611</v>
      </c>
      <c r="L238" s="279">
        <v>24.115</v>
      </c>
    </row>
    <row r="239" spans="2:12" ht="12.75" customHeight="1">
      <c r="B239" s="272"/>
      <c r="C239" s="200" t="s">
        <v>2237</v>
      </c>
      <c r="D239" s="264">
        <v>4482.325</v>
      </c>
      <c r="E239" s="265">
        <v>4066.113</v>
      </c>
      <c r="F239" s="265">
        <v>416.212</v>
      </c>
      <c r="G239" s="266">
        <v>4011.116</v>
      </c>
      <c r="H239" s="265">
        <v>3600.915</v>
      </c>
      <c r="I239" s="265">
        <v>410.201</v>
      </c>
      <c r="J239" s="266">
        <v>471.209</v>
      </c>
      <c r="K239" s="278">
        <v>465.128</v>
      </c>
      <c r="L239" s="279">
        <v>6.011</v>
      </c>
    </row>
    <row r="240" spans="2:12" ht="12.75" customHeight="1">
      <c r="B240" s="272"/>
      <c r="C240" s="200" t="s">
        <v>2238</v>
      </c>
      <c r="D240" s="264">
        <v>4526.801</v>
      </c>
      <c r="E240" s="265">
        <v>3739.72</v>
      </c>
      <c r="F240" s="265">
        <v>787.011</v>
      </c>
      <c r="G240" s="266">
        <v>4109.428</v>
      </c>
      <c r="H240" s="265">
        <v>3342.424</v>
      </c>
      <c r="I240" s="265">
        <v>767.004</v>
      </c>
      <c r="J240" s="266">
        <v>417.303</v>
      </c>
      <c r="K240" s="278">
        <v>397.226</v>
      </c>
      <c r="L240" s="279">
        <v>20.007</v>
      </c>
    </row>
    <row r="241" spans="2:12" ht="12" customHeight="1">
      <c r="B241" s="1050" t="s">
        <v>1160</v>
      </c>
      <c r="C241" s="1124"/>
      <c r="D241" s="264">
        <v>3461.029</v>
      </c>
      <c r="E241" s="265">
        <v>2628.925</v>
      </c>
      <c r="F241" s="265">
        <v>832.104</v>
      </c>
      <c r="G241" s="266">
        <v>3232.913</v>
      </c>
      <c r="H241" s="265">
        <v>2442.42</v>
      </c>
      <c r="I241" s="265">
        <v>790.423</v>
      </c>
      <c r="J241" s="266">
        <v>228.116</v>
      </c>
      <c r="K241" s="266">
        <v>186.505</v>
      </c>
      <c r="L241" s="274">
        <v>41.611</v>
      </c>
    </row>
    <row r="242" spans="2:12" ht="12" customHeight="1">
      <c r="B242" s="1050" t="s">
        <v>2043</v>
      </c>
      <c r="C242" s="1124"/>
      <c r="D242" s="264">
        <v>12748.91</v>
      </c>
      <c r="E242" s="265">
        <v>10357.727</v>
      </c>
      <c r="F242" s="265">
        <v>2391.113</v>
      </c>
      <c r="G242" s="266">
        <v>11242.723</v>
      </c>
      <c r="H242" s="265">
        <v>9039.006</v>
      </c>
      <c r="I242" s="265">
        <v>2203.717</v>
      </c>
      <c r="J242" s="266">
        <v>1506.117</v>
      </c>
      <c r="K242" s="266">
        <v>1318.721</v>
      </c>
      <c r="L242" s="274">
        <v>187.326</v>
      </c>
    </row>
    <row r="243" spans="2:12" ht="12.75" customHeight="1">
      <c r="B243" s="272"/>
      <c r="C243" s="200" t="s">
        <v>2239</v>
      </c>
      <c r="D243" s="264">
        <v>7384.315</v>
      </c>
      <c r="E243" s="265">
        <v>5890.728</v>
      </c>
      <c r="F243" s="265">
        <v>1493.517</v>
      </c>
      <c r="G243" s="266">
        <v>6372.905</v>
      </c>
      <c r="H243" s="265">
        <v>5000.219</v>
      </c>
      <c r="I243" s="265">
        <v>1372.616</v>
      </c>
      <c r="J243" s="266">
        <v>1011.41</v>
      </c>
      <c r="K243" s="278">
        <v>890.509</v>
      </c>
      <c r="L243" s="279">
        <v>120.901</v>
      </c>
    </row>
    <row r="244" spans="2:12" ht="12.75" customHeight="1">
      <c r="B244" s="272"/>
      <c r="C244" s="200" t="s">
        <v>2240</v>
      </c>
      <c r="D244" s="264">
        <v>2300.719</v>
      </c>
      <c r="E244" s="265">
        <v>1842.514</v>
      </c>
      <c r="F244" s="265">
        <v>458.205</v>
      </c>
      <c r="G244" s="266">
        <v>2185.623</v>
      </c>
      <c r="H244" s="265">
        <v>1753.726</v>
      </c>
      <c r="I244" s="265">
        <v>431.827</v>
      </c>
      <c r="J244" s="266">
        <v>115.026</v>
      </c>
      <c r="K244" s="278">
        <v>88.718</v>
      </c>
      <c r="L244" s="279">
        <v>26.308</v>
      </c>
    </row>
    <row r="245" spans="2:12" ht="12.75" customHeight="1">
      <c r="B245" s="272"/>
      <c r="C245" s="200" t="s">
        <v>2241</v>
      </c>
      <c r="D245" s="264">
        <v>3063.806</v>
      </c>
      <c r="E245" s="265">
        <v>2624.415</v>
      </c>
      <c r="F245" s="265">
        <v>439.321</v>
      </c>
      <c r="G245" s="266">
        <v>2684.125</v>
      </c>
      <c r="H245" s="265">
        <v>2284.921</v>
      </c>
      <c r="I245" s="265">
        <v>399.204</v>
      </c>
      <c r="J245" s="266">
        <v>379.611</v>
      </c>
      <c r="K245" s="278">
        <v>339.424</v>
      </c>
      <c r="L245" s="279">
        <v>40.117</v>
      </c>
    </row>
    <row r="246" spans="2:12" ht="12.75" customHeight="1">
      <c r="B246" s="272"/>
      <c r="C246" s="200"/>
      <c r="D246" s="264"/>
      <c r="E246" s="266"/>
      <c r="F246" s="266"/>
      <c r="G246" s="266"/>
      <c r="H246" s="266"/>
      <c r="I246" s="266"/>
      <c r="J246" s="266"/>
      <c r="K246" s="266"/>
      <c r="L246" s="274"/>
    </row>
    <row r="247" spans="2:12" s="268" customFormat="1" ht="12" customHeight="1">
      <c r="B247" s="1048" t="s">
        <v>2242</v>
      </c>
      <c r="C247" s="1125"/>
      <c r="D247" s="269">
        <v>186122.72</v>
      </c>
      <c r="E247" s="270">
        <v>167760.214</v>
      </c>
      <c r="F247" s="270">
        <v>18362.506</v>
      </c>
      <c r="G247" s="270">
        <v>178076.015</v>
      </c>
      <c r="H247" s="270">
        <v>160649.824</v>
      </c>
      <c r="I247" s="270">
        <v>17426.121</v>
      </c>
      <c r="J247" s="270">
        <v>8046.705</v>
      </c>
      <c r="K247" s="270">
        <v>7110.32</v>
      </c>
      <c r="L247" s="271">
        <v>936.315</v>
      </c>
    </row>
    <row r="248" spans="2:12" ht="12" customHeight="1">
      <c r="B248" s="1050" t="s">
        <v>2044</v>
      </c>
      <c r="C248" s="1124"/>
      <c r="D248" s="264">
        <v>10487.704</v>
      </c>
      <c r="E248" s="265">
        <v>9240.211</v>
      </c>
      <c r="F248" s="265">
        <v>1247.423</v>
      </c>
      <c r="G248" s="266">
        <v>9692.825</v>
      </c>
      <c r="H248" s="265">
        <v>8487.107</v>
      </c>
      <c r="I248" s="265">
        <v>1205.718</v>
      </c>
      <c r="J248" s="266">
        <v>794.809</v>
      </c>
      <c r="K248" s="266">
        <v>753.104</v>
      </c>
      <c r="L248" s="274">
        <v>41.705</v>
      </c>
    </row>
    <row r="249" spans="2:12" ht="12.75" customHeight="1">
      <c r="B249" s="272"/>
      <c r="C249" s="200" t="s">
        <v>2095</v>
      </c>
      <c r="D249" s="264">
        <v>1799.527</v>
      </c>
      <c r="E249" s="265">
        <v>1574.32</v>
      </c>
      <c r="F249" s="265">
        <v>225.207</v>
      </c>
      <c r="G249" s="266">
        <v>1606.004</v>
      </c>
      <c r="H249" s="265">
        <v>1408.409</v>
      </c>
      <c r="I249" s="265">
        <v>197.525</v>
      </c>
      <c r="J249" s="266">
        <v>193.523</v>
      </c>
      <c r="K249" s="278">
        <v>165.911</v>
      </c>
      <c r="L249" s="279">
        <v>27.612</v>
      </c>
    </row>
    <row r="250" spans="2:12" ht="12.75" customHeight="1">
      <c r="B250" s="272"/>
      <c r="C250" s="200" t="s">
        <v>2243</v>
      </c>
      <c r="D250" s="264">
        <v>4658.504</v>
      </c>
      <c r="E250" s="265">
        <v>4235.712</v>
      </c>
      <c r="F250" s="265">
        <v>422.722</v>
      </c>
      <c r="G250" s="266">
        <v>4176.412</v>
      </c>
      <c r="H250" s="265">
        <v>3758.316</v>
      </c>
      <c r="I250" s="265">
        <v>418.026</v>
      </c>
      <c r="J250" s="266">
        <v>482.022</v>
      </c>
      <c r="K250" s="278">
        <v>477.326</v>
      </c>
      <c r="L250" s="279">
        <v>4.626</v>
      </c>
    </row>
    <row r="251" spans="2:12" ht="12.75" customHeight="1">
      <c r="B251" s="272"/>
      <c r="C251" s="200" t="s">
        <v>2122</v>
      </c>
      <c r="D251" s="264">
        <v>4029.603</v>
      </c>
      <c r="E251" s="265">
        <v>3430.109</v>
      </c>
      <c r="F251" s="265">
        <v>599.424</v>
      </c>
      <c r="G251" s="266">
        <v>3910.409</v>
      </c>
      <c r="H251" s="265">
        <v>3320.312</v>
      </c>
      <c r="I251" s="265">
        <v>590.027</v>
      </c>
      <c r="J251" s="266">
        <v>119.124</v>
      </c>
      <c r="K251" s="278">
        <v>109.727</v>
      </c>
      <c r="L251" s="279">
        <v>9.327</v>
      </c>
    </row>
    <row r="252" spans="2:12" ht="12" customHeight="1">
      <c r="B252" s="1050" t="s">
        <v>2045</v>
      </c>
      <c r="C252" s="1124"/>
      <c r="D252" s="264">
        <v>20631.014</v>
      </c>
      <c r="E252" s="265">
        <v>17897.419</v>
      </c>
      <c r="F252" s="265">
        <v>2733.525</v>
      </c>
      <c r="G252" s="266">
        <v>18642.719</v>
      </c>
      <c r="H252" s="265">
        <v>16109.515</v>
      </c>
      <c r="I252" s="265">
        <v>2533.204</v>
      </c>
      <c r="J252" s="266">
        <v>1988.225</v>
      </c>
      <c r="K252" s="266">
        <v>1787.904</v>
      </c>
      <c r="L252" s="274">
        <v>200.321</v>
      </c>
    </row>
    <row r="253" spans="2:12" ht="12.75" customHeight="1">
      <c r="B253" s="272"/>
      <c r="C253" s="200" t="s">
        <v>2244</v>
      </c>
      <c r="D253" s="264">
        <v>10223.805</v>
      </c>
      <c r="E253" s="265">
        <v>9492.401</v>
      </c>
      <c r="F253" s="265">
        <v>731.404</v>
      </c>
      <c r="G253" s="266">
        <v>9540.009</v>
      </c>
      <c r="H253" s="265">
        <v>8830.209</v>
      </c>
      <c r="I253" s="265">
        <v>709.8</v>
      </c>
      <c r="J253" s="266">
        <v>683.726</v>
      </c>
      <c r="K253" s="278">
        <v>662.122</v>
      </c>
      <c r="L253" s="279">
        <v>20.604</v>
      </c>
    </row>
    <row r="254" spans="2:12" ht="12.75" customHeight="1">
      <c r="B254" s="272"/>
      <c r="C254" s="200" t="s">
        <v>2245</v>
      </c>
      <c r="D254" s="264">
        <v>10407.209</v>
      </c>
      <c r="E254" s="265">
        <v>8405.018</v>
      </c>
      <c r="F254" s="265">
        <v>2002.121</v>
      </c>
      <c r="G254" s="266">
        <v>9102.71</v>
      </c>
      <c r="H254" s="265">
        <v>7279.306</v>
      </c>
      <c r="I254" s="265">
        <v>1823.404</v>
      </c>
      <c r="J254" s="266">
        <v>1304.429</v>
      </c>
      <c r="K254" s="278">
        <v>1125.712</v>
      </c>
      <c r="L254" s="279">
        <v>178.717</v>
      </c>
    </row>
    <row r="255" spans="2:12" ht="12" customHeight="1">
      <c r="B255" s="1050" t="s">
        <v>2046</v>
      </c>
      <c r="C255" s="1124"/>
      <c r="D255" s="264">
        <v>30680.311</v>
      </c>
      <c r="E255" s="265">
        <v>25016.8</v>
      </c>
      <c r="F255" s="265">
        <v>5663.511</v>
      </c>
      <c r="G255" s="266">
        <v>28794.008</v>
      </c>
      <c r="H255" s="265">
        <v>23489.223</v>
      </c>
      <c r="I255" s="265">
        <v>5304.715</v>
      </c>
      <c r="J255" s="266">
        <v>1886.303</v>
      </c>
      <c r="K255" s="266">
        <v>1527.507</v>
      </c>
      <c r="L255" s="274">
        <v>358.726</v>
      </c>
    </row>
    <row r="256" spans="2:12" ht="12.75" customHeight="1">
      <c r="B256" s="272"/>
      <c r="C256" s="200" t="s">
        <v>2246</v>
      </c>
      <c r="D256" s="264">
        <v>12020.709</v>
      </c>
      <c r="E256" s="265">
        <v>10698.009</v>
      </c>
      <c r="F256" s="265">
        <v>1322.7</v>
      </c>
      <c r="G256" s="266">
        <v>10808.605</v>
      </c>
      <c r="H256" s="265">
        <v>9809.227</v>
      </c>
      <c r="I256" s="265">
        <v>999.308</v>
      </c>
      <c r="J256" s="266">
        <v>1212.104</v>
      </c>
      <c r="K256" s="278">
        <v>888.712</v>
      </c>
      <c r="L256" s="279">
        <v>323.322</v>
      </c>
    </row>
    <row r="257" spans="2:12" ht="12.75" customHeight="1">
      <c r="B257" s="272"/>
      <c r="C257" s="200" t="s">
        <v>1161</v>
      </c>
      <c r="D257" s="264">
        <v>15640.518</v>
      </c>
      <c r="E257" s="265">
        <v>12958.129</v>
      </c>
      <c r="F257" s="265">
        <v>2682.319</v>
      </c>
      <c r="G257" s="266">
        <v>15092.31</v>
      </c>
      <c r="H257" s="265">
        <v>12426.52</v>
      </c>
      <c r="I257" s="265">
        <v>2665.72</v>
      </c>
      <c r="J257" s="266">
        <v>548.208</v>
      </c>
      <c r="K257" s="278">
        <v>531.609</v>
      </c>
      <c r="L257" s="279">
        <v>16.529</v>
      </c>
    </row>
    <row r="258" spans="2:12" ht="12.75" customHeight="1">
      <c r="B258" s="272"/>
      <c r="C258" s="200" t="s">
        <v>2248</v>
      </c>
      <c r="D258" s="264">
        <v>3019.014</v>
      </c>
      <c r="E258" s="265">
        <v>1360.522</v>
      </c>
      <c r="F258" s="265">
        <v>1658.422</v>
      </c>
      <c r="G258" s="266">
        <v>2893.023</v>
      </c>
      <c r="H258" s="265">
        <v>1253.406</v>
      </c>
      <c r="I258" s="265">
        <v>1639.617</v>
      </c>
      <c r="J258" s="266">
        <v>125.921</v>
      </c>
      <c r="K258" s="278">
        <v>107.116</v>
      </c>
      <c r="L258" s="279">
        <v>18.805</v>
      </c>
    </row>
    <row r="259" spans="2:12" ht="12" customHeight="1">
      <c r="B259" s="1050" t="s">
        <v>2047</v>
      </c>
      <c r="C259" s="1124"/>
      <c r="D259" s="264">
        <v>25328.12</v>
      </c>
      <c r="E259" s="265">
        <v>22954.921</v>
      </c>
      <c r="F259" s="265">
        <v>2373.129</v>
      </c>
      <c r="G259" s="266">
        <v>24968.62</v>
      </c>
      <c r="H259" s="265">
        <v>22633.126</v>
      </c>
      <c r="I259" s="265">
        <v>2335.424</v>
      </c>
      <c r="J259" s="266">
        <v>359.5</v>
      </c>
      <c r="K259" s="266">
        <v>321.725</v>
      </c>
      <c r="L259" s="274">
        <v>37.705</v>
      </c>
    </row>
    <row r="260" spans="2:12" ht="12.75" customHeight="1">
      <c r="B260" s="272"/>
      <c r="C260" s="200" t="s">
        <v>2186</v>
      </c>
      <c r="D260" s="264">
        <v>10620.416</v>
      </c>
      <c r="E260" s="265">
        <v>10085.715</v>
      </c>
      <c r="F260" s="265">
        <v>534.701</v>
      </c>
      <c r="G260" s="266">
        <v>10454.825</v>
      </c>
      <c r="H260" s="265">
        <v>9932.923</v>
      </c>
      <c r="I260" s="265">
        <v>521.829</v>
      </c>
      <c r="J260" s="266">
        <v>165.521</v>
      </c>
      <c r="K260" s="278">
        <v>152.719</v>
      </c>
      <c r="L260" s="279">
        <v>12.802</v>
      </c>
    </row>
    <row r="261" spans="2:12" ht="12.75" customHeight="1">
      <c r="B261" s="272"/>
      <c r="C261" s="200" t="s">
        <v>2249</v>
      </c>
      <c r="D261" s="264">
        <v>6191.012</v>
      </c>
      <c r="E261" s="265">
        <v>5567.905</v>
      </c>
      <c r="F261" s="265">
        <v>623.107</v>
      </c>
      <c r="G261" s="266">
        <v>6123.404</v>
      </c>
      <c r="H261" s="265">
        <v>5511.803</v>
      </c>
      <c r="I261" s="265">
        <v>611.601</v>
      </c>
      <c r="J261" s="266">
        <v>67.608</v>
      </c>
      <c r="K261" s="278">
        <v>56.102</v>
      </c>
      <c r="L261" s="279">
        <v>11.506</v>
      </c>
    </row>
    <row r="262" spans="2:12" ht="12.75" customHeight="1">
      <c r="B262" s="272"/>
      <c r="C262" s="200" t="s">
        <v>2181</v>
      </c>
      <c r="D262" s="264">
        <f>SUM(E262:F262)</f>
        <v>8516.622</v>
      </c>
      <c r="E262" s="265">
        <v>7301.301</v>
      </c>
      <c r="F262" s="265">
        <v>1215.321</v>
      </c>
      <c r="G262" s="266">
        <v>8390.321</v>
      </c>
      <c r="H262" s="265">
        <v>7188.327</v>
      </c>
      <c r="I262" s="265">
        <v>1201.924</v>
      </c>
      <c r="J262" s="266">
        <v>126.301</v>
      </c>
      <c r="K262" s="278">
        <v>112.904</v>
      </c>
      <c r="L262" s="279">
        <v>13.327</v>
      </c>
    </row>
    <row r="263" spans="2:12" ht="12" customHeight="1">
      <c r="B263" s="1050" t="s">
        <v>2048</v>
      </c>
      <c r="C263" s="1124"/>
      <c r="D263" s="264">
        <f>SUM(E263:F263)</f>
        <v>39340.028</v>
      </c>
      <c r="E263" s="265">
        <v>36810.1</v>
      </c>
      <c r="F263" s="265">
        <v>2529.928</v>
      </c>
      <c r="G263" s="266">
        <v>39779.828</v>
      </c>
      <c r="H263" s="265">
        <v>36312.018</v>
      </c>
      <c r="I263" s="265">
        <v>2467.81</v>
      </c>
      <c r="J263" s="266">
        <v>560.2</v>
      </c>
      <c r="K263" s="266">
        <v>498.012</v>
      </c>
      <c r="L263" s="274">
        <v>62.118</v>
      </c>
    </row>
    <row r="264" spans="2:12" ht="12.75" customHeight="1">
      <c r="B264" s="272"/>
      <c r="C264" s="200" t="s">
        <v>2250</v>
      </c>
      <c r="D264" s="264">
        <v>10351.71</v>
      </c>
      <c r="E264" s="265">
        <v>9833.227</v>
      </c>
      <c r="F264" s="265">
        <v>518.413</v>
      </c>
      <c r="G264" s="266">
        <v>10183.126</v>
      </c>
      <c r="H264" s="265">
        <v>9671.2</v>
      </c>
      <c r="I264" s="265">
        <v>511.926</v>
      </c>
      <c r="J264" s="266">
        <v>168.514</v>
      </c>
      <c r="K264" s="278">
        <v>162.027</v>
      </c>
      <c r="L264" s="279">
        <v>6.417</v>
      </c>
    </row>
    <row r="265" spans="2:12" ht="12.75" customHeight="1">
      <c r="B265" s="272"/>
      <c r="C265" s="200" t="s">
        <v>2251</v>
      </c>
      <c r="D265" s="264">
        <v>5483.518</v>
      </c>
      <c r="E265" s="265">
        <v>4901.124</v>
      </c>
      <c r="F265" s="265">
        <v>582.324</v>
      </c>
      <c r="G265" s="266">
        <v>5382.417</v>
      </c>
      <c r="H265" s="265">
        <v>4822.703</v>
      </c>
      <c r="I265" s="265">
        <v>559.714</v>
      </c>
      <c r="J265" s="266">
        <v>101.101</v>
      </c>
      <c r="K265" s="278">
        <v>78.421</v>
      </c>
      <c r="L265" s="279">
        <v>22.61</v>
      </c>
    </row>
    <row r="266" spans="2:12" ht="12.75" customHeight="1">
      <c r="B266" s="272"/>
      <c r="C266" s="200" t="s">
        <v>2252</v>
      </c>
      <c r="D266" s="264">
        <v>4278.408</v>
      </c>
      <c r="E266" s="265">
        <v>3862.422</v>
      </c>
      <c r="F266" s="265">
        <v>415.916</v>
      </c>
      <c r="G266" s="266">
        <v>4164.925</v>
      </c>
      <c r="H266" s="265">
        <v>3772.805</v>
      </c>
      <c r="I266" s="265">
        <v>392.12</v>
      </c>
      <c r="J266" s="266">
        <v>113.413</v>
      </c>
      <c r="K266" s="278">
        <v>89.617</v>
      </c>
      <c r="L266" s="279">
        <v>23.726</v>
      </c>
    </row>
    <row r="267" spans="2:12" ht="12.75" customHeight="1">
      <c r="B267" s="272"/>
      <c r="C267" s="200" t="s">
        <v>2253</v>
      </c>
      <c r="D267" s="264">
        <v>9691.6</v>
      </c>
      <c r="E267" s="265">
        <v>9305.126</v>
      </c>
      <c r="F267" s="265">
        <v>386.404</v>
      </c>
      <c r="G267" s="266">
        <v>9640.118</v>
      </c>
      <c r="H267" s="265">
        <v>9259.322</v>
      </c>
      <c r="I267" s="265">
        <v>380.726</v>
      </c>
      <c r="J267" s="266">
        <v>51.412</v>
      </c>
      <c r="K267" s="278">
        <v>45.804</v>
      </c>
      <c r="L267" s="279">
        <v>5.608</v>
      </c>
    </row>
    <row r="268" spans="2:12" ht="12.75" customHeight="1">
      <c r="B268" s="272"/>
      <c r="C268" s="200" t="s">
        <v>2254</v>
      </c>
      <c r="D268" s="264">
        <v>9534.722</v>
      </c>
      <c r="E268" s="265">
        <v>8907.921</v>
      </c>
      <c r="F268" s="265">
        <v>626.801</v>
      </c>
      <c r="G268" s="266">
        <v>9409.102</v>
      </c>
      <c r="H268" s="265">
        <v>8785.918</v>
      </c>
      <c r="I268" s="265">
        <v>623.114</v>
      </c>
      <c r="J268" s="266">
        <v>125.62</v>
      </c>
      <c r="K268" s="278">
        <v>122.003</v>
      </c>
      <c r="L268" s="279">
        <v>3.617</v>
      </c>
    </row>
    <row r="269" spans="2:12" ht="12" customHeight="1">
      <c r="B269" s="1050" t="s">
        <v>2049</v>
      </c>
      <c r="C269" s="1124"/>
      <c r="D269" s="264">
        <v>17320.009</v>
      </c>
      <c r="E269" s="265">
        <v>15972.926</v>
      </c>
      <c r="F269" s="265">
        <v>1347.013</v>
      </c>
      <c r="G269" s="266">
        <v>15861.826</v>
      </c>
      <c r="H269" s="265">
        <v>14668.909</v>
      </c>
      <c r="I269" s="265">
        <v>1192.917</v>
      </c>
      <c r="J269" s="266">
        <v>1458.113</v>
      </c>
      <c r="K269" s="266">
        <v>1304.017</v>
      </c>
      <c r="L269" s="274">
        <v>154.026</v>
      </c>
    </row>
    <row r="270" spans="2:12" ht="12.75" customHeight="1">
      <c r="B270" s="272"/>
      <c r="C270" s="200" t="s">
        <v>2255</v>
      </c>
      <c r="D270" s="264">
        <v>5016.908</v>
      </c>
      <c r="E270" s="265">
        <v>4527.72</v>
      </c>
      <c r="F270" s="265">
        <v>489.118</v>
      </c>
      <c r="G270" s="266">
        <v>4575.506</v>
      </c>
      <c r="H270" s="265">
        <v>4116.826</v>
      </c>
      <c r="I270" s="265">
        <v>458.61</v>
      </c>
      <c r="J270" s="266">
        <v>441.402</v>
      </c>
      <c r="K270" s="278">
        <v>410.824</v>
      </c>
      <c r="L270" s="279">
        <v>30.508</v>
      </c>
    </row>
    <row r="271" spans="2:12" ht="12.75" customHeight="1">
      <c r="B271" s="272"/>
      <c r="C271" s="200" t="s">
        <v>2256</v>
      </c>
      <c r="D271" s="264">
        <v>279.529</v>
      </c>
      <c r="E271" s="265">
        <v>174.529</v>
      </c>
      <c r="F271" s="265">
        <v>105</v>
      </c>
      <c r="G271" s="266">
        <v>197.911</v>
      </c>
      <c r="H271" s="265">
        <v>164.211</v>
      </c>
      <c r="I271" s="265">
        <v>33.7</v>
      </c>
      <c r="J271" s="266">
        <v>81.618</v>
      </c>
      <c r="K271" s="278">
        <v>10.318</v>
      </c>
      <c r="L271" s="279">
        <v>71.3</v>
      </c>
    </row>
    <row r="272" spans="2:12" ht="12.75" customHeight="1">
      <c r="B272" s="272"/>
      <c r="C272" s="200" t="s">
        <v>2257</v>
      </c>
      <c r="D272" s="264">
        <v>12023.502</v>
      </c>
      <c r="E272" s="265">
        <v>11270.627</v>
      </c>
      <c r="F272" s="265">
        <v>752.825</v>
      </c>
      <c r="G272" s="266">
        <v>11088.409</v>
      </c>
      <c r="H272" s="265">
        <v>10387.802</v>
      </c>
      <c r="I272" s="265">
        <v>700.607</v>
      </c>
      <c r="J272" s="266">
        <v>935.023</v>
      </c>
      <c r="K272" s="278">
        <v>882.805</v>
      </c>
      <c r="L272" s="279">
        <v>52.218</v>
      </c>
    </row>
    <row r="273" spans="2:12" ht="12" customHeight="1">
      <c r="B273" s="1050" t="s">
        <v>2050</v>
      </c>
      <c r="C273" s="1124"/>
      <c r="D273" s="264">
        <v>42335.324</v>
      </c>
      <c r="E273" s="265">
        <v>39867.627</v>
      </c>
      <c r="F273" s="265">
        <v>2467.627</v>
      </c>
      <c r="G273" s="266">
        <v>41335.909</v>
      </c>
      <c r="H273" s="265">
        <v>38949.716</v>
      </c>
      <c r="I273" s="265">
        <v>2386.123</v>
      </c>
      <c r="J273" s="266">
        <v>999.415</v>
      </c>
      <c r="K273" s="266">
        <v>917.911</v>
      </c>
      <c r="L273" s="274">
        <v>81.504</v>
      </c>
    </row>
    <row r="274" spans="2:12" ht="12.75" customHeight="1">
      <c r="B274" s="272"/>
      <c r="C274" s="200" t="s">
        <v>2258</v>
      </c>
      <c r="D274" s="264">
        <v>9081.421</v>
      </c>
      <c r="E274" s="265">
        <v>8476.814</v>
      </c>
      <c r="F274" s="265">
        <v>604.607</v>
      </c>
      <c r="G274" s="266">
        <v>8857.12</v>
      </c>
      <c r="H274" s="265">
        <v>8278.521</v>
      </c>
      <c r="I274" s="265">
        <v>578.529</v>
      </c>
      <c r="J274" s="266">
        <v>224.301</v>
      </c>
      <c r="K274" s="278">
        <v>198.223</v>
      </c>
      <c r="L274" s="279">
        <v>26.008</v>
      </c>
    </row>
    <row r="275" spans="2:12" ht="12.75" customHeight="1">
      <c r="B275" s="272"/>
      <c r="C275" s="200" t="s">
        <v>2259</v>
      </c>
      <c r="D275" s="264">
        <v>6993.802</v>
      </c>
      <c r="E275" s="265">
        <v>6716.509</v>
      </c>
      <c r="F275" s="265">
        <v>277.223</v>
      </c>
      <c r="G275" s="266">
        <v>6815.402</v>
      </c>
      <c r="H275" s="265">
        <v>6545.11</v>
      </c>
      <c r="I275" s="265">
        <v>270.222</v>
      </c>
      <c r="J275" s="266">
        <v>178.4</v>
      </c>
      <c r="K275" s="278">
        <v>171.329</v>
      </c>
      <c r="L275" s="279">
        <v>7.001</v>
      </c>
    </row>
    <row r="276" spans="2:12" ht="12.75" customHeight="1">
      <c r="B276" s="272"/>
      <c r="C276" s="200" t="s">
        <v>2260</v>
      </c>
      <c r="D276" s="264">
        <v>4635.826</v>
      </c>
      <c r="E276" s="265">
        <v>4466.527</v>
      </c>
      <c r="F276" s="265">
        <v>169.229</v>
      </c>
      <c r="G276" s="266">
        <v>4556.027</v>
      </c>
      <c r="H276" s="265">
        <v>4388.028</v>
      </c>
      <c r="I276" s="265">
        <v>167.929</v>
      </c>
      <c r="J276" s="266">
        <v>79.729</v>
      </c>
      <c r="K276" s="278">
        <v>78.429</v>
      </c>
      <c r="L276" s="279">
        <v>1.3</v>
      </c>
    </row>
    <row r="277" spans="2:12" ht="12.75" customHeight="1">
      <c r="B277" s="272"/>
      <c r="C277" s="200" t="s">
        <v>2261</v>
      </c>
      <c r="D277" s="264">
        <v>5178.702</v>
      </c>
      <c r="E277" s="265">
        <v>4850.606</v>
      </c>
      <c r="F277" s="265">
        <v>328.026</v>
      </c>
      <c r="G277" s="266">
        <v>5156.811</v>
      </c>
      <c r="H277" s="265">
        <v>4829.2</v>
      </c>
      <c r="I277" s="265">
        <v>327.611</v>
      </c>
      <c r="J277" s="266">
        <v>21.821</v>
      </c>
      <c r="K277" s="278">
        <v>21.406</v>
      </c>
      <c r="L277" s="279">
        <v>0.415</v>
      </c>
    </row>
    <row r="278" spans="2:12" ht="12.75" customHeight="1">
      <c r="B278" s="272"/>
      <c r="C278" s="200" t="s">
        <v>2262</v>
      </c>
      <c r="D278" s="264">
        <v>10450.711</v>
      </c>
      <c r="E278" s="265">
        <v>9776.322</v>
      </c>
      <c r="F278" s="265">
        <v>674.319</v>
      </c>
      <c r="G278" s="266">
        <v>10101.228</v>
      </c>
      <c r="H278" s="265">
        <v>9463.529</v>
      </c>
      <c r="I278" s="265">
        <v>636.629</v>
      </c>
      <c r="J278" s="266">
        <v>349.413</v>
      </c>
      <c r="K278" s="278">
        <v>312.723</v>
      </c>
      <c r="L278" s="279">
        <v>36.62</v>
      </c>
    </row>
    <row r="279" spans="2:12" ht="12.75" customHeight="1">
      <c r="B279" s="272"/>
      <c r="C279" s="200" t="s">
        <v>2263</v>
      </c>
      <c r="D279" s="264">
        <v>5994.722</v>
      </c>
      <c r="E279" s="265">
        <v>5580.709</v>
      </c>
      <c r="F279" s="265">
        <v>414.013</v>
      </c>
      <c r="G279" s="266">
        <v>5849.111</v>
      </c>
      <c r="H279" s="265">
        <v>5445.118</v>
      </c>
      <c r="I279" s="265">
        <v>403.923</v>
      </c>
      <c r="J279" s="266">
        <v>145.611</v>
      </c>
      <c r="K279" s="278">
        <v>135.521</v>
      </c>
      <c r="L279" s="279">
        <v>10.02</v>
      </c>
    </row>
    <row r="280" spans="2:12" ht="12.75" customHeight="1">
      <c r="B280" s="272"/>
      <c r="C280" s="200"/>
      <c r="D280" s="264"/>
      <c r="E280" s="266"/>
      <c r="F280" s="266"/>
      <c r="G280" s="266"/>
      <c r="H280" s="266"/>
      <c r="I280" s="266"/>
      <c r="J280" s="266"/>
      <c r="K280" s="266"/>
      <c r="L280" s="274"/>
    </row>
    <row r="281" spans="2:12" s="268" customFormat="1" ht="12" customHeight="1">
      <c r="B281" s="1048" t="s">
        <v>2264</v>
      </c>
      <c r="C281" s="1125"/>
      <c r="D281" s="269">
        <v>31089.517</v>
      </c>
      <c r="E281" s="270">
        <v>25225.519</v>
      </c>
      <c r="F281" s="270">
        <v>5863.928</v>
      </c>
      <c r="G281" s="270">
        <v>29344.21</v>
      </c>
      <c r="H281" s="270">
        <v>23729.818</v>
      </c>
      <c r="I281" s="270">
        <v>5614.322</v>
      </c>
      <c r="J281" s="270">
        <v>1745.307</v>
      </c>
      <c r="K281" s="270">
        <v>1495.701</v>
      </c>
      <c r="L281" s="271">
        <v>249.606</v>
      </c>
    </row>
    <row r="282" spans="2:12" ht="12" customHeight="1">
      <c r="B282" s="1050" t="s">
        <v>2051</v>
      </c>
      <c r="C282" s="1124"/>
      <c r="D282" s="264">
        <v>11274.903</v>
      </c>
      <c r="E282" s="265">
        <v>8829.312</v>
      </c>
      <c r="F282" s="265">
        <v>2445.521</v>
      </c>
      <c r="G282" s="266">
        <v>10044.607</v>
      </c>
      <c r="H282" s="265">
        <v>7791.319</v>
      </c>
      <c r="I282" s="265">
        <v>2253.218</v>
      </c>
      <c r="J282" s="266">
        <v>1230.226</v>
      </c>
      <c r="K282" s="266">
        <v>1037.923</v>
      </c>
      <c r="L282" s="274">
        <v>192.303</v>
      </c>
    </row>
    <row r="283" spans="2:12" ht="12.75" customHeight="1">
      <c r="B283" s="272"/>
      <c r="C283" s="200" t="s">
        <v>2265</v>
      </c>
      <c r="D283" s="264">
        <v>3358.318</v>
      </c>
      <c r="E283" s="265">
        <v>2405.818</v>
      </c>
      <c r="F283" s="265">
        <v>952.5</v>
      </c>
      <c r="G283" s="266">
        <v>3038.325</v>
      </c>
      <c r="H283" s="265">
        <v>2105.317</v>
      </c>
      <c r="I283" s="265">
        <v>933.008</v>
      </c>
      <c r="J283" s="266">
        <v>319.923</v>
      </c>
      <c r="K283" s="278">
        <v>300.501</v>
      </c>
      <c r="L283" s="279">
        <v>19.422</v>
      </c>
    </row>
    <row r="284" spans="2:12" ht="12.75" customHeight="1">
      <c r="B284" s="272"/>
      <c r="C284" s="200" t="s">
        <v>2266</v>
      </c>
      <c r="D284" s="264">
        <v>4415.512</v>
      </c>
      <c r="E284" s="265">
        <v>3697.905</v>
      </c>
      <c r="F284" s="265">
        <v>717.607</v>
      </c>
      <c r="G284" s="266">
        <v>3944.201</v>
      </c>
      <c r="H284" s="265">
        <v>3318.829</v>
      </c>
      <c r="I284" s="265">
        <v>625.302</v>
      </c>
      <c r="J284" s="266">
        <v>471.311</v>
      </c>
      <c r="K284" s="278">
        <v>379.006</v>
      </c>
      <c r="L284" s="279">
        <v>92.305</v>
      </c>
    </row>
    <row r="285" spans="2:12" ht="12.75" customHeight="1">
      <c r="B285" s="272"/>
      <c r="C285" s="200" t="s">
        <v>2267</v>
      </c>
      <c r="D285" s="264">
        <v>1634.922</v>
      </c>
      <c r="E285" s="265">
        <v>1150.41</v>
      </c>
      <c r="F285" s="265">
        <v>484.512</v>
      </c>
      <c r="G285" s="266">
        <v>1473.404</v>
      </c>
      <c r="H285" s="265">
        <v>1024.603</v>
      </c>
      <c r="I285" s="265">
        <v>448.801</v>
      </c>
      <c r="J285" s="266">
        <v>161.518</v>
      </c>
      <c r="K285" s="278">
        <v>125.807</v>
      </c>
      <c r="L285" s="279">
        <v>35.711</v>
      </c>
    </row>
    <row r="286" spans="2:12" ht="12.75" customHeight="1">
      <c r="B286" s="272"/>
      <c r="C286" s="200" t="s">
        <v>2268</v>
      </c>
      <c r="D286" s="264">
        <v>1866.011</v>
      </c>
      <c r="E286" s="265">
        <v>1575.109</v>
      </c>
      <c r="F286" s="265">
        <v>290.902</v>
      </c>
      <c r="G286" s="266">
        <v>1588.607</v>
      </c>
      <c r="H286" s="265">
        <v>1342.5</v>
      </c>
      <c r="I286" s="265">
        <v>246.107</v>
      </c>
      <c r="J286" s="266">
        <v>277.404</v>
      </c>
      <c r="K286" s="278">
        <v>232.609</v>
      </c>
      <c r="L286" s="279">
        <v>44.725</v>
      </c>
    </row>
    <row r="287" spans="2:12" ht="12" customHeight="1">
      <c r="B287" s="1050" t="s">
        <v>2052</v>
      </c>
      <c r="C287" s="1124"/>
      <c r="D287" s="264">
        <v>19814.614</v>
      </c>
      <c r="E287" s="265">
        <v>16396.207</v>
      </c>
      <c r="F287" s="265">
        <v>3418.407</v>
      </c>
      <c r="G287" s="266">
        <v>19299.603</v>
      </c>
      <c r="H287" s="265">
        <v>15938.429</v>
      </c>
      <c r="I287" s="265">
        <v>3361.104</v>
      </c>
      <c r="J287" s="266">
        <v>515.011</v>
      </c>
      <c r="K287" s="266">
        <v>457.708</v>
      </c>
      <c r="L287" s="274">
        <v>57.303</v>
      </c>
    </row>
    <row r="288" spans="2:12" ht="12.75" customHeight="1">
      <c r="B288" s="272"/>
      <c r="C288" s="200" t="s">
        <v>2269</v>
      </c>
      <c r="D288" s="264">
        <v>7530.102</v>
      </c>
      <c r="E288" s="265">
        <v>7285.204</v>
      </c>
      <c r="F288" s="265">
        <v>244.828</v>
      </c>
      <c r="G288" s="266">
        <v>7288.906</v>
      </c>
      <c r="H288" s="265">
        <v>7063.511</v>
      </c>
      <c r="I288" s="265">
        <v>225.325</v>
      </c>
      <c r="J288" s="266">
        <v>241.126</v>
      </c>
      <c r="K288" s="278">
        <v>221.623</v>
      </c>
      <c r="L288" s="279">
        <v>19.503</v>
      </c>
    </row>
    <row r="289" spans="2:12" ht="12.75" customHeight="1">
      <c r="B289" s="272"/>
      <c r="C289" s="200" t="s">
        <v>2270</v>
      </c>
      <c r="D289" s="264">
        <v>12284.512</v>
      </c>
      <c r="E289" s="265">
        <v>9111.003</v>
      </c>
      <c r="F289" s="265">
        <v>3173.509</v>
      </c>
      <c r="G289" s="266">
        <v>12010.627</v>
      </c>
      <c r="H289" s="265">
        <v>8874.918</v>
      </c>
      <c r="I289" s="265">
        <v>3135.709</v>
      </c>
      <c r="J289" s="266">
        <v>273.815</v>
      </c>
      <c r="K289" s="278">
        <v>236.015</v>
      </c>
      <c r="L289" s="279">
        <v>37.8</v>
      </c>
    </row>
    <row r="290" spans="2:12" ht="12.75" customHeight="1">
      <c r="B290" s="272"/>
      <c r="C290" s="200"/>
      <c r="D290" s="264"/>
      <c r="E290" s="266"/>
      <c r="F290" s="266"/>
      <c r="G290" s="266"/>
      <c r="H290" s="266"/>
      <c r="I290" s="266"/>
      <c r="J290" s="266"/>
      <c r="K290" s="266"/>
      <c r="L290" s="274"/>
    </row>
    <row r="291" spans="2:12" s="268" customFormat="1" ht="12" customHeight="1">
      <c r="B291" s="1048" t="s">
        <v>2271</v>
      </c>
      <c r="C291" s="1125"/>
      <c r="D291" s="269">
        <v>83815.627</v>
      </c>
      <c r="E291" s="270">
        <v>66617.407</v>
      </c>
      <c r="F291" s="270">
        <v>17198.22</v>
      </c>
      <c r="G291" s="270">
        <v>81820.313</v>
      </c>
      <c r="H291" s="270">
        <v>65124.622</v>
      </c>
      <c r="I291" s="270">
        <v>16695.621</v>
      </c>
      <c r="J291" s="270">
        <v>1995.314</v>
      </c>
      <c r="K291" s="270">
        <v>1492.715</v>
      </c>
      <c r="L291" s="271">
        <v>502.529</v>
      </c>
    </row>
    <row r="292" spans="2:12" ht="12" customHeight="1">
      <c r="B292" s="1050" t="s">
        <v>2053</v>
      </c>
      <c r="C292" s="1124"/>
      <c r="D292" s="264">
        <v>11013.418</v>
      </c>
      <c r="E292" s="265">
        <v>9447.521</v>
      </c>
      <c r="F292" s="265">
        <v>1565.827</v>
      </c>
      <c r="G292" s="266">
        <v>10689.02</v>
      </c>
      <c r="H292" s="265">
        <v>9162.223</v>
      </c>
      <c r="I292" s="265">
        <v>1526.727</v>
      </c>
      <c r="J292" s="266">
        <v>324.328</v>
      </c>
      <c r="K292" s="266">
        <v>285.228</v>
      </c>
      <c r="L292" s="274">
        <v>39.1</v>
      </c>
    </row>
    <row r="293" spans="2:12" ht="12.75" customHeight="1">
      <c r="B293" s="272"/>
      <c r="C293" s="200" t="s">
        <v>2272</v>
      </c>
      <c r="D293" s="264">
        <v>802.119</v>
      </c>
      <c r="E293" s="265">
        <v>481.006</v>
      </c>
      <c r="F293" s="265">
        <v>321.113</v>
      </c>
      <c r="G293" s="266">
        <v>777.522</v>
      </c>
      <c r="H293" s="265">
        <v>460.309</v>
      </c>
      <c r="I293" s="265">
        <v>317.213</v>
      </c>
      <c r="J293" s="266">
        <v>24.527</v>
      </c>
      <c r="K293" s="278">
        <v>20.627</v>
      </c>
      <c r="L293" s="279">
        <v>3.9</v>
      </c>
    </row>
    <row r="294" spans="2:12" ht="12.75" customHeight="1">
      <c r="B294" s="272"/>
      <c r="C294" s="200" t="s">
        <v>2088</v>
      </c>
      <c r="D294" s="264">
        <v>4969.329</v>
      </c>
      <c r="E294" s="265">
        <v>4364.407</v>
      </c>
      <c r="F294" s="265">
        <v>604.922</v>
      </c>
      <c r="G294" s="266">
        <v>4717.121</v>
      </c>
      <c r="H294" s="265">
        <v>4146.817</v>
      </c>
      <c r="I294" s="265">
        <v>570.304</v>
      </c>
      <c r="J294" s="266">
        <v>252.208</v>
      </c>
      <c r="K294" s="278">
        <v>217.52</v>
      </c>
      <c r="L294" s="279">
        <v>34.618</v>
      </c>
    </row>
    <row r="295" spans="2:12" ht="12.75" customHeight="1">
      <c r="B295" s="272"/>
      <c r="C295" s="200" t="s">
        <v>2273</v>
      </c>
      <c r="D295" s="264">
        <v>5241.9</v>
      </c>
      <c r="E295" s="265">
        <v>4602.108</v>
      </c>
      <c r="F295" s="265">
        <v>639.722</v>
      </c>
      <c r="G295" s="266">
        <v>5194.307</v>
      </c>
      <c r="H295" s="265">
        <v>4555.027</v>
      </c>
      <c r="I295" s="265">
        <v>639.21</v>
      </c>
      <c r="J295" s="266">
        <v>47.523</v>
      </c>
      <c r="K295" s="278">
        <v>47.011</v>
      </c>
      <c r="L295" s="279">
        <v>0.512</v>
      </c>
    </row>
    <row r="296" spans="2:12" ht="12" customHeight="1">
      <c r="B296" s="1050" t="s">
        <v>2054</v>
      </c>
      <c r="C296" s="1124"/>
      <c r="D296" s="264">
        <v>17471.61</v>
      </c>
      <c r="E296" s="265">
        <v>14911.811</v>
      </c>
      <c r="F296" s="265">
        <v>2559.729</v>
      </c>
      <c r="G296" s="266">
        <v>17050.214</v>
      </c>
      <c r="H296" s="265">
        <v>14639.728</v>
      </c>
      <c r="I296" s="265">
        <v>2410.416</v>
      </c>
      <c r="J296" s="266">
        <v>421.326</v>
      </c>
      <c r="K296" s="266">
        <v>272.013</v>
      </c>
      <c r="L296" s="274">
        <v>149.313</v>
      </c>
    </row>
    <row r="297" spans="2:12" ht="12.75" customHeight="1">
      <c r="B297" s="272"/>
      <c r="C297" s="200" t="s">
        <v>2274</v>
      </c>
      <c r="D297" s="264">
        <v>5256.429</v>
      </c>
      <c r="E297" s="265">
        <v>3966.002</v>
      </c>
      <c r="F297" s="265">
        <v>1290.427</v>
      </c>
      <c r="G297" s="266">
        <v>5159.305</v>
      </c>
      <c r="H297" s="265">
        <v>3875.324</v>
      </c>
      <c r="I297" s="265">
        <v>1283.911</v>
      </c>
      <c r="J297" s="266">
        <v>97.124</v>
      </c>
      <c r="K297" s="278">
        <v>90.608</v>
      </c>
      <c r="L297" s="279">
        <v>6.516</v>
      </c>
    </row>
    <row r="298" spans="2:12" ht="12.75" customHeight="1">
      <c r="B298" s="272"/>
      <c r="C298" s="200" t="s">
        <v>2275</v>
      </c>
      <c r="D298" s="264">
        <v>2616.011</v>
      </c>
      <c r="E298" s="265">
        <v>2144.509</v>
      </c>
      <c r="F298" s="265">
        <v>471.502</v>
      </c>
      <c r="G298" s="266">
        <v>2490.021</v>
      </c>
      <c r="H298" s="265">
        <v>2137.524</v>
      </c>
      <c r="I298" s="265">
        <v>352.427</v>
      </c>
      <c r="J298" s="266">
        <v>125.92</v>
      </c>
      <c r="K298" s="278">
        <v>6.915</v>
      </c>
      <c r="L298" s="279">
        <v>119.005</v>
      </c>
    </row>
    <row r="299" spans="2:12" ht="12.75" customHeight="1">
      <c r="B299" s="272"/>
      <c r="C299" s="200" t="s">
        <v>2276</v>
      </c>
      <c r="D299" s="264">
        <v>9599.1</v>
      </c>
      <c r="E299" s="265">
        <v>8801.3</v>
      </c>
      <c r="F299" s="265">
        <v>797.8</v>
      </c>
      <c r="G299" s="266">
        <v>9400.818</v>
      </c>
      <c r="H299" s="265">
        <v>8626.81</v>
      </c>
      <c r="I299" s="265">
        <v>774.008</v>
      </c>
      <c r="J299" s="266">
        <v>198.212</v>
      </c>
      <c r="K299" s="278">
        <v>174.42</v>
      </c>
      <c r="L299" s="279">
        <v>23.722</v>
      </c>
    </row>
    <row r="300" spans="2:12" ht="12" customHeight="1">
      <c r="B300" s="1050" t="s">
        <v>2055</v>
      </c>
      <c r="C300" s="1124"/>
      <c r="D300" s="264">
        <v>15108.126</v>
      </c>
      <c r="E300" s="265">
        <v>12436.812</v>
      </c>
      <c r="F300" s="265">
        <v>2671.314</v>
      </c>
      <c r="G300" s="266">
        <v>14670.72</v>
      </c>
      <c r="H300" s="265">
        <v>12163.023</v>
      </c>
      <c r="I300" s="265">
        <v>2507.627</v>
      </c>
      <c r="J300" s="266">
        <v>437.406</v>
      </c>
      <c r="K300" s="266">
        <v>273.719</v>
      </c>
      <c r="L300" s="274">
        <v>163.617</v>
      </c>
    </row>
    <row r="301" spans="2:12" ht="12.75" customHeight="1">
      <c r="B301" s="272"/>
      <c r="C301" s="200" t="s">
        <v>2277</v>
      </c>
      <c r="D301" s="264">
        <v>4419.712</v>
      </c>
      <c r="E301" s="265">
        <v>3868.601</v>
      </c>
      <c r="F301" s="265">
        <v>551.111</v>
      </c>
      <c r="G301" s="266">
        <v>4393.812</v>
      </c>
      <c r="H301" s="265">
        <v>3842.701</v>
      </c>
      <c r="I301" s="265">
        <v>551.111</v>
      </c>
      <c r="J301" s="266">
        <v>25.9</v>
      </c>
      <c r="K301" s="278">
        <v>25.9</v>
      </c>
      <c r="L301" s="279">
        <v>0</v>
      </c>
    </row>
    <row r="302" spans="2:12" ht="12.75" customHeight="1">
      <c r="B302" s="272"/>
      <c r="C302" s="200" t="s">
        <v>2278</v>
      </c>
      <c r="D302" s="264">
        <v>4365.102</v>
      </c>
      <c r="E302" s="265">
        <v>3778.3</v>
      </c>
      <c r="F302" s="265">
        <v>586.802</v>
      </c>
      <c r="G302" s="266">
        <v>4272.3</v>
      </c>
      <c r="H302" s="265">
        <v>3693.812</v>
      </c>
      <c r="I302" s="265">
        <v>578.418</v>
      </c>
      <c r="J302" s="266">
        <v>92.802</v>
      </c>
      <c r="K302" s="278">
        <v>84.418</v>
      </c>
      <c r="L302" s="279">
        <v>8.314</v>
      </c>
    </row>
    <row r="303" spans="2:12" ht="12.75" customHeight="1">
      <c r="B303" s="272"/>
      <c r="C303" s="200" t="s">
        <v>2279</v>
      </c>
      <c r="D303" s="264">
        <v>2415.212</v>
      </c>
      <c r="E303" s="265">
        <v>1786.118</v>
      </c>
      <c r="F303" s="265">
        <v>629.024</v>
      </c>
      <c r="G303" s="266">
        <v>2205.817</v>
      </c>
      <c r="H303" s="265">
        <v>1717.323</v>
      </c>
      <c r="I303" s="265">
        <v>488.424</v>
      </c>
      <c r="J303" s="266">
        <v>209.325</v>
      </c>
      <c r="K303" s="278">
        <v>68.725</v>
      </c>
      <c r="L303" s="279">
        <v>140.6</v>
      </c>
    </row>
    <row r="304" spans="2:12" ht="12.75" customHeight="1">
      <c r="B304" s="272"/>
      <c r="C304" s="200" t="s">
        <v>2280</v>
      </c>
      <c r="D304" s="264">
        <v>3908.1</v>
      </c>
      <c r="E304" s="265">
        <v>3003.723</v>
      </c>
      <c r="F304" s="265">
        <v>904.307</v>
      </c>
      <c r="G304" s="266">
        <v>3798.721</v>
      </c>
      <c r="H304" s="265">
        <v>2909.117</v>
      </c>
      <c r="I304" s="265">
        <v>889.604</v>
      </c>
      <c r="J304" s="266">
        <v>109.309</v>
      </c>
      <c r="K304" s="266">
        <v>94.606</v>
      </c>
      <c r="L304" s="279">
        <v>14.703</v>
      </c>
    </row>
    <row r="305" spans="2:12" ht="12" customHeight="1">
      <c r="B305" s="1050" t="s">
        <v>2056</v>
      </c>
      <c r="C305" s="1124"/>
      <c r="D305" s="264">
        <v>40222.403</v>
      </c>
      <c r="E305" s="265">
        <v>29821.123</v>
      </c>
      <c r="F305" s="265">
        <v>10401.21</v>
      </c>
      <c r="G305" s="266">
        <v>39410.219</v>
      </c>
      <c r="H305" s="265">
        <v>29159.508</v>
      </c>
      <c r="I305" s="265">
        <v>10250.711</v>
      </c>
      <c r="J305" s="266">
        <v>812.114</v>
      </c>
      <c r="K305" s="278">
        <v>661.615</v>
      </c>
      <c r="L305" s="274">
        <v>150.429</v>
      </c>
    </row>
    <row r="306" spans="2:12" ht="12.75" customHeight="1">
      <c r="B306" s="272"/>
      <c r="C306" s="200" t="s">
        <v>2281</v>
      </c>
      <c r="D306" s="264">
        <v>7059.509</v>
      </c>
      <c r="E306" s="265">
        <v>6316.525</v>
      </c>
      <c r="F306" s="265">
        <v>742.914</v>
      </c>
      <c r="G306" s="266">
        <v>6940.108</v>
      </c>
      <c r="H306" s="265">
        <v>6219.329</v>
      </c>
      <c r="I306" s="265">
        <v>720.709</v>
      </c>
      <c r="J306" s="266">
        <v>119.401</v>
      </c>
      <c r="K306" s="278">
        <v>97.126</v>
      </c>
      <c r="L306" s="279">
        <v>22.205</v>
      </c>
    </row>
    <row r="307" spans="2:12" ht="12.75" customHeight="1">
      <c r="B307" s="272"/>
      <c r="C307" s="200" t="s">
        <v>2282</v>
      </c>
      <c r="D307" s="264">
        <v>3207.304</v>
      </c>
      <c r="E307" s="265">
        <v>1643.628</v>
      </c>
      <c r="F307" s="265">
        <v>1563.606</v>
      </c>
      <c r="G307" s="266">
        <v>3193.327</v>
      </c>
      <c r="H307" s="265">
        <v>1637.905</v>
      </c>
      <c r="I307" s="265">
        <v>1555.422</v>
      </c>
      <c r="J307" s="266">
        <v>13.907</v>
      </c>
      <c r="K307" s="278">
        <v>5.723</v>
      </c>
      <c r="L307" s="279">
        <v>8.114</v>
      </c>
    </row>
    <row r="308" spans="2:12" ht="12.75" customHeight="1">
      <c r="B308" s="272"/>
      <c r="C308" s="200" t="s">
        <v>2283</v>
      </c>
      <c r="D308" s="264">
        <v>9969.207</v>
      </c>
      <c r="E308" s="265">
        <v>8068.002</v>
      </c>
      <c r="F308" s="265">
        <v>1901.205</v>
      </c>
      <c r="G308" s="266">
        <v>9666.804</v>
      </c>
      <c r="H308" s="265">
        <v>7791.722</v>
      </c>
      <c r="I308" s="265">
        <v>1875.012</v>
      </c>
      <c r="J308" s="266">
        <v>302.403</v>
      </c>
      <c r="K308" s="278">
        <v>276.21</v>
      </c>
      <c r="L308" s="279">
        <v>26.123</v>
      </c>
    </row>
    <row r="309" spans="2:12" ht="12.75" customHeight="1">
      <c r="B309" s="272"/>
      <c r="C309" s="200" t="s">
        <v>2284</v>
      </c>
      <c r="D309" s="264">
        <v>8581.526</v>
      </c>
      <c r="E309" s="265">
        <v>6660.328</v>
      </c>
      <c r="F309" s="265">
        <v>1921.128</v>
      </c>
      <c r="G309" s="266">
        <v>8392.71</v>
      </c>
      <c r="H309" s="265">
        <v>6509.22</v>
      </c>
      <c r="I309" s="265">
        <v>1883.42</v>
      </c>
      <c r="J309" s="266">
        <v>188.816</v>
      </c>
      <c r="K309" s="278">
        <v>151.108</v>
      </c>
      <c r="L309" s="279">
        <v>37.708</v>
      </c>
    </row>
    <row r="310" spans="2:12" ht="12.75" customHeight="1">
      <c r="B310" s="272"/>
      <c r="C310" s="200" t="s">
        <v>2072</v>
      </c>
      <c r="D310" s="264">
        <v>8342.201</v>
      </c>
      <c r="E310" s="265">
        <v>6045.723</v>
      </c>
      <c r="F310" s="265">
        <v>2296.408</v>
      </c>
      <c r="G310" s="266">
        <v>8263.416</v>
      </c>
      <c r="H310" s="265">
        <v>5969.808</v>
      </c>
      <c r="I310" s="265">
        <v>2293.608</v>
      </c>
      <c r="J310" s="266">
        <v>78.715</v>
      </c>
      <c r="K310" s="278">
        <v>75.915</v>
      </c>
      <c r="L310" s="279">
        <v>2.8</v>
      </c>
    </row>
    <row r="311" spans="2:12" ht="12.75" customHeight="1" thickBot="1">
      <c r="B311" s="281"/>
      <c r="C311" s="206" t="s">
        <v>2285</v>
      </c>
      <c r="D311" s="282">
        <v>3062.516</v>
      </c>
      <c r="E311" s="283">
        <v>1086.707</v>
      </c>
      <c r="F311" s="283">
        <v>1975.809</v>
      </c>
      <c r="G311" s="284">
        <v>2953.714</v>
      </c>
      <c r="H311" s="283">
        <v>1031.314</v>
      </c>
      <c r="I311" s="283">
        <v>1922.4</v>
      </c>
      <c r="J311" s="284">
        <v>108.802</v>
      </c>
      <c r="K311" s="285">
        <v>55.323</v>
      </c>
      <c r="L311" s="286">
        <v>53.409</v>
      </c>
    </row>
    <row r="312" spans="3:4" ht="12" customHeight="1">
      <c r="C312" s="288" t="s">
        <v>1162</v>
      </c>
      <c r="D312" s="289"/>
    </row>
    <row r="313" ht="12" customHeight="1">
      <c r="D313" s="251"/>
    </row>
    <row r="314" ht="12" customHeight="1">
      <c r="D314" s="251"/>
    </row>
    <row r="315" ht="12" customHeight="1">
      <c r="D315" s="251"/>
    </row>
    <row r="316" ht="12" customHeight="1">
      <c r="D316" s="251"/>
    </row>
    <row r="317" ht="12" customHeight="1">
      <c r="D317" s="251"/>
    </row>
    <row r="318" ht="12" customHeight="1">
      <c r="D318" s="251"/>
    </row>
    <row r="319" ht="15" customHeight="1">
      <c r="D319" s="251"/>
    </row>
    <row r="320" ht="12">
      <c r="D320" s="251"/>
    </row>
    <row r="321" ht="12">
      <c r="D321" s="251"/>
    </row>
    <row r="322" ht="12">
      <c r="D322" s="251"/>
    </row>
    <row r="323" ht="12">
      <c r="D323" s="251"/>
    </row>
    <row r="324" ht="12">
      <c r="D324" s="251"/>
    </row>
    <row r="325" ht="12">
      <c r="D325" s="251"/>
    </row>
    <row r="326" ht="12">
      <c r="D326" s="251"/>
    </row>
    <row r="327" ht="12">
      <c r="D327" s="251"/>
    </row>
    <row r="328" ht="12">
      <c r="D328" s="251"/>
    </row>
    <row r="329" ht="12">
      <c r="D329" s="251"/>
    </row>
    <row r="330" ht="12">
      <c r="D330" s="251"/>
    </row>
    <row r="331" ht="12">
      <c r="D331" s="251"/>
    </row>
    <row r="332" ht="12">
      <c r="D332" s="251"/>
    </row>
    <row r="333" ht="12">
      <c r="D333" s="251"/>
    </row>
    <row r="334" ht="12">
      <c r="D334" s="251"/>
    </row>
    <row r="335" ht="12">
      <c r="D335" s="251"/>
    </row>
    <row r="336" ht="12">
      <c r="D336" s="251"/>
    </row>
    <row r="337" ht="12">
      <c r="D337" s="251"/>
    </row>
    <row r="338" ht="12">
      <c r="D338" s="251"/>
    </row>
    <row r="339" ht="12">
      <c r="D339" s="251"/>
    </row>
    <row r="340" ht="12">
      <c r="D340" s="251"/>
    </row>
    <row r="341" ht="12">
      <c r="D341" s="251"/>
    </row>
    <row r="342" ht="12">
      <c r="D342" s="251"/>
    </row>
    <row r="343" ht="12">
      <c r="D343" s="251"/>
    </row>
    <row r="344" ht="12">
      <c r="D344" s="251"/>
    </row>
    <row r="345" ht="12">
      <c r="D345" s="251"/>
    </row>
    <row r="346" ht="12">
      <c r="D346" s="251"/>
    </row>
    <row r="347" ht="12">
      <c r="D347" s="251"/>
    </row>
    <row r="348" ht="12">
      <c r="D348" s="251"/>
    </row>
    <row r="349" ht="12">
      <c r="D349" s="251"/>
    </row>
    <row r="350" ht="12">
      <c r="D350" s="251"/>
    </row>
    <row r="351" ht="12">
      <c r="D351" s="251"/>
    </row>
    <row r="352" ht="12">
      <c r="D352" s="251"/>
    </row>
    <row r="353" ht="12">
      <c r="D353" s="251"/>
    </row>
    <row r="354" ht="12">
      <c r="D354" s="251"/>
    </row>
    <row r="355" ht="12">
      <c r="D355" s="251"/>
    </row>
    <row r="356" ht="12">
      <c r="D356" s="251"/>
    </row>
    <row r="357" ht="12">
      <c r="D357" s="251"/>
    </row>
    <row r="358" ht="12">
      <c r="D358" s="251"/>
    </row>
    <row r="359" ht="12">
      <c r="D359" s="251"/>
    </row>
    <row r="360" ht="12">
      <c r="D360" s="251"/>
    </row>
    <row r="361" ht="12">
      <c r="D361" s="251"/>
    </row>
  </sheetData>
  <mergeCells count="80">
    <mergeCell ref="D5:F5"/>
    <mergeCell ref="G5:I5"/>
    <mergeCell ref="J5:L5"/>
    <mergeCell ref="B9:C9"/>
    <mergeCell ref="B10:C10"/>
    <mergeCell ref="B11:C11"/>
    <mergeCell ref="B5:C6"/>
    <mergeCell ref="B8:C8"/>
    <mergeCell ref="B14:C14"/>
    <mergeCell ref="B29:C29"/>
    <mergeCell ref="B42:C42"/>
    <mergeCell ref="B55:C55"/>
    <mergeCell ref="B68:C68"/>
    <mergeCell ref="B72:C72"/>
    <mergeCell ref="B81:C81"/>
    <mergeCell ref="B89:C89"/>
    <mergeCell ref="B130:C130"/>
    <mergeCell ref="B136:C136"/>
    <mergeCell ref="B99:C99"/>
    <mergeCell ref="B115:C115"/>
    <mergeCell ref="B123:C123"/>
    <mergeCell ref="B127:C127"/>
    <mergeCell ref="B126:C126"/>
    <mergeCell ref="B182:C182"/>
    <mergeCell ref="B192:C192"/>
    <mergeCell ref="B193:C193"/>
    <mergeCell ref="B170:C170"/>
    <mergeCell ref="B178:C178"/>
    <mergeCell ref="B181:C181"/>
    <mergeCell ref="B183:C183"/>
    <mergeCell ref="B187:C187"/>
    <mergeCell ref="B191:C191"/>
    <mergeCell ref="B194:C194"/>
    <mergeCell ref="B195:C195"/>
    <mergeCell ref="B248:C248"/>
    <mergeCell ref="B252:C252"/>
    <mergeCell ref="B216:C216"/>
    <mergeCell ref="B221:C221"/>
    <mergeCell ref="B230:C230"/>
    <mergeCell ref="B237:C237"/>
    <mergeCell ref="B199:C199"/>
    <mergeCell ref="B202:C202"/>
    <mergeCell ref="B255:C255"/>
    <mergeCell ref="B259:C259"/>
    <mergeCell ref="B263:C263"/>
    <mergeCell ref="B269:C269"/>
    <mergeCell ref="B273:C273"/>
    <mergeCell ref="B282:C282"/>
    <mergeCell ref="B287:C287"/>
    <mergeCell ref="B292:C292"/>
    <mergeCell ref="B281:C281"/>
    <mergeCell ref="B291:C291"/>
    <mergeCell ref="B296:C296"/>
    <mergeCell ref="B300:C300"/>
    <mergeCell ref="B305:C305"/>
    <mergeCell ref="B107:C107"/>
    <mergeCell ref="B108:C108"/>
    <mergeCell ref="B109:C109"/>
    <mergeCell ref="B110:C110"/>
    <mergeCell ref="B111:C111"/>
    <mergeCell ref="B112:C112"/>
    <mergeCell ref="B114:C114"/>
    <mergeCell ref="B138:C138"/>
    <mergeCell ref="B139:C139"/>
    <mergeCell ref="B158:C158"/>
    <mergeCell ref="B177:C177"/>
    <mergeCell ref="B144:C144"/>
    <mergeCell ref="B140:C140"/>
    <mergeCell ref="B147:C147"/>
    <mergeCell ref="B152:C152"/>
    <mergeCell ref="B159:C159"/>
    <mergeCell ref="B166:C166"/>
    <mergeCell ref="B229:C229"/>
    <mergeCell ref="B247:C247"/>
    <mergeCell ref="B241:C241"/>
    <mergeCell ref="B242:C242"/>
    <mergeCell ref="B200:C200"/>
    <mergeCell ref="B203:C203"/>
    <mergeCell ref="B210:C210"/>
    <mergeCell ref="B213:C213"/>
  </mergeCells>
  <printOptions/>
  <pageMargins left="0.75" right="0.75" top="1" bottom="1"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山形県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昭和30年　山形県統計書</dc:title>
  <dc:subject/>
  <dc:creator>山形県</dc:creator>
  <cp:keywords/>
  <dc:description/>
  <cp:lastModifiedBy>工藤　裕子</cp:lastModifiedBy>
  <cp:lastPrinted>2005-05-24T06:19:40Z</cp:lastPrinted>
  <dcterms:created xsi:type="dcterms:W3CDTF">2005-04-02T01:55:19Z</dcterms:created>
  <dcterms:modified xsi:type="dcterms:W3CDTF">2008-10-29T05:08:57Z</dcterms:modified>
  <cp:category/>
  <cp:version/>
  <cp:contentType/>
  <cp:contentStatus/>
</cp:coreProperties>
</file>