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drawings/drawing2.xml" ContentType="application/vnd.openxmlformats-officedocument.drawing+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drawings/drawing3.xml" ContentType="application/vnd.openxmlformats-officedocument.drawing+xml"/>
  <Override PartName="/xl/worksheets/sheet43.xml" ContentType="application/vnd.openxmlformats-officedocument.spreadsheetml.worksheet+xml"/>
  <Override PartName="/xl/drawings/drawing4.xml" ContentType="application/vnd.openxmlformats-officedocument.drawing+xml"/>
  <Override PartName="/xl/worksheets/sheet4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4955" windowHeight="9120" tabRatio="777" activeTab="0"/>
  </bookViews>
  <sheets>
    <sheet name="目次 "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 name="24" sheetId="25" r:id="rId25"/>
    <sheet name="25" sheetId="26" r:id="rId26"/>
    <sheet name="26" sheetId="27" r:id="rId27"/>
    <sheet name="27" sheetId="28" r:id="rId28"/>
    <sheet name="28" sheetId="29" r:id="rId29"/>
    <sheet name="29" sheetId="30" r:id="rId30"/>
    <sheet name="30" sheetId="31" r:id="rId31"/>
    <sheet name="31" sheetId="32" r:id="rId32"/>
    <sheet name="32" sheetId="33" r:id="rId33"/>
    <sheet name="33" sheetId="34" r:id="rId34"/>
    <sheet name="34" sheetId="35" r:id="rId35"/>
    <sheet name="35" sheetId="36" r:id="rId36"/>
    <sheet name="36" sheetId="37" r:id="rId37"/>
    <sheet name="37" sheetId="38" r:id="rId38"/>
    <sheet name="38" sheetId="39" r:id="rId39"/>
    <sheet name="39" sheetId="40" r:id="rId40"/>
    <sheet name="40" sheetId="41" r:id="rId41"/>
    <sheet name="41" sheetId="42" r:id="rId42"/>
    <sheet name="42" sheetId="43" r:id="rId43"/>
    <sheet name="（参考）全目次" sheetId="44" r:id="rId44"/>
  </sheets>
  <definedNames>
    <definedName name="_１０_７．_庄内空港利用状況">#REF!</definedName>
    <definedName name="_xlnm.Print_Area" localSheetId="38">'38'!$B$2:$AH$64</definedName>
  </definedNames>
  <calcPr fullCalcOnLoad="1"/>
</workbook>
</file>

<file path=xl/sharedStrings.xml><?xml version="1.0" encoding="utf-8"?>
<sst xmlns="http://schemas.openxmlformats.org/spreadsheetml/2006/main" count="5104" uniqueCount="2667">
  <si>
    <t>本楯</t>
  </si>
  <si>
    <t>羽前成田</t>
  </si>
  <si>
    <t>（羽前千歳）</t>
  </si>
  <si>
    <t>南鳥海</t>
  </si>
  <si>
    <t>白兎</t>
  </si>
  <si>
    <t>遊佐</t>
  </si>
  <si>
    <t>蚕桑</t>
  </si>
  <si>
    <t>吹浦</t>
  </si>
  <si>
    <t>鮎貝</t>
  </si>
  <si>
    <t>女鹿</t>
  </si>
  <si>
    <t>荒砥</t>
  </si>
  <si>
    <t>平成7年度</t>
  </si>
  <si>
    <t>平成8年度</t>
  </si>
  <si>
    <t>かみのやま温泉</t>
  </si>
  <si>
    <t>羽前赤倉</t>
  </si>
  <si>
    <t>羽前向町</t>
  </si>
  <si>
    <t>中郡</t>
  </si>
  <si>
    <t>蟹沢</t>
  </si>
  <si>
    <t>楯岡</t>
  </si>
  <si>
    <t>手子</t>
  </si>
  <si>
    <t>平成7年度</t>
  </si>
  <si>
    <t>平成8年度</t>
  </si>
  <si>
    <t>玉川口</t>
  </si>
  <si>
    <t>平成7年度</t>
  </si>
  <si>
    <t>平成8年度</t>
  </si>
  <si>
    <t>注：1）百人未満四捨五入のため各欄の合計と一致しない場合がある。</t>
  </si>
  <si>
    <t>資料：東日本旅客鉄道株式会社東北地域本社、山形鉄道株式会社</t>
  </si>
  <si>
    <t>２３．鉄道駅別年間乗車人員(平成7、8年度)</t>
  </si>
  <si>
    <t>総　　　　　　　数</t>
  </si>
  <si>
    <t>卸　　　売　　　業</t>
  </si>
  <si>
    <t>小　　　売　　　業</t>
  </si>
  <si>
    <t>商店数</t>
  </si>
  <si>
    <t>年間商品</t>
  </si>
  <si>
    <t>販売額</t>
  </si>
  <si>
    <t xml:space="preserve"> </t>
  </si>
  <si>
    <t>平成6年7月1日、平成9年6月1日現在　　単位：販売額＝万円</t>
  </si>
  <si>
    <t>年　　別</t>
  </si>
  <si>
    <t>市町村別</t>
  </si>
  <si>
    <t>平成6年</t>
  </si>
  <si>
    <t>平成9年</t>
  </si>
  <si>
    <t>*</t>
  </si>
  <si>
    <t xml:space="preserve">注：1）飲食店を含まない。 2）*印のついた数字は、秘とく数字（ｘ）を合算したものである。  </t>
  </si>
  <si>
    <t>資料：県統計調査課 「平成9年山形県の商業」（商業統計調査結果報告書）</t>
  </si>
  <si>
    <t>２４．市町村別の卸・小売業別商店数、従業者数及び年間商品販売額 (平成6、9年）</t>
  </si>
  <si>
    <t>金     額</t>
  </si>
  <si>
    <t>構 成 比</t>
  </si>
  <si>
    <t>総              数</t>
  </si>
  <si>
    <t>繊　維　・　同　製　品</t>
  </si>
  <si>
    <t>（1） 品目別</t>
  </si>
  <si>
    <t>単位：金額＝千円、構成比・率＝％</t>
  </si>
  <si>
    <t>品       目       別</t>
  </si>
  <si>
    <t>平成7年</t>
  </si>
  <si>
    <t>8年</t>
  </si>
  <si>
    <t>絹・毛・綿・麻・</t>
  </si>
  <si>
    <t>合成繊維品</t>
  </si>
  <si>
    <t>機械金属製品</t>
  </si>
  <si>
    <t>ミシン・同部品</t>
  </si>
  <si>
    <t>ステレオ等音響関係</t>
  </si>
  <si>
    <t>機器・部品</t>
  </si>
  <si>
    <t>電子工業部品</t>
  </si>
  <si>
    <t>工作機械</t>
  </si>
  <si>
    <t>農機具</t>
  </si>
  <si>
    <t>分電盤・配電盤</t>
  </si>
  <si>
    <t>工具</t>
  </si>
  <si>
    <t>コンベア</t>
  </si>
  <si>
    <t>計量計測機器・同部品</t>
  </si>
  <si>
    <t>光学・精密機器</t>
  </si>
  <si>
    <t>溶接機</t>
  </si>
  <si>
    <t>電気機器生産設備・装置</t>
  </si>
  <si>
    <t>フロッピー</t>
  </si>
  <si>
    <t>ディスク用機器</t>
  </si>
  <si>
    <t>コンデンサー用機械</t>
  </si>
  <si>
    <t>産業用自動機械</t>
  </si>
  <si>
    <t>自動車・同部品</t>
  </si>
  <si>
    <t>コンピューター・同部品</t>
  </si>
  <si>
    <t>ＯＡ機器部品</t>
  </si>
  <si>
    <t>印刷製本機械</t>
  </si>
  <si>
    <t>ビデオ機器</t>
  </si>
  <si>
    <t>食品製造機械</t>
  </si>
  <si>
    <t>熱電対・補償電線</t>
  </si>
  <si>
    <t>モーター・電動機</t>
  </si>
  <si>
    <t>その他機械・金属製品</t>
  </si>
  <si>
    <t>卑金属・同製品</t>
  </si>
  <si>
    <t>接点</t>
  </si>
  <si>
    <t>鉄くず</t>
  </si>
  <si>
    <t>その他の卑金属・同製品</t>
  </si>
  <si>
    <t>化学製品</t>
  </si>
  <si>
    <t>カーボン</t>
  </si>
  <si>
    <t>石英ガラス</t>
  </si>
  <si>
    <t>薬品</t>
  </si>
  <si>
    <t>炭素及び炭化珪素製品</t>
  </si>
  <si>
    <t>高度さらし粉</t>
  </si>
  <si>
    <t>合成香料</t>
  </si>
  <si>
    <t>シリコン製品</t>
  </si>
  <si>
    <t>その他の化学製品</t>
  </si>
  <si>
    <t>食料品</t>
  </si>
  <si>
    <t>清酒</t>
  </si>
  <si>
    <t>菓子</t>
  </si>
  <si>
    <t>海苔</t>
  </si>
  <si>
    <t>その他の食料品</t>
  </si>
  <si>
    <t>農水産物</t>
  </si>
  <si>
    <t>ぶどう</t>
  </si>
  <si>
    <t>りんご</t>
  </si>
  <si>
    <t>すいか</t>
  </si>
  <si>
    <t>その他の農水産物</t>
  </si>
  <si>
    <t>雑貨</t>
  </si>
  <si>
    <t>皮革袋物部材</t>
  </si>
  <si>
    <t>資料：県商業経営課「平成8年山形県貿易実態調査報告書」</t>
  </si>
  <si>
    <t>２５． 輸出出荷額 （平成7、8年）</t>
  </si>
  <si>
    <t>品               目</t>
  </si>
  <si>
    <t>金   額</t>
  </si>
  <si>
    <t>農機具・同部品</t>
  </si>
  <si>
    <t>石炭</t>
  </si>
  <si>
    <t>鉱石</t>
  </si>
  <si>
    <t>化　 学 　製 　品</t>
  </si>
  <si>
    <t>石材・同製品</t>
  </si>
  <si>
    <t>木材</t>
  </si>
  <si>
    <t>木製品</t>
  </si>
  <si>
    <t>酒類</t>
  </si>
  <si>
    <t>缶詰（野菜・果実）</t>
  </si>
  <si>
    <t>農　 水　 産　 物</t>
  </si>
  <si>
    <t>肉類</t>
  </si>
  <si>
    <t>魚介類</t>
  </si>
  <si>
    <t>（1）品目別</t>
  </si>
  <si>
    <t>単位：金額＝千円、構成比＝％</t>
  </si>
  <si>
    <t>平  成  7  年</t>
  </si>
  <si>
    <t>平  成  8  年</t>
  </si>
  <si>
    <t>繊維糸</t>
  </si>
  <si>
    <t>繊維品</t>
  </si>
  <si>
    <t>衣類</t>
  </si>
  <si>
    <t>機械・金属製品</t>
  </si>
  <si>
    <t>工具</t>
  </si>
  <si>
    <t>医療機器</t>
  </si>
  <si>
    <t>自動車・同部品</t>
  </si>
  <si>
    <t>ＩＣ</t>
  </si>
  <si>
    <t>磁気テープ装置</t>
  </si>
  <si>
    <t>ミシン・同部品</t>
  </si>
  <si>
    <t>ＯＡ機器・同部品</t>
  </si>
  <si>
    <t>電話機</t>
  </si>
  <si>
    <t>産業用自動機械</t>
  </si>
  <si>
    <t>モーター・同部品</t>
  </si>
  <si>
    <t>その他の機械・金属製品</t>
  </si>
  <si>
    <t>卑金属・同製品</t>
  </si>
  <si>
    <t>鋼材</t>
  </si>
  <si>
    <t>鉄鋼</t>
  </si>
  <si>
    <t>鉱物性燃料・鉱物油</t>
  </si>
  <si>
    <t>石油・同調製品</t>
  </si>
  <si>
    <t>プラスチック製品</t>
  </si>
  <si>
    <t>原料塩</t>
  </si>
  <si>
    <t>シール</t>
  </si>
  <si>
    <t>石英インゴッド</t>
  </si>
  <si>
    <t>その他の化学製品</t>
  </si>
  <si>
    <t>石・ 同 製 品</t>
  </si>
  <si>
    <t>木　材・同　製　品</t>
  </si>
  <si>
    <t>はちみつ</t>
  </si>
  <si>
    <t>その他の食料品</t>
  </si>
  <si>
    <t>果実・ナッツ</t>
  </si>
  <si>
    <t>野菜類</t>
  </si>
  <si>
    <t>その他の農水産物</t>
  </si>
  <si>
    <t>雑 貨</t>
  </si>
  <si>
    <t>はきもの</t>
  </si>
  <si>
    <t>玩具</t>
  </si>
  <si>
    <t>かばん</t>
  </si>
  <si>
    <t>皮革製品</t>
  </si>
  <si>
    <t>時計</t>
  </si>
  <si>
    <t>その他の雑貨</t>
  </si>
  <si>
    <t>資料：県商業経営課「平成8年山形県貿易実態調査報告書」</t>
  </si>
  <si>
    <t>２６．輸入額（平成7、8年）</t>
  </si>
  <si>
    <t>普    通    銀    行</t>
  </si>
  <si>
    <t>中    小    企    業    金    融    機    関</t>
  </si>
  <si>
    <t>農 林 水 産 金 融 機 関</t>
  </si>
  <si>
    <t>中小</t>
  </si>
  <si>
    <t>市 郡 別</t>
  </si>
  <si>
    <t>都市</t>
  </si>
  <si>
    <t>地  方  銀  行</t>
  </si>
  <si>
    <t>信 用 金 庫</t>
  </si>
  <si>
    <t>信 用 組 合</t>
  </si>
  <si>
    <t>商工</t>
  </si>
  <si>
    <t>労  働  金  庫</t>
  </si>
  <si>
    <t>農 業</t>
  </si>
  <si>
    <t>漁 業</t>
  </si>
  <si>
    <t>郵便局</t>
  </si>
  <si>
    <t>企業</t>
  </si>
  <si>
    <t>銀行</t>
  </si>
  <si>
    <t>中金</t>
  </si>
  <si>
    <t>県信連</t>
  </si>
  <si>
    <t>協 同</t>
  </si>
  <si>
    <t>金融</t>
  </si>
  <si>
    <t>支  店</t>
  </si>
  <si>
    <t>本  店</t>
  </si>
  <si>
    <t>支店</t>
  </si>
  <si>
    <t>組 合</t>
  </si>
  <si>
    <t>公庫</t>
  </si>
  <si>
    <t>東村山郡</t>
  </si>
  <si>
    <t>西村山郡</t>
  </si>
  <si>
    <t>北村山郡</t>
  </si>
  <si>
    <t>最上郡</t>
  </si>
  <si>
    <t>東置賜郡</t>
  </si>
  <si>
    <t>西置賜郡</t>
  </si>
  <si>
    <t>東田川郡</t>
  </si>
  <si>
    <t>西田川郡</t>
  </si>
  <si>
    <t>飽海郡</t>
  </si>
  <si>
    <t>平成9年3月31日現在</t>
  </si>
  <si>
    <t>国民　金融　公庫</t>
  </si>
  <si>
    <t>生命　保険　会社</t>
  </si>
  <si>
    <t>農林
中金</t>
  </si>
  <si>
    <t>支社等</t>
  </si>
  <si>
    <t>総数</t>
  </si>
  <si>
    <t>注：1）支店には        県            外</t>
  </si>
  <si>
    <t>　　3）生命保険会社は、支社のみを計上（うち１社は営業部）。　4）支店には有人出張所を含む。</t>
  </si>
  <si>
    <t>資料：東北財務局山形財務事務所、山形中央郵便局、県農業経済課、県水産課、県商工政策課、中小企業金融公庫（山形支店）、国民金融公庫（山形支店）</t>
  </si>
  <si>
    <t>　　　　</t>
  </si>
  <si>
    <t>２７．市、郡別の金融機関別店舗数</t>
  </si>
  <si>
    <t>公表時期：9年6月</t>
  </si>
  <si>
    <t>3月31日現在　単位：百万円</t>
  </si>
  <si>
    <t>業    種    別</t>
  </si>
  <si>
    <t>平成6年度</t>
  </si>
  <si>
    <t>農業</t>
  </si>
  <si>
    <t>林業</t>
  </si>
  <si>
    <t>製造業</t>
  </si>
  <si>
    <t>漁業</t>
  </si>
  <si>
    <t>鉱業</t>
  </si>
  <si>
    <t>繊維品</t>
  </si>
  <si>
    <t>建設業</t>
  </si>
  <si>
    <t>木材・木製品</t>
  </si>
  <si>
    <t>卸売・小売業、飲食店</t>
  </si>
  <si>
    <t>パルプ・紙・紙加工業</t>
  </si>
  <si>
    <t>卸売業</t>
  </si>
  <si>
    <t>出版・印刷・同関連産業</t>
  </si>
  <si>
    <t>小売業</t>
  </si>
  <si>
    <t>化学工業</t>
  </si>
  <si>
    <t>飲食店</t>
  </si>
  <si>
    <t>石油精製</t>
  </si>
  <si>
    <t>金融・保険業</t>
  </si>
  <si>
    <t>窯業・土石製品</t>
  </si>
  <si>
    <t>不動産業</t>
  </si>
  <si>
    <t>運輸・通信業</t>
  </si>
  <si>
    <t>非鉄金属</t>
  </si>
  <si>
    <t>電気・ガス・水道・熱供給業</t>
  </si>
  <si>
    <t>金属製品</t>
  </si>
  <si>
    <t>サービス業</t>
  </si>
  <si>
    <t>一般機械器具</t>
  </si>
  <si>
    <t>地方公共団体</t>
  </si>
  <si>
    <t>電気機械器具</t>
  </si>
  <si>
    <t>個　　人</t>
  </si>
  <si>
    <t>輸送用機械器具</t>
  </si>
  <si>
    <t>（住宅・消費・納税資金等）</t>
  </si>
  <si>
    <t>精密機械器具</t>
  </si>
  <si>
    <t>海外円借款、国内店名義現地貸</t>
  </si>
  <si>
    <t>その他の製造業</t>
  </si>
  <si>
    <t>注：1）本表の計数は、国内銀行（銀行本体の設立根拠が国内法に準拠している銀行、但し外銀信託は除く）各店舗の貸出残高を貸出店舗の所在都道府県別、貸出先業種別に</t>
  </si>
  <si>
    <t>　　　　したものである。</t>
  </si>
  <si>
    <t>　　2）貸出残高は、銀行勘定残高で特別国際金融取引勘定にかかる貸出金を含まない。3）各業種とも当座貸越を含みバンクカード、ワイドカードによる貸出は「個人」に計上。</t>
  </si>
  <si>
    <t>　　4）金額は原則として単位未満切捨て。</t>
  </si>
  <si>
    <t>　　5）業種区分について</t>
  </si>
  <si>
    <t>　　　　イ．地方公社向け貸出は、日本標準産業分類に準拠し、その事業活動に応じ、それぞれの業種に分類。</t>
  </si>
  <si>
    <t>　　　　ロ．個人向け貸出のうち、事業用資金に分別できるものは、それぞれの業種に分類。</t>
  </si>
  <si>
    <t>　　　　　　事業用、非事業用に分類困難なものは、割賦返済方式による住宅、消費者ローン等とともに「個人」に計上。</t>
  </si>
  <si>
    <t>資料：日本銀行山形事業所「都道府県別業種別国内銀行貸出残高調査」</t>
  </si>
  <si>
    <t>（１）一般会計</t>
  </si>
  <si>
    <t>(2)国民所得および可処分所得の分配</t>
  </si>
  <si>
    <t>(1)市町村内純生産</t>
  </si>
  <si>
    <t>(2)市町村民所得（分配）</t>
  </si>
  <si>
    <t>(3)市町村民個人所得</t>
  </si>
  <si>
    <t>(4)１人当たり市町村民所得</t>
  </si>
  <si>
    <t>(5)１人当たり市町村民個人所得</t>
  </si>
  <si>
    <t>産業連関表（平成２年）</t>
  </si>
  <si>
    <t>青果物卸売市場別の品目別卸売数量・価額及び価格（平成８年）</t>
  </si>
  <si>
    <t>主要品目別平均価格（平成８年）</t>
  </si>
  <si>
    <t>消費者物価指数（平成７、８年）</t>
  </si>
  <si>
    <t>1000世帯当たり主要耐久消費財の所有数量、増加率及び普及率（全世帯）（平成元、６年）</t>
  </si>
  <si>
    <t>貯蓄現在高の推移（昭和59、平成元、６年）</t>
  </si>
  <si>
    <t>貯蓄の種類別現在高の推移（昭和59、平成元、６年）</t>
  </si>
  <si>
    <t>負債現在高の推移（昭和59、平成元、６年）</t>
  </si>
  <si>
    <t>全世帯１世帯当たり平均１ヶ月間の主要家計指標の推移（平成４～８年）</t>
  </si>
  <si>
    <t>全世帯１世帯当たり平均１ヶ月間の消費支出（平成８年）</t>
  </si>
  <si>
    <t>東北６県県庁所在都市別勤労者世帯１世帯当たり年平均１ヶ月間の収支（平成８年）</t>
  </si>
  <si>
    <t>勤労者世帯１世帯当たり平均１ヶ月間の主要家計指標の推移（平成４～８年）</t>
  </si>
  <si>
    <t>県職員数（平成７～９年）</t>
  </si>
  <si>
    <t>市町村職員数（平成８、９年）</t>
  </si>
  <si>
    <t>市町村別選挙人名簿登録者数（平成９年）</t>
  </si>
  <si>
    <t>警察職員数及び警察署管轄区域等（平成７、８年）</t>
  </si>
  <si>
    <t>登記及び謄、抄本交付数等（平成６～８年）</t>
  </si>
  <si>
    <t>民事及び行政事件数（平成７、８年）</t>
  </si>
  <si>
    <t>(1)山形地方裁判所管内簡易裁判所</t>
  </si>
  <si>
    <t>(2)山形地方裁判所、同管内支部</t>
  </si>
  <si>
    <t>強制執行事件数（平成７、８年）</t>
  </si>
  <si>
    <t>民事調停事件数（平成７、８年）</t>
  </si>
  <si>
    <t>刑事事件数（平成７、８年）</t>
  </si>
  <si>
    <t>家事事件数（平成７、８年）</t>
  </si>
  <si>
    <t>少年関係事件数（平成７、８年）</t>
  </si>
  <si>
    <t>罪種別受刑者数（平成７、８年）</t>
  </si>
  <si>
    <t>刑法犯の認知件数、検挙件数及び人員（平成３～８年）</t>
  </si>
  <si>
    <t>刑法犯の認知、検挙件数及び検挙人員（平成７、８年）</t>
  </si>
  <si>
    <t>法令別特別法犯送致件数及び人員（平成７、８年）</t>
  </si>
  <si>
    <t>非行少年等の補導状況（平成３～８年）</t>
  </si>
  <si>
    <t>医師、歯科医師及び薬剤師数（平成６、８年）</t>
  </si>
  <si>
    <t>保健所、市町村別の業務種類別医師及び歯科医師数（平成６、８年）</t>
  </si>
  <si>
    <t>医療関係者数（昭和63～平成８年）</t>
  </si>
  <si>
    <t>保健所別の麻薬取扱者数（平成６年度）</t>
  </si>
  <si>
    <t>保健所別の薬局及び医薬品等製造販売業者数（平成８年度）</t>
  </si>
  <si>
    <t>保健所別、市町村別の病院、一般診療所及び歯科診療所数と病床数（平成６～８年）</t>
  </si>
  <si>
    <t>開設者別病院利用の状況（平成８年）</t>
  </si>
  <si>
    <t>特定死因別の月別死亡数及び年齢階級別死亡数（平成７、８年）</t>
  </si>
  <si>
    <t>伝染病及び食中毒患者数－病類・月別－（平成７、８年）</t>
  </si>
  <si>
    <t>保健所別の伝染病及び食中毒患者数（平成７、８年）</t>
  </si>
  <si>
    <t>伝染病、食中毒患者数、り患率（平成７、８年）</t>
  </si>
  <si>
    <t>食品群別摂取栄養量（平成８年度）</t>
  </si>
  <si>
    <t>地域・傷病分類別受療率（平成８年）</t>
  </si>
  <si>
    <t>健康診査受診状況（平成８年度）</t>
  </si>
  <si>
    <t>一般廃棄物処理状況（平成７年度）</t>
  </si>
  <si>
    <t>地域別業種別産業廃棄物発生量（平成６年）</t>
  </si>
  <si>
    <t>公害苦情件数（平成６～８年）</t>
  </si>
  <si>
    <t>公共職業紹介状況（平成７、８年度）</t>
  </si>
  <si>
    <t>賃金指数、雇用指数及び労働時間指数（平成６～８年）</t>
  </si>
  <si>
    <t>産業別常用労働者の１人平均月間現金給与額（平成５～８年）</t>
  </si>
  <si>
    <t>産業、企業規模別常用労働者の男女別年齢、勤続年数、実労働時間数、定期現金給与額及び労働者数（平成６、７年）</t>
  </si>
  <si>
    <t>年齢別常用労働者の勤続年数、実労働時間数、定期現金給与額（平成７年）</t>
  </si>
  <si>
    <t>学歴別常用労働者の企業規模別定期現金給与額及び労働者数（平成７年）</t>
  </si>
  <si>
    <t>産業別常用労働者の年齢階級、企業規模別定期現金給与額（平成７年）</t>
  </si>
  <si>
    <t>学歴別・年齢階級別賃金（平成７年）</t>
  </si>
  <si>
    <t>産業別・年齢階級別勤続年数、労働時間及び賃金（平成７年）</t>
  </si>
  <si>
    <t>17－11</t>
  </si>
  <si>
    <t>(2)労政事務所及び適用法規別労働組合・組合員数（平成８年）</t>
  </si>
  <si>
    <t>(3)労働組合数及び組合員数（昭和62～平成８年）</t>
  </si>
  <si>
    <t>(4)産業別の労働組合数及び組合員数（平成７、８年）</t>
  </si>
  <si>
    <t>(5)加盟上部団体別労働組合数及び組合員数（平成７、８年）</t>
  </si>
  <si>
    <t>産業別・学歴別賃金（平成７年）</t>
  </si>
  <si>
    <t>17－13</t>
  </si>
  <si>
    <t>17－14</t>
  </si>
  <si>
    <t>労働争議（平成３～７年）</t>
  </si>
  <si>
    <t>業種別、事業規模別、労働災害被災者数（平成６～８年）</t>
  </si>
  <si>
    <t>(2)産業別発生件数及び行為参加人員（争議行為を伴うもの）</t>
  </si>
  <si>
    <t>17－15</t>
  </si>
  <si>
    <t>17－17</t>
  </si>
  <si>
    <t>雇用保険（平成８年度）</t>
  </si>
  <si>
    <t>健康保険（平成７、８年度）</t>
  </si>
  <si>
    <t>日雇特例被保険者（平成７、８年度）</t>
  </si>
  <si>
    <t>厚生年金保険（平成７、８年度）</t>
  </si>
  <si>
    <t>労働者災害補償保険（平成７、８年度）</t>
  </si>
  <si>
    <t>国民年金（平成８年度）</t>
  </si>
  <si>
    <t>17－20</t>
  </si>
  <si>
    <t>17－21</t>
  </si>
  <si>
    <t>国民健康保険（平成７、８年度）</t>
  </si>
  <si>
    <t>船員保険（平成７、８年度）</t>
  </si>
  <si>
    <t>生活保護（平成６～８年度）</t>
  </si>
  <si>
    <t>全国、東北７県別生活保護世帯数、人員及び保護率（平成７、８年度）</t>
  </si>
  <si>
    <t>生活保護費支出状況（平成７、８年度）</t>
  </si>
  <si>
    <t>老人福祉の状況（平成８年度）</t>
  </si>
  <si>
    <t>身体障害者数（平成７、８年度）</t>
  </si>
  <si>
    <t>市町村別の保育所及び児童館等の状況（平成８年）</t>
  </si>
  <si>
    <t>児童相談所における相談受付及び処理状況（平成７、８年度）</t>
  </si>
  <si>
    <t>児童相談所における養護相談の年次別、理由別処理状況（平成７、８年度）</t>
  </si>
  <si>
    <t>社会福祉施設数、入所者数及び費用額（平成８年度）</t>
  </si>
  <si>
    <t>17－25</t>
  </si>
  <si>
    <t>17－28</t>
  </si>
  <si>
    <t>17－31</t>
  </si>
  <si>
    <t>17－32</t>
  </si>
  <si>
    <t>17－33</t>
  </si>
  <si>
    <t>母子世帯・寡婦・父子世帯数（平成４～８年度）</t>
  </si>
  <si>
    <t>空港の概要</t>
  </si>
  <si>
    <t>(1)総数</t>
  </si>
  <si>
    <t>(2)東京便</t>
  </si>
  <si>
    <t>(3)大阪便</t>
  </si>
  <si>
    <t>(4)札幌便</t>
  </si>
  <si>
    <t>(5)名古屋便</t>
  </si>
  <si>
    <t>(6)福岡便</t>
  </si>
  <si>
    <t>(1)月別</t>
  </si>
  <si>
    <t>(2)車種別</t>
  </si>
  <si>
    <t>自動車運送事業状況</t>
  </si>
  <si>
    <t>(1)年度別保有自動車数</t>
  </si>
  <si>
    <t>10－１</t>
  </si>
  <si>
    <t>10－２</t>
  </si>
  <si>
    <t>10－３</t>
  </si>
  <si>
    <t>10－４</t>
  </si>
  <si>
    <t>10－５</t>
  </si>
  <si>
    <t>10－６</t>
  </si>
  <si>
    <t>10－７</t>
  </si>
  <si>
    <t>10－８</t>
  </si>
  <si>
    <t>10－９</t>
  </si>
  <si>
    <t>10－10</t>
  </si>
  <si>
    <t>10－11</t>
  </si>
  <si>
    <t>10－12</t>
  </si>
  <si>
    <t>10－13</t>
  </si>
  <si>
    <t>10－14</t>
  </si>
  <si>
    <t>10－15</t>
  </si>
  <si>
    <t>10－16</t>
  </si>
  <si>
    <t>10－17</t>
  </si>
  <si>
    <t>10－18</t>
  </si>
  <si>
    <t>(1)品目別</t>
  </si>
  <si>
    <t>(2)仕向国別</t>
  </si>
  <si>
    <t>(2)原産国別</t>
  </si>
  <si>
    <t>11－２</t>
  </si>
  <si>
    <t>11－３</t>
  </si>
  <si>
    <t>11－４</t>
  </si>
  <si>
    <t>11－５</t>
  </si>
  <si>
    <t>11－６</t>
  </si>
  <si>
    <t>11－７</t>
  </si>
  <si>
    <t>11－１</t>
  </si>
  <si>
    <t>11－８</t>
  </si>
  <si>
    <t>12－１</t>
  </si>
  <si>
    <t>12－２</t>
  </si>
  <si>
    <t>12－３</t>
  </si>
  <si>
    <t>12－４</t>
  </si>
  <si>
    <t>12－５</t>
  </si>
  <si>
    <t>12－６</t>
  </si>
  <si>
    <t>12－７</t>
  </si>
  <si>
    <t>12－８</t>
  </si>
  <si>
    <t>12－９</t>
  </si>
  <si>
    <t>12－10</t>
  </si>
  <si>
    <t>12－11</t>
  </si>
  <si>
    <t>12－12</t>
  </si>
  <si>
    <t>12－13</t>
  </si>
  <si>
    <t>12－14</t>
  </si>
  <si>
    <t>12－15</t>
  </si>
  <si>
    <t>12－16</t>
  </si>
  <si>
    <t>12－17</t>
  </si>
  <si>
    <t>12－18</t>
  </si>
  <si>
    <t>13－１</t>
  </si>
  <si>
    <t>13－２</t>
  </si>
  <si>
    <t>13－３</t>
  </si>
  <si>
    <t>13－４</t>
  </si>
  <si>
    <t>13－５</t>
  </si>
  <si>
    <t>13－６</t>
  </si>
  <si>
    <t>13－７</t>
  </si>
  <si>
    <t>13－８</t>
  </si>
  <si>
    <t>(5)県民所得および県民可処分所得の分配</t>
  </si>
  <si>
    <t>市町村民所得</t>
  </si>
  <si>
    <t>14－１</t>
  </si>
  <si>
    <t>14－２</t>
  </si>
  <si>
    <t>14－３</t>
  </si>
  <si>
    <t>14－４</t>
  </si>
  <si>
    <t>14－５</t>
  </si>
  <si>
    <t>14－６</t>
  </si>
  <si>
    <t>14－７</t>
  </si>
  <si>
    <t>14－８</t>
  </si>
  <si>
    <t>14－９</t>
  </si>
  <si>
    <t>14－10</t>
  </si>
  <si>
    <t>14－11</t>
  </si>
  <si>
    <t>14－12</t>
  </si>
  <si>
    <t>14－14</t>
  </si>
  <si>
    <t>14－15</t>
  </si>
  <si>
    <t>(1)警察職員数</t>
  </si>
  <si>
    <t>(2)警察署別管轄区域等</t>
  </si>
  <si>
    <t>(2)謄、抄本交付数等</t>
  </si>
  <si>
    <t>(1)罪種別</t>
  </si>
  <si>
    <t>(3)重要窃盗犯罪罪種別</t>
  </si>
  <si>
    <t>(4)警察署別</t>
  </si>
  <si>
    <t>15－１</t>
  </si>
  <si>
    <t>15－２</t>
  </si>
  <si>
    <t>15－３</t>
  </si>
  <si>
    <t>15－４</t>
  </si>
  <si>
    <t>15－５</t>
  </si>
  <si>
    <t>15－６</t>
  </si>
  <si>
    <t>15－７</t>
  </si>
  <si>
    <t>３０．市町村別普通会計歳入歳出決算（平成7，8年度）</t>
  </si>
  <si>
    <t>すべき財源(Ｄ)</t>
  </si>
  <si>
    <t>産業費</t>
  </si>
  <si>
    <t>平成7年度</t>
  </si>
  <si>
    <t>平成8年度</t>
  </si>
  <si>
    <t>(3)診療担当別医師数</t>
  </si>
  <si>
    <t>(4)業務の種類別薬剤師数</t>
  </si>
  <si>
    <t>第１７章　労働及び社会保障</t>
  </si>
  <si>
    <t>市、郡別の金融機関別店舗数</t>
  </si>
  <si>
    <t>信用保証状況</t>
  </si>
  <si>
    <t>(1)一般会計</t>
  </si>
  <si>
    <t>(2)特別会計</t>
  </si>
  <si>
    <t>(1)製造品出荷額</t>
  </si>
  <si>
    <t>(2)加工賃収入額</t>
  </si>
  <si>
    <t>第１３章　財政</t>
  </si>
  <si>
    <t>第１６章　衛生</t>
  </si>
  <si>
    <t>第７章　鉱工業</t>
  </si>
  <si>
    <t>凡例</t>
  </si>
  <si>
    <t>目次</t>
  </si>
  <si>
    <t>県の位置</t>
  </si>
  <si>
    <t>１</t>
  </si>
  <si>
    <t>２</t>
  </si>
  <si>
    <t>労働組合</t>
  </si>
  <si>
    <t>港湾</t>
  </si>
  <si>
    <t>３</t>
  </si>
  <si>
    <t>４</t>
  </si>
  <si>
    <t>５</t>
  </si>
  <si>
    <t>７</t>
  </si>
  <si>
    <t>第２章　人口</t>
  </si>
  <si>
    <t>第３章　事業所</t>
  </si>
  <si>
    <t>第４章　農業</t>
  </si>
  <si>
    <t>第５章　林業</t>
  </si>
  <si>
    <t>第６章　水産業</t>
  </si>
  <si>
    <t>第８章　建設</t>
  </si>
  <si>
    <t>酒田港主要施設</t>
  </si>
  <si>
    <t>第１２章　金融</t>
  </si>
  <si>
    <t>第１９章　観光</t>
  </si>
  <si>
    <t>１．土地及び気象　　２．人口　　３．事業所　　４．農業　　５．林業</t>
  </si>
  <si>
    <t>11．商業及び貿易　　12．金融　　13．財政　　14．所得、物価及び家計</t>
  </si>
  <si>
    <t>15．公務員、選挙、司法及び公安　　16．衛生　　17．労働及び社会保障　</t>
  </si>
  <si>
    <t>18．教育、文化及び宗教　　19．観光　　20.災害及び事故</t>
  </si>
  <si>
    <t>４－24</t>
  </si>
  <si>
    <t>４－25</t>
  </si>
  <si>
    <t>４－26</t>
  </si>
  <si>
    <t>４－27</t>
  </si>
  <si>
    <t>４－28</t>
  </si>
  <si>
    <t>４－29</t>
  </si>
  <si>
    <t>５－１</t>
  </si>
  <si>
    <t>５－２</t>
  </si>
  <si>
    <t>５－３</t>
  </si>
  <si>
    <t>５－４</t>
  </si>
  <si>
    <t>５－５</t>
  </si>
  <si>
    <t>林産物生産量</t>
  </si>
  <si>
    <t>５－６</t>
  </si>
  <si>
    <t>５－７</t>
  </si>
  <si>
    <t>５－８</t>
  </si>
  <si>
    <t>５－９</t>
  </si>
  <si>
    <t>５－10</t>
  </si>
  <si>
    <t>５－11</t>
  </si>
  <si>
    <t>５－12</t>
  </si>
  <si>
    <t>５－13</t>
  </si>
  <si>
    <t>５－14</t>
  </si>
  <si>
    <t>５－15</t>
  </si>
  <si>
    <t>５－16</t>
  </si>
  <si>
    <t>６－１</t>
  </si>
  <si>
    <t>６－２</t>
  </si>
  <si>
    <t>６－３</t>
  </si>
  <si>
    <t>６－４</t>
  </si>
  <si>
    <t>６－５</t>
  </si>
  <si>
    <t>６－６</t>
  </si>
  <si>
    <t>６－７</t>
  </si>
  <si>
    <t>６－８</t>
  </si>
  <si>
    <t>６－９</t>
  </si>
  <si>
    <t>６－10</t>
  </si>
  <si>
    <t>市町村別の世帯の種類、世帯人員別世帯数及び世帯人員（平成７年）</t>
  </si>
  <si>
    <t>２－20</t>
  </si>
  <si>
    <t>２－21</t>
  </si>
  <si>
    <t>２－22</t>
  </si>
  <si>
    <t>市町村別の世帯数推移（平成４～８年）</t>
  </si>
  <si>
    <t>出稼ぎ者数（平成７、８年度）</t>
  </si>
  <si>
    <t>人口集中地区（平成２、７年）</t>
  </si>
  <si>
    <t>市町村別の事業所数及び従業者数（平成３、８年）</t>
  </si>
  <si>
    <t>産業（大分類）、従業者規模別事業所数及び従業者数（平成３、８年）</t>
  </si>
  <si>
    <t>産業（大分類）別規模別民営事業所数（平成３、８年）</t>
  </si>
  <si>
    <t>産業（中分類）別事業所数及び従業者数（平成３、８年）</t>
  </si>
  <si>
    <t>産業（中分類）、経営組織別事業所数及び従業上の地位別従業者数（平成３、８年）</t>
  </si>
  <si>
    <t>都道府県別の事業所数及び従業者数（平成３、８年）</t>
  </si>
  <si>
    <t>市町村、産業（大分類）別事業所数及び従業者数（平成８年）</t>
  </si>
  <si>
    <t>市町村別農家の男女、年齢別世帯員数（平成２～９年）</t>
  </si>
  <si>
    <t>市町村別農家の就業状態別15歳以上世帯員数（平成２～９年）</t>
  </si>
  <si>
    <t>市町村別の男女別従事日数別自営農業従事者数（平成２～９年）</t>
  </si>
  <si>
    <t>市町村別の農家の兼業種類別従事者数（平成２～９年）</t>
  </si>
  <si>
    <t>農用機械所有農家数及び台数（平成７年）</t>
  </si>
  <si>
    <t>市町村別の農業雇用労働雇い入れ農家数・人数及び農作業（水稲作）をよそに請け負わせた農家数と面積
（平成２～８年）</t>
  </si>
  <si>
    <t>市町村別施設園芸の施設のある農家数と施設面積（平成４～９年）</t>
  </si>
  <si>
    <t>(7)年齢別男女別死傷者数</t>
  </si>
  <si>
    <t>(8)都道府県別発生状況（平成８年）</t>
  </si>
  <si>
    <t>借入農地のある農家数と借入耕地面積及び貸付耕地のある農家数と貸付耕地面積（平成７、９年）</t>
  </si>
  <si>
    <t>市町村別の水稲、陸稲の作付面積及び収穫量（平成６～８年）</t>
  </si>
  <si>
    <t>市町村別の養蚕戸数、蚕種掃立数量、繭生産量及び桑園面積（平成６～８年度）</t>
  </si>
  <si>
    <t>仕向先都道府県別の県産米搬出実績（平成６～８年）</t>
  </si>
  <si>
    <t>蚕桑被害（平成７、８年度）</t>
  </si>
  <si>
    <t>市町村別の林家の主業（農家林家）（平成２年）</t>
  </si>
  <si>
    <t>輸入額（平成７、８年）</t>
  </si>
  <si>
    <t>(8)県民総支出(デフレーター）</t>
  </si>
  <si>
    <t>14－13</t>
  </si>
  <si>
    <t>理容師・美容師・クリーニング師（平成元～８年）</t>
  </si>
  <si>
    <t>理容業・美容業・旅館・公衆浴場等施設数（平成元～８年）</t>
  </si>
  <si>
    <t>精神薄弱者相談件数（平成５～８年度）</t>
  </si>
  <si>
    <t>作物別収穫（栽培）農家数・収穫（栽培）面積（平成９年）</t>
  </si>
  <si>
    <t>市町村別の家畜等飼養農家数及び頭羽数（平成４～９年）</t>
  </si>
  <si>
    <t>と畜場別のと畜頭数（平成３～８年度）</t>
  </si>
  <si>
    <t>生乳及び牛乳生産量（平成３～８年）</t>
  </si>
  <si>
    <t>工芸農作物の生産（平成３～８年）</t>
  </si>
  <si>
    <t>農業生産指数（平成４～８年）</t>
  </si>
  <si>
    <t>農家経済（平成４～８年度）</t>
  </si>
  <si>
    <t>農家経済の分析指標（平成４～８年度）</t>
  </si>
  <si>
    <t>農業粗生産額と生産農業所得（平成７、８年）</t>
  </si>
  <si>
    <t>市町村別の農作物の生産(稲を除く）（平成７、８年）</t>
  </si>
  <si>
    <t>よその農作業を請け負った農家数と請負面積（販売農家）（平成７、９年）</t>
  </si>
  <si>
    <t>耕作放棄地のある農家数と耕作放棄地面積（平成７、９年）</t>
  </si>
  <si>
    <t>販売農家の農業労働力保有状態別農家数（平成７、９年）</t>
  </si>
  <si>
    <t>市町村別の地目別経営農家数及び経営耕地面積（平成７、９年）</t>
  </si>
  <si>
    <t>市町村別の専業、兼業、経営耕地規模別農家数（平成７、９年）</t>
  </si>
  <si>
    <t>農産物販売金額規模別農家数（平成７、９年）</t>
  </si>
  <si>
    <t>従業地・通学地別15歳以上就業者・通学者の推移（平成２、７年）　</t>
  </si>
  <si>
    <t>市町村別の人口動態（平成７、８年）</t>
  </si>
  <si>
    <t>市町村別利用区分別面積（平成７、８年）</t>
  </si>
  <si>
    <t>地域別の県産米集荷状況（平成６～８年）</t>
  </si>
  <si>
    <t>稲作被害（平成８年）</t>
  </si>
  <si>
    <t>４－30</t>
  </si>
  <si>
    <t>４－31</t>
  </si>
  <si>
    <t>市町村別の林業従事世帯員数（農家林家世帯員）（平成２年）</t>
  </si>
  <si>
    <t>市町村別の所有山林、保有山林がある林家数及び面積（農家林家）（平成２年）</t>
  </si>
  <si>
    <t>市町村別の人工林率別林家数及び人工林面積（農家林家）（平成２年）</t>
  </si>
  <si>
    <t>市町村別の林産物等種類別販売林家数（農家林家）（平成２年）</t>
  </si>
  <si>
    <t>保有山林面積規模別事業体数と面積（平成２年）</t>
  </si>
  <si>
    <t>保有山林のある林家数と面積（平成２年）</t>
  </si>
  <si>
    <t>市町村別の林野面積及び森林面積（平成２年）</t>
  </si>
  <si>
    <t>(2)木炭生産量</t>
  </si>
  <si>
    <t>製材工場、生産及び出荷量（平成３～８年）</t>
  </si>
  <si>
    <t>市町村別の目的別保安林面積（平成７年度）</t>
  </si>
  <si>
    <t>支庁、地方事務所別林道（平成７、８年度）</t>
  </si>
  <si>
    <t>国有林の林種別蓄積（平成８年度）</t>
  </si>
  <si>
    <t>民有林の林種別蓄積（平成７、８年度）</t>
  </si>
  <si>
    <t>国有林の林種別面積（平成８年度）</t>
  </si>
  <si>
    <t>７－１</t>
  </si>
  <si>
    <t>７－２</t>
  </si>
  <si>
    <t>７－３</t>
  </si>
  <si>
    <t>７－４</t>
  </si>
  <si>
    <t>７－５</t>
  </si>
  <si>
    <t>７－６</t>
  </si>
  <si>
    <t>７－７</t>
  </si>
  <si>
    <t>７－８</t>
  </si>
  <si>
    <t>７－９</t>
  </si>
  <si>
    <t>７－10</t>
  </si>
  <si>
    <t>７－11</t>
  </si>
  <si>
    <t>８－１</t>
  </si>
  <si>
    <t>８－２</t>
  </si>
  <si>
    <t>８－３</t>
  </si>
  <si>
    <t>８－４</t>
  </si>
  <si>
    <t>８－５</t>
  </si>
  <si>
    <t>８－６</t>
  </si>
  <si>
    <t>８－７</t>
  </si>
  <si>
    <t>８－８</t>
  </si>
  <si>
    <t>８－９</t>
  </si>
  <si>
    <t>８－10</t>
  </si>
  <si>
    <t>８－11</t>
  </si>
  <si>
    <t>８－12</t>
  </si>
  <si>
    <t>８－13</t>
  </si>
  <si>
    <t>(1)木造</t>
  </si>
  <si>
    <t>(2)非木造</t>
  </si>
  <si>
    <t>８－14</t>
  </si>
  <si>
    <t>８－15</t>
  </si>
  <si>
    <t>第９章　電気、ガス及び上下水道</t>
  </si>
  <si>
    <t>９－１</t>
  </si>
  <si>
    <t>発電所及び認可出力</t>
  </si>
  <si>
    <t>９－２</t>
  </si>
  <si>
    <t>９－３</t>
  </si>
  <si>
    <t>(1)県内における労働組合員推定組織率（男女別）の推移</t>
  </si>
  <si>
    <t>本書は、県内の各般にわたる統計資料を収録し、県勢の実態を明らかにするため編集したものです。</t>
  </si>
  <si>
    <t>本書は、企画調整部統計調査課所管の各種統計資料を主とし、これに庁内各部課室及び他官公庁、団体、会社等から収集した資料もあわせて掲載しました。</t>
  </si>
  <si>
    <t>６．水産業　　７．鉱工業　　８．建設　　９．電気、ガス及び上下水道　　10．運輸及び通信</t>
  </si>
  <si>
    <t>年は暦年、年度は会計年度を示し、符号の用法は、次のとおりです。</t>
  </si>
  <si>
    <t>　０　表章単位に満たないもの　　　　　－　該当数字がないもの
 0.0</t>
  </si>
  <si>
    <t>　…　事実不詳及び調査を欠くもの　　　ｘ　数字が統計法により秘匿されているもの</t>
  </si>
  <si>
    <t>統計数字の単位未満は、四捨五入することを原則としました。したがって、総数（合計）と内訳の積算値は一致しない場合があります。</t>
  </si>
  <si>
    <t>１</t>
  </si>
  <si>
    <t>1</t>
  </si>
  <si>
    <t>2</t>
  </si>
  <si>
    <t>3</t>
  </si>
  <si>
    <t>4</t>
  </si>
  <si>
    <t>5</t>
  </si>
  <si>
    <t>6</t>
  </si>
  <si>
    <t>7</t>
  </si>
  <si>
    <t>8</t>
  </si>
  <si>
    <t>9</t>
  </si>
  <si>
    <t>10</t>
  </si>
  <si>
    <t>11</t>
  </si>
  <si>
    <t>12</t>
  </si>
  <si>
    <t>13</t>
  </si>
  <si>
    <t>14</t>
  </si>
  <si>
    <t>15</t>
  </si>
  <si>
    <t>16</t>
  </si>
  <si>
    <t>17</t>
  </si>
  <si>
    <t>18</t>
  </si>
  <si>
    <t>19</t>
  </si>
  <si>
    <t>22</t>
  </si>
  <si>
    <t>23</t>
  </si>
  <si>
    <t>24</t>
  </si>
  <si>
    <t>27</t>
  </si>
  <si>
    <t>28</t>
  </si>
  <si>
    <t>30</t>
  </si>
  <si>
    <t>31</t>
  </si>
  <si>
    <t>32</t>
  </si>
  <si>
    <t>34</t>
  </si>
  <si>
    <t>36</t>
  </si>
  <si>
    <t>37</t>
  </si>
  <si>
    <t>38</t>
  </si>
  <si>
    <t>39</t>
  </si>
  <si>
    <t>統計資料の出所は、当該統計表の脚注に記載しました。</t>
  </si>
  <si>
    <t>主要山岳（海抜1,500m以上）</t>
  </si>
  <si>
    <t>主要河川</t>
  </si>
  <si>
    <t>湖沼及びダム</t>
  </si>
  <si>
    <t>気象観測所一覧表</t>
  </si>
  <si>
    <t>(1)山形地方気象台</t>
  </si>
  <si>
    <t>(2)酒田地方気象台</t>
  </si>
  <si>
    <t>(3)新庄地方気象台</t>
  </si>
  <si>
    <t>(1)平均気温</t>
  </si>
  <si>
    <t>(2)最高気温平均</t>
  </si>
  <si>
    <t>(3)最低気温平均</t>
  </si>
  <si>
    <t>(4)月降水量</t>
  </si>
  <si>
    <t>(5)日降水量１mm以上の日数</t>
  </si>
  <si>
    <t>(6)日最大降水量</t>
  </si>
  <si>
    <t>(7)日照時間</t>
  </si>
  <si>
    <t>(8)積雪の最深</t>
  </si>
  <si>
    <t>１－１</t>
  </si>
  <si>
    <t>１－２</t>
  </si>
  <si>
    <t>１－３</t>
  </si>
  <si>
    <t>１－４</t>
  </si>
  <si>
    <t>１－５</t>
  </si>
  <si>
    <t>１－６</t>
  </si>
  <si>
    <t>１－７</t>
  </si>
  <si>
    <t>１－８</t>
  </si>
  <si>
    <t>１－９</t>
  </si>
  <si>
    <t>１－10</t>
  </si>
  <si>
    <t>１－11</t>
  </si>
  <si>
    <t>１－12</t>
  </si>
  <si>
    <t>１－13</t>
  </si>
  <si>
    <t>１－14</t>
  </si>
  <si>
    <t>１－15</t>
  </si>
  <si>
    <t>１－16</t>
  </si>
  <si>
    <t>１－17</t>
  </si>
  <si>
    <t>２－１</t>
  </si>
  <si>
    <t>２－２</t>
  </si>
  <si>
    <t>２－３</t>
  </si>
  <si>
    <t>２－４</t>
  </si>
  <si>
    <t>２－５</t>
  </si>
  <si>
    <t>２－６</t>
  </si>
  <si>
    <t>２－７</t>
  </si>
  <si>
    <t>２－８</t>
  </si>
  <si>
    <t>２－９</t>
  </si>
  <si>
    <t>２－11</t>
  </si>
  <si>
    <t>２－12</t>
  </si>
  <si>
    <t>２－13</t>
  </si>
  <si>
    <t>２－10</t>
  </si>
  <si>
    <t>２－14</t>
  </si>
  <si>
    <t>２－15</t>
  </si>
  <si>
    <t>２－17</t>
  </si>
  <si>
    <t>外国人登録人員</t>
  </si>
  <si>
    <t>平均寿命</t>
  </si>
  <si>
    <t>２－23</t>
  </si>
  <si>
    <t>２－24</t>
  </si>
  <si>
    <t>２－25</t>
  </si>
  <si>
    <t>２－26</t>
  </si>
  <si>
    <t>２－27</t>
  </si>
  <si>
    <t>２－28</t>
  </si>
  <si>
    <t>３－１</t>
  </si>
  <si>
    <t>３－２</t>
  </si>
  <si>
    <t>３－３</t>
  </si>
  <si>
    <t>３－４</t>
  </si>
  <si>
    <t>３－５</t>
  </si>
  <si>
    <t>３－６</t>
  </si>
  <si>
    <t>３－７</t>
  </si>
  <si>
    <t>４－１</t>
  </si>
  <si>
    <t>４－２</t>
  </si>
  <si>
    <t>４－３</t>
  </si>
  <si>
    <t>４－４</t>
  </si>
  <si>
    <t>４－５</t>
  </si>
  <si>
    <t>４－６</t>
  </si>
  <si>
    <t>４－７</t>
  </si>
  <si>
    <t>４－８</t>
  </si>
  <si>
    <t>４－９</t>
  </si>
  <si>
    <t>４－10</t>
  </si>
  <si>
    <t>４－11</t>
  </si>
  <si>
    <t>４－13</t>
  </si>
  <si>
    <t>４－12</t>
  </si>
  <si>
    <t>(1)麦類</t>
  </si>
  <si>
    <t>(2)いも類</t>
  </si>
  <si>
    <t>(3)豆類・雑穀</t>
  </si>
  <si>
    <t>(4)野菜</t>
  </si>
  <si>
    <t>(5)果樹</t>
  </si>
  <si>
    <t>４－14</t>
  </si>
  <si>
    <t>４－15</t>
  </si>
  <si>
    <t>４－16</t>
  </si>
  <si>
    <t>４－17</t>
  </si>
  <si>
    <t>４－18</t>
  </si>
  <si>
    <t>４－19</t>
  </si>
  <si>
    <t>４－20</t>
  </si>
  <si>
    <t>４－21</t>
  </si>
  <si>
    <t>４－22</t>
  </si>
  <si>
    <t>４－23</t>
  </si>
  <si>
    <t>教宗派別宗教法人数</t>
  </si>
  <si>
    <t>博物館</t>
  </si>
  <si>
    <t>６</t>
  </si>
  <si>
    <t>第１章　土地及び気象</t>
  </si>
  <si>
    <t>(1)公立学校</t>
  </si>
  <si>
    <t>16－１</t>
  </si>
  <si>
    <t>16－２</t>
  </si>
  <si>
    <t>16－３</t>
  </si>
  <si>
    <t>16－４</t>
  </si>
  <si>
    <t>16－５</t>
  </si>
  <si>
    <t>16－６</t>
  </si>
  <si>
    <t>16－７</t>
  </si>
  <si>
    <t>16－８</t>
  </si>
  <si>
    <t>16－９</t>
  </si>
  <si>
    <t>16－10</t>
  </si>
  <si>
    <t>16－11</t>
  </si>
  <si>
    <t>16－12</t>
  </si>
  <si>
    <t>16－13</t>
  </si>
  <si>
    <t>16－14</t>
  </si>
  <si>
    <t>16－15</t>
  </si>
  <si>
    <t>16－16</t>
  </si>
  <si>
    <t>16－17</t>
  </si>
  <si>
    <t>16－19</t>
  </si>
  <si>
    <t>16－18</t>
  </si>
  <si>
    <t>職業能力開発施設の状況</t>
  </si>
  <si>
    <t>(1)〈事業所規模５人以上〉</t>
  </si>
  <si>
    <t>(2)〈事業所規模30人以上〉</t>
  </si>
  <si>
    <t>(1)適用事業場数・適用労働者数</t>
  </si>
  <si>
    <t>(4)労働基準監督署別年金受給者数</t>
  </si>
  <si>
    <t>(2)社会保険事務所別被保険者、保険料免除者、検認、国民年金収納状況及び福祉年金受給権者数</t>
  </si>
  <si>
    <t>(1)等級別</t>
  </si>
  <si>
    <t>(2)障害別</t>
  </si>
  <si>
    <t>17－１</t>
  </si>
  <si>
    <t>17－２</t>
  </si>
  <si>
    <t>17－３</t>
  </si>
  <si>
    <t>17－４</t>
  </si>
  <si>
    <t>17－５</t>
  </si>
  <si>
    <t>17－６</t>
  </si>
  <si>
    <t>17－７</t>
  </si>
  <si>
    <t>17－８</t>
  </si>
  <si>
    <t>17－９</t>
  </si>
  <si>
    <t>17－10</t>
  </si>
  <si>
    <t>17－12</t>
  </si>
  <si>
    <t>17－16</t>
  </si>
  <si>
    <t>17－18</t>
  </si>
  <si>
    <t>17－19</t>
  </si>
  <si>
    <t>17－22</t>
  </si>
  <si>
    <t>17－23</t>
  </si>
  <si>
    <t>17－24</t>
  </si>
  <si>
    <t>17－26</t>
  </si>
  <si>
    <t>17－27</t>
  </si>
  <si>
    <t>17－29</t>
  </si>
  <si>
    <t>17－30</t>
  </si>
  <si>
    <t>学科別・進学先別進学者数（高等学校）</t>
  </si>
  <si>
    <t>学校所在地別、産業別就職者数（高等学校）</t>
  </si>
  <si>
    <t>高等学校卒業者の職業別就職者数</t>
  </si>
  <si>
    <t>幼稚園、小学校、中学校、高等学校別の身長、体重、及び座高の推移</t>
  </si>
  <si>
    <t>種目別文化財件数</t>
  </si>
  <si>
    <t>公民館数</t>
  </si>
  <si>
    <t>青少年教育施設等数</t>
  </si>
  <si>
    <t>観光者数</t>
  </si>
  <si>
    <t>18－１</t>
  </si>
  <si>
    <t>18－２</t>
  </si>
  <si>
    <t>18－３</t>
  </si>
  <si>
    <t>18－４</t>
  </si>
  <si>
    <t>18－５</t>
  </si>
  <si>
    <t>18－６</t>
  </si>
  <si>
    <t>18－７</t>
  </si>
  <si>
    <t>18－８</t>
  </si>
  <si>
    <t>18－９</t>
  </si>
  <si>
    <t>18－10</t>
  </si>
  <si>
    <t>18－11</t>
  </si>
  <si>
    <t>18－12</t>
  </si>
  <si>
    <t>18－13</t>
  </si>
  <si>
    <t>18－14</t>
  </si>
  <si>
    <t>18－15</t>
  </si>
  <si>
    <t>18－16</t>
  </si>
  <si>
    <t>18－17</t>
  </si>
  <si>
    <t>18－18</t>
  </si>
  <si>
    <t>18－19</t>
  </si>
  <si>
    <t>18－20</t>
  </si>
  <si>
    <t>18－21</t>
  </si>
  <si>
    <t>18－22</t>
  </si>
  <si>
    <t>18－23</t>
  </si>
  <si>
    <t>18－24</t>
  </si>
  <si>
    <t>18－25</t>
  </si>
  <si>
    <t>18－26</t>
  </si>
  <si>
    <t>18－27</t>
  </si>
  <si>
    <t>18－28</t>
  </si>
  <si>
    <t>18－29</t>
  </si>
  <si>
    <t>19－１</t>
  </si>
  <si>
    <t>19－２</t>
  </si>
  <si>
    <t>19－３</t>
  </si>
  <si>
    <t>20－１</t>
  </si>
  <si>
    <t>20－２</t>
  </si>
  <si>
    <t>20－３</t>
  </si>
  <si>
    <t>20－４</t>
  </si>
  <si>
    <t>20－５</t>
  </si>
  <si>
    <t xml:space="preserve">  ＃　うち数で掲げたもの</t>
  </si>
  <si>
    <t>市町村別民有地の面積、家屋の棟数及び床面積</t>
  </si>
  <si>
    <t>(1)主な湖沼</t>
  </si>
  <si>
    <t>(2)主なダム</t>
  </si>
  <si>
    <t>(1)鉱区数及び鉱区面積</t>
  </si>
  <si>
    <t>(2)産出・投入・付加価値額</t>
  </si>
  <si>
    <t>(2)車種別・市町村別自動車保有台数</t>
  </si>
  <si>
    <t>(2)重要犯罪罪種別</t>
  </si>
  <si>
    <t>(1)社会保険事務所別の市町村別国民年金、基礎年金及び死亡一時金給付状況</t>
  </si>
  <si>
    <t>就業状態、配偶関係、年齢、男女別15歳以上人口（平成４年）</t>
  </si>
  <si>
    <t>年間就業日数、就業の規則性・週間就業時間、産業、従業上の地位、雇用形態、配偶関係、男女別有業者数（平成４年）</t>
  </si>
  <si>
    <t>所得、産業（大分類）、男女別自営業主・雇用者数（平成４年）</t>
  </si>
  <si>
    <t>転職希望理由、求職活動の有無、年齢、男女別転職希望者数（平成４年）</t>
  </si>
  <si>
    <t>従業上の地位、就職希望意識、求職活動の有無、年間就業日数、就業の規則性・週間就業時間、男女別有業者数
（平成４年）</t>
  </si>
  <si>
    <t>２－19</t>
  </si>
  <si>
    <t>世帯の家族類型（16区分）別一般世帯数、一般世帯人員及び親族人員（平成７年）</t>
  </si>
  <si>
    <t>住居の種類・住宅の所有の関係（6区分）別一般世帯数、一般世帯人員、１世帯当たり室数及び１世帯当たり延べ面積
（平成７年）</t>
  </si>
  <si>
    <t>２－16</t>
  </si>
  <si>
    <t>山形県知事　高橋 和雄</t>
  </si>
  <si>
    <t>(2)私立学校</t>
  </si>
  <si>
    <t>(1)市町村別状況</t>
  </si>
  <si>
    <t>(2)都道府県別状況</t>
  </si>
  <si>
    <t>自然公園</t>
  </si>
  <si>
    <t>第２０章　災害及び事故</t>
  </si>
  <si>
    <t>火災</t>
  </si>
  <si>
    <t>附録</t>
  </si>
  <si>
    <t>度量衡換算表</t>
  </si>
  <si>
    <t>(2)警察署別発生状況</t>
  </si>
  <si>
    <t>(3)業種別給付種類別支払状況</t>
  </si>
  <si>
    <t>(1)苦情の受理及び処理件数</t>
  </si>
  <si>
    <t>(2)苦情の種類別新規直接受理件数</t>
  </si>
  <si>
    <t>(1)県内移動</t>
  </si>
  <si>
    <t>(2)県外移動</t>
  </si>
  <si>
    <t>地形別面積</t>
  </si>
  <si>
    <t>高度別面積</t>
  </si>
  <si>
    <t>都市計画区域、市街化区域及び用途地域</t>
  </si>
  <si>
    <t>地域気象観測所気象表</t>
  </si>
  <si>
    <t>季節現象</t>
  </si>
  <si>
    <t>傾斜度別面積</t>
  </si>
  <si>
    <t>(3)県内総生産と総支出勘定</t>
  </si>
  <si>
    <t>(2)業種別労災保険収支状況</t>
  </si>
  <si>
    <t>(2)製材用素材の入荷量</t>
  </si>
  <si>
    <t>車種別保有自動車数</t>
  </si>
  <si>
    <t>気象官暑気象表</t>
  </si>
  <si>
    <t>９－４</t>
  </si>
  <si>
    <t>９－５</t>
  </si>
  <si>
    <t>９－６</t>
  </si>
  <si>
    <t>９－７</t>
  </si>
  <si>
    <t>９－８</t>
  </si>
  <si>
    <t>９－９</t>
  </si>
  <si>
    <t>９－10</t>
  </si>
  <si>
    <t>９－11</t>
  </si>
  <si>
    <t>９－12</t>
  </si>
  <si>
    <t>(2)係留施設</t>
  </si>
  <si>
    <t>単位 ： 決算額＝円、構成比＝％</t>
  </si>
  <si>
    <t>科           目</t>
  </si>
  <si>
    <t>決   算   額</t>
  </si>
  <si>
    <t>歳　　入　　総　　額</t>
  </si>
  <si>
    <t>県税</t>
  </si>
  <si>
    <t>地方譲与税</t>
  </si>
  <si>
    <t>地方交付税</t>
  </si>
  <si>
    <t>交通安全対策特別交付金</t>
  </si>
  <si>
    <t>分担金及び負担金</t>
  </si>
  <si>
    <t>使用料及び手数料</t>
  </si>
  <si>
    <t>国庫支出金</t>
  </si>
  <si>
    <t>財産収入</t>
  </si>
  <si>
    <t>寄付金</t>
  </si>
  <si>
    <t>繰入金</t>
  </si>
  <si>
    <t>繰越金</t>
  </si>
  <si>
    <t>諸収入</t>
  </si>
  <si>
    <t>県債</t>
  </si>
  <si>
    <t>歳　　出　　総　　額</t>
  </si>
  <si>
    <t>議会費</t>
  </si>
  <si>
    <t>総務費</t>
  </si>
  <si>
    <t>民生費</t>
  </si>
  <si>
    <t>衛生費</t>
  </si>
  <si>
    <t>労働費</t>
  </si>
  <si>
    <t>農林水産業費</t>
  </si>
  <si>
    <t>商工費</t>
  </si>
  <si>
    <t>土木費</t>
  </si>
  <si>
    <t>警察費</t>
  </si>
  <si>
    <t>教育費</t>
  </si>
  <si>
    <t>災害復旧費</t>
  </si>
  <si>
    <t>公債費</t>
  </si>
  <si>
    <t>諸支出金</t>
  </si>
  <si>
    <t>予備費</t>
  </si>
  <si>
    <t>歳 入 歳 出 差 引 残 額</t>
  </si>
  <si>
    <t>平成6年度</t>
  </si>
  <si>
    <t>7年度</t>
  </si>
  <si>
    <t>8年度</t>
  </si>
  <si>
    <t>-</t>
  </si>
  <si>
    <t>資料：県出納局「山形県歳入歳出決算書」</t>
  </si>
  <si>
    <t>２９．山形県歳入歳出決算（平成6～8年度）</t>
  </si>
  <si>
    <t>形式収支</t>
  </si>
  <si>
    <t>歳                                                                                                                                           入</t>
  </si>
  <si>
    <t>歳                                                                                                      出</t>
  </si>
  <si>
    <t>歳入総額</t>
  </si>
  <si>
    <t>歳出総額</t>
  </si>
  <si>
    <t>（ △減 ）</t>
  </si>
  <si>
    <t>利子割</t>
  </si>
  <si>
    <t>ゴルフ場</t>
  </si>
  <si>
    <t>特別地方</t>
  </si>
  <si>
    <t>自動車取得</t>
  </si>
  <si>
    <t>交通安全</t>
  </si>
  <si>
    <t>国有提供施設</t>
  </si>
  <si>
    <t>（Ａ）</t>
  </si>
  <si>
    <t>（Ｂ）</t>
  </si>
  <si>
    <t>（Ａ）-（Ｂ）</t>
  </si>
  <si>
    <t>（Ｃ）-（Ｄ）</t>
  </si>
  <si>
    <t>地方税</t>
  </si>
  <si>
    <t>利 用 税</t>
  </si>
  <si>
    <t>消 費 税</t>
  </si>
  <si>
    <t>対策特別</t>
  </si>
  <si>
    <t>手数料</t>
  </si>
  <si>
    <t>等所在市町村</t>
  </si>
  <si>
    <t>地方債</t>
  </si>
  <si>
    <t xml:space="preserve">衛生費 </t>
  </si>
  <si>
    <t>農林水</t>
  </si>
  <si>
    <t>消防費</t>
  </si>
  <si>
    <t>前年度繰上</t>
  </si>
  <si>
    <t>＝(Ｃ)</t>
  </si>
  <si>
    <t>＝(Ｅ)</t>
  </si>
  <si>
    <t>交付金</t>
  </si>
  <si>
    <t>交 付 金</t>
  </si>
  <si>
    <t>税交付金</t>
  </si>
  <si>
    <t>助成交付金</t>
  </si>
  <si>
    <t>単位：千円</t>
  </si>
  <si>
    <t>翌年度へ繰り越</t>
  </si>
  <si>
    <t>実質収支</t>
  </si>
  <si>
    <t>分担金</t>
  </si>
  <si>
    <t>地方交付税</t>
  </si>
  <si>
    <t>及  び</t>
  </si>
  <si>
    <t>使用料</t>
  </si>
  <si>
    <t>県支出金</t>
  </si>
  <si>
    <t>財産収入</t>
  </si>
  <si>
    <t>寄附金</t>
  </si>
  <si>
    <t>負担金</t>
  </si>
  <si>
    <t>充用金</t>
  </si>
  <si>
    <t>資料：県地方課</t>
  </si>
  <si>
    <t>項          目          別</t>
  </si>
  <si>
    <t>青森市</t>
  </si>
  <si>
    <t>盛岡市</t>
  </si>
  <si>
    <t>仙台市</t>
  </si>
  <si>
    <t>秋田市</t>
  </si>
  <si>
    <t>福島市</t>
  </si>
  <si>
    <t>東北</t>
  </si>
  <si>
    <t>全国</t>
  </si>
  <si>
    <t>世帯人員</t>
  </si>
  <si>
    <t>(人)</t>
  </si>
  <si>
    <t>有業人員</t>
  </si>
  <si>
    <t>世帯主の年齢</t>
  </si>
  <si>
    <t>(歳)</t>
  </si>
  <si>
    <t>収入総額</t>
  </si>
  <si>
    <t>実収入</t>
  </si>
  <si>
    <t>経常収入</t>
  </si>
  <si>
    <t>勤め先収入</t>
  </si>
  <si>
    <t>世帯主収入</t>
  </si>
  <si>
    <t>定期収入</t>
  </si>
  <si>
    <t>臨時収入</t>
  </si>
  <si>
    <t>賞与</t>
  </si>
  <si>
    <t>一括払購入借入金</t>
  </si>
  <si>
    <t>支出総額</t>
  </si>
  <si>
    <t>実支出</t>
  </si>
  <si>
    <t>消費支出</t>
  </si>
  <si>
    <t>食料</t>
  </si>
  <si>
    <t>穀類</t>
  </si>
  <si>
    <t>乳卵類</t>
  </si>
  <si>
    <t>野菜・海藻</t>
  </si>
  <si>
    <t>果物</t>
  </si>
  <si>
    <t>油脂・調味料</t>
  </si>
  <si>
    <t>菓子類</t>
  </si>
  <si>
    <t>調理食品</t>
  </si>
  <si>
    <t>飲料</t>
  </si>
  <si>
    <t>外食</t>
  </si>
  <si>
    <t>住居</t>
  </si>
  <si>
    <t>家賃地代</t>
  </si>
  <si>
    <t>光熱・水道</t>
  </si>
  <si>
    <t>電気代</t>
  </si>
  <si>
    <t>家具・家事用品</t>
  </si>
  <si>
    <t>被服及び履物</t>
  </si>
  <si>
    <t>交通・通信</t>
  </si>
  <si>
    <t>教育</t>
  </si>
  <si>
    <t>教養娯楽</t>
  </si>
  <si>
    <t>その他の消費支出</t>
  </si>
  <si>
    <t>非消費支出</t>
  </si>
  <si>
    <t>実支出以外の支出</t>
  </si>
  <si>
    <t>預貯金</t>
  </si>
  <si>
    <t>保険掛金</t>
  </si>
  <si>
    <t>現物総額</t>
  </si>
  <si>
    <t>単位：円</t>
  </si>
  <si>
    <t>集計世帯数</t>
  </si>
  <si>
    <t>(世帯)</t>
  </si>
  <si>
    <t>世　帯　員　収　入</t>
  </si>
  <si>
    <t>事業・内職収入</t>
  </si>
  <si>
    <t>他の経常収入</t>
  </si>
  <si>
    <t>財産収入</t>
  </si>
  <si>
    <t>社会保障給付</t>
  </si>
  <si>
    <t xml:space="preserve">仕送り金 </t>
  </si>
  <si>
    <t>特別収入</t>
  </si>
  <si>
    <t>実収入以外の収入</t>
  </si>
  <si>
    <t>預貯金引出</t>
  </si>
  <si>
    <t>保険取金</t>
  </si>
  <si>
    <t>土地家屋借入金</t>
  </si>
  <si>
    <t>-</t>
  </si>
  <si>
    <t>他の借入金</t>
  </si>
  <si>
    <t>分割払購入借入金</t>
  </si>
  <si>
    <t>米類</t>
  </si>
  <si>
    <t>保険医療</t>
  </si>
  <si>
    <t>諸雑費</t>
  </si>
  <si>
    <t>勤労所得税</t>
  </si>
  <si>
    <t>個人住民税・他の税</t>
  </si>
  <si>
    <t>社会保険料</t>
  </si>
  <si>
    <t>資料：総務庁統計局「家計調査年報（平成8年）」</t>
  </si>
  <si>
    <t>３１．東北6県県庁所在都市別勤労者世帯１世帯当たり年平均1ヶ月の収支（平成8年）</t>
  </si>
  <si>
    <t>単位 ：件数＝件、人員＝人</t>
  </si>
  <si>
    <t>認知件数</t>
  </si>
  <si>
    <t>検挙件数</t>
  </si>
  <si>
    <t>検挙人員</t>
  </si>
  <si>
    <t>強盗</t>
  </si>
  <si>
    <t>放火</t>
  </si>
  <si>
    <t>強姦</t>
  </si>
  <si>
    <t>凶器準備集合</t>
  </si>
  <si>
    <t>暴行</t>
  </si>
  <si>
    <t>傷害</t>
  </si>
  <si>
    <t>脅迫・恐喝</t>
  </si>
  <si>
    <t>窃盗</t>
  </si>
  <si>
    <t>詐欺</t>
  </si>
  <si>
    <t>横領</t>
  </si>
  <si>
    <t>偽造</t>
  </si>
  <si>
    <t>涜職</t>
  </si>
  <si>
    <t>背任</t>
  </si>
  <si>
    <t>賭博</t>
  </si>
  <si>
    <t>わいせつ</t>
  </si>
  <si>
    <t>業務上等過失致死傷</t>
  </si>
  <si>
    <t>その他の刑法犯</t>
  </si>
  <si>
    <t>（1）罪種別</t>
  </si>
  <si>
    <t>罪　　種　　別</t>
  </si>
  <si>
    <t>平　成　7　年</t>
  </si>
  <si>
    <t>総数</t>
  </si>
  <si>
    <t>殺人</t>
  </si>
  <si>
    <t>注：1）検挙件数については、検挙地計上方式による。2）道路上の交通事故に係る業務患等過失致死傷は含まない。</t>
  </si>
  <si>
    <t>資料：県警察本部　</t>
  </si>
  <si>
    <t>３２．刑法犯の認知、検挙件数及び検挙人員（平成7、8年）</t>
  </si>
  <si>
    <t>医　　　　　師</t>
  </si>
  <si>
    <t>歯　　　科　　　医　　　師</t>
  </si>
  <si>
    <t>薬　　　剤　　　師</t>
  </si>
  <si>
    <t>実　　　数</t>
  </si>
  <si>
    <t>人口１０万対</t>
  </si>
  <si>
    <t>実　　　　　数</t>
  </si>
  <si>
    <t>（１）保健所別実数及び率</t>
  </si>
  <si>
    <t>12月31日現在</t>
  </si>
  <si>
    <t>保健所別</t>
  </si>
  <si>
    <t>平成6年</t>
  </si>
  <si>
    <t>総    数</t>
  </si>
  <si>
    <t>山形</t>
  </si>
  <si>
    <t>寒河江</t>
  </si>
  <si>
    <t>村山</t>
  </si>
  <si>
    <t>新庄</t>
  </si>
  <si>
    <t>米沢</t>
  </si>
  <si>
    <t>長井</t>
  </si>
  <si>
    <t>鶴岡</t>
  </si>
  <si>
    <t>酒田</t>
  </si>
  <si>
    <t>注：従業地による数値である。人口10万対率算出に用いた人口は、該当年10月1日現在の総務庁発表推計人口である。</t>
  </si>
  <si>
    <t>資料：県医務福祉課「保健統計年報（事業統計編）」</t>
  </si>
  <si>
    <t>３３．医師、歯科医師及び薬剤師数（平成6、8年）</t>
  </si>
  <si>
    <t>病院総数</t>
  </si>
  <si>
    <t>国　　立</t>
  </si>
  <si>
    <t>地方公共団体</t>
  </si>
  <si>
    <t>法 人 立</t>
  </si>
  <si>
    <t>個 人 立</t>
  </si>
  <si>
    <t>一般診療所</t>
  </si>
  <si>
    <t>歯科診療所</t>
  </si>
  <si>
    <t>病院数</t>
  </si>
  <si>
    <t>病床数</t>
  </si>
  <si>
    <t>診療所数</t>
  </si>
  <si>
    <t>各年10月１日現在</t>
  </si>
  <si>
    <t>保健所別
市町村別</t>
  </si>
  <si>
    <t>平  成  6  年</t>
  </si>
  <si>
    <t>町村部</t>
  </si>
  <si>
    <t>東根市</t>
  </si>
  <si>
    <t>鶴岡保健所</t>
  </si>
  <si>
    <t>資料：県医務福祉課「保健統計年報（事業統計編）」</t>
  </si>
  <si>
    <t xml:space="preserve">３４．保健所別、市町村別の病院、一般診療所及び歯科診療所数と病床数(平成6～8年） </t>
  </si>
  <si>
    <t>（１）市町村別ごみ処理状況</t>
  </si>
  <si>
    <t>区 域 内　　人口（人）</t>
  </si>
  <si>
    <t>可燃ごみ</t>
  </si>
  <si>
    <t>不燃ごみ</t>
  </si>
  <si>
    <t>資源ごみ</t>
  </si>
  <si>
    <t>その他</t>
  </si>
  <si>
    <t>直搬ごみ</t>
  </si>
  <si>
    <t>粗大ごみ</t>
  </si>
  <si>
    <t>生活系</t>
  </si>
  <si>
    <t>一日一人</t>
  </si>
  <si>
    <t>事業系</t>
  </si>
  <si>
    <t>（t）</t>
  </si>
  <si>
    <t xml:space="preserve"> 山形市</t>
  </si>
  <si>
    <t xml:space="preserve"> 上山市</t>
  </si>
  <si>
    <t xml:space="preserve"> 山辺町</t>
  </si>
  <si>
    <t xml:space="preserve"> 中山町</t>
  </si>
  <si>
    <t xml:space="preserve"> 寒河江市</t>
  </si>
  <si>
    <t xml:space="preserve"> 西川町</t>
  </si>
  <si>
    <t xml:space="preserve"> 朝日町</t>
  </si>
  <si>
    <t xml:space="preserve"> 大江町</t>
  </si>
  <si>
    <t xml:space="preserve"> 村山市</t>
  </si>
  <si>
    <t xml:space="preserve"> 天童市</t>
  </si>
  <si>
    <t xml:space="preserve"> 東根市</t>
  </si>
  <si>
    <t xml:space="preserve"> 河北町</t>
  </si>
  <si>
    <t xml:space="preserve"> 尾花沢市</t>
  </si>
  <si>
    <t xml:space="preserve"> 大石田町</t>
  </si>
  <si>
    <t xml:space="preserve"> 新庄市</t>
  </si>
  <si>
    <t xml:space="preserve"> 金山町</t>
  </si>
  <si>
    <t xml:space="preserve"> 最上町</t>
  </si>
  <si>
    <t xml:space="preserve"> 舟形町</t>
  </si>
  <si>
    <t xml:space="preserve"> 真室川町</t>
  </si>
  <si>
    <t xml:space="preserve"> 大蔵村</t>
  </si>
  <si>
    <t xml:space="preserve"> 鮭川村</t>
  </si>
  <si>
    <t xml:space="preserve"> 戸沢村</t>
  </si>
  <si>
    <t xml:space="preserve"> 酒田市</t>
  </si>
  <si>
    <t xml:space="preserve"> 立川町</t>
  </si>
  <si>
    <t xml:space="preserve"> 余目町</t>
  </si>
  <si>
    <t xml:space="preserve"> 遊佐町</t>
  </si>
  <si>
    <t xml:space="preserve"> 八幡町</t>
  </si>
  <si>
    <t xml:space="preserve"> 松山町</t>
  </si>
  <si>
    <t xml:space="preserve"> 平田町</t>
  </si>
  <si>
    <t xml:space="preserve"> 鶴岡市</t>
  </si>
  <si>
    <t xml:space="preserve"> 藤島町</t>
  </si>
  <si>
    <t xml:space="preserve"> 羽黒町</t>
  </si>
  <si>
    <t xml:space="preserve"> 櫛引町</t>
  </si>
  <si>
    <t xml:space="preserve"> 三川町</t>
  </si>
  <si>
    <t xml:space="preserve"> 朝日村</t>
  </si>
  <si>
    <t xml:space="preserve"> 温海町</t>
  </si>
  <si>
    <t xml:space="preserve"> 米沢市</t>
  </si>
  <si>
    <t xml:space="preserve"> 長井市</t>
  </si>
  <si>
    <t xml:space="preserve"> 南陽市</t>
  </si>
  <si>
    <t xml:space="preserve"> 高畠町</t>
  </si>
  <si>
    <t xml:space="preserve"> 川西町</t>
  </si>
  <si>
    <t xml:space="preserve"> 小国町</t>
  </si>
  <si>
    <t xml:space="preserve"> 白鷹町</t>
  </si>
  <si>
    <t xml:space="preserve"> 飯豊町</t>
  </si>
  <si>
    <t>単位：人口＝人、量＝ｔ</t>
  </si>
  <si>
    <t>計画処理　　</t>
  </si>
  <si>
    <t>ごみ処理量（ごみ質別内訳 ）排出別内訳</t>
  </si>
  <si>
    <t>焼却施設以外の処理施設計　　</t>
  </si>
  <si>
    <t>資源化施設資源化量</t>
  </si>
  <si>
    <t>焼却施設計</t>
  </si>
  <si>
    <t>総　　数</t>
  </si>
  <si>
    <t>山形組合</t>
  </si>
  <si>
    <t>-</t>
  </si>
  <si>
    <t>寒河江組合</t>
  </si>
  <si>
    <t>東根組合</t>
  </si>
  <si>
    <t>-</t>
  </si>
  <si>
    <t>尾花沢組合</t>
  </si>
  <si>
    <t>最上組合</t>
  </si>
  <si>
    <t>酒田組合</t>
  </si>
  <si>
    <t>鶴岡組合</t>
  </si>
  <si>
    <t>置賜組合</t>
  </si>
  <si>
    <t>資料：県環境衛生課</t>
  </si>
  <si>
    <t>３５．一般廃棄物処理状況（平成7年度）</t>
  </si>
  <si>
    <t>男</t>
  </si>
  <si>
    <t>女</t>
  </si>
  <si>
    <t>総　額</t>
  </si>
  <si>
    <t xml:space="preserve">  7     年</t>
  </si>
  <si>
    <t>建設業</t>
  </si>
  <si>
    <t>製造業</t>
  </si>
  <si>
    <t>運輸・通信業</t>
  </si>
  <si>
    <t>卸売・小売業、飲食店</t>
  </si>
  <si>
    <t>金融・保険業</t>
  </si>
  <si>
    <t>サービス業</t>
  </si>
  <si>
    <t>（１）〈事業所規模5人以上〉</t>
  </si>
  <si>
    <t>単位：円</t>
  </si>
  <si>
    <t>　年　　月　　別</t>
  </si>
  <si>
    <t>現　金　給　与　総　額</t>
  </si>
  <si>
    <t>きまって支給する給与</t>
  </si>
  <si>
    <t>特別に支払われた給与</t>
  </si>
  <si>
    <t>　産　　業　　別</t>
  </si>
  <si>
    <t>総　額</t>
  </si>
  <si>
    <t>平成 5年</t>
  </si>
  <si>
    <t xml:space="preserve">  6     年</t>
  </si>
  <si>
    <t>8     年</t>
  </si>
  <si>
    <t>調　　　　　1　月　　</t>
  </si>
  <si>
    <t>2　月　　</t>
  </si>
  <si>
    <t>査　　　　　3　月　　</t>
  </si>
  <si>
    <t>4　月　　</t>
  </si>
  <si>
    <t>産　　　　　5　月　　</t>
  </si>
  <si>
    <t>6　月　　</t>
  </si>
  <si>
    <t>業　　　　　7　月　　</t>
  </si>
  <si>
    <t>8　月　　</t>
  </si>
  <si>
    <t>計　　　　　9　月　　</t>
  </si>
  <si>
    <t>10　月　　</t>
  </si>
  <si>
    <t>11　月　　</t>
  </si>
  <si>
    <t>12　月　　</t>
  </si>
  <si>
    <t>食料品・たばこ製造業</t>
  </si>
  <si>
    <t>繊維工業</t>
  </si>
  <si>
    <t>衣服・その他の繊維製品製造業</t>
  </si>
  <si>
    <t>木材・木製品製造業</t>
  </si>
  <si>
    <t>家具・装備品製造業</t>
  </si>
  <si>
    <t>出版・印刷・同関連業</t>
  </si>
  <si>
    <t>窯業・土石製品製造業</t>
  </si>
  <si>
    <t>金属製品製造業</t>
  </si>
  <si>
    <t>一般機械器具製造業</t>
  </si>
  <si>
    <t>電気機器器具製造業</t>
  </si>
  <si>
    <t>その他の製造業</t>
  </si>
  <si>
    <t>電気・ガス・熱供給・水道業</t>
  </si>
  <si>
    <t>旅館・その他の宿泊所</t>
  </si>
  <si>
    <t>医療</t>
  </si>
  <si>
    <t>教  育</t>
  </si>
  <si>
    <t>社会保険・社会福祉</t>
  </si>
  <si>
    <t>その他のサービス業</t>
  </si>
  <si>
    <t>注：抽出調査による。</t>
  </si>
  <si>
    <t>資料：県統計調査課「毎月勤労統計調査地方調査結果報告書」</t>
  </si>
  <si>
    <t>３６．産業別常用労働者の1人平均月間現金給与額(平成5～8年）</t>
  </si>
  <si>
    <t>　　　 使用額等、製造品出荷額等、生産額及び付加価値額（平成6～平成8年）</t>
  </si>
  <si>
    <t>12月31日現在　単位：額＝百万円</t>
  </si>
  <si>
    <t>年        別
産業中分類別
従業者規模別</t>
  </si>
  <si>
    <t>原 材 料
使用額等</t>
  </si>
  <si>
    <t>製 造 品
出荷額等</t>
  </si>
  <si>
    <t>生　産　額　　　
従業者30人
以上の　　　
事　業　所</t>
  </si>
  <si>
    <t xml:space="preserve">付加価値額
従業者30人
以上の
事　業　所 </t>
  </si>
  <si>
    <t>平成6年</t>
  </si>
  <si>
    <t>平成7年</t>
  </si>
  <si>
    <t>平成8年</t>
  </si>
  <si>
    <t>衣服・その他の繊維製品製造業</t>
  </si>
  <si>
    <t>出版・印刷・同関連産業</t>
  </si>
  <si>
    <t>なめし皮・同製品・毛皮製造業</t>
  </si>
  <si>
    <t>２９人以下</t>
  </si>
  <si>
    <t>　　　　　　４～  ９人</t>
  </si>
  <si>
    <t>　　　　　１０～１９</t>
  </si>
  <si>
    <t>　　　　　２０～２９</t>
  </si>
  <si>
    <t>　　　　　３０～　４９</t>
  </si>
  <si>
    <t>　　　　　５０～　９９</t>
  </si>
  <si>
    <t>　　　　１００～１９９</t>
  </si>
  <si>
    <t>　　　　２００～２９９</t>
  </si>
  <si>
    <t>　　　　３００～４９９</t>
  </si>
  <si>
    <t>　　　　５００～９９９</t>
  </si>
  <si>
    <t>　　　　１０００人以上</t>
  </si>
  <si>
    <t xml:space="preserve">  注  ： 1）従業者規模４人以上 。2）単位未満を四捨五入しているため、数値が一致しない場合がある。</t>
  </si>
  <si>
    <t xml:space="preserve"> 　　　　3）表側の産業名中○印のついたものは基礎素材型産業、☆印のついたものは加工組立型産業であり、無印は生活関連・その他の型産業である。</t>
  </si>
  <si>
    <t>資料 ： 県統計調査課 「平成8年山形県の工業」（工業統計調査結果報告書）</t>
  </si>
  <si>
    <t xml:space="preserve">    </t>
  </si>
  <si>
    <t>１４.産業（中分類）別従業者規模別製造業の事業所数、従業者数、原材料</t>
  </si>
  <si>
    <t>事               業               所               数</t>
  </si>
  <si>
    <t>従     業     者     数</t>
  </si>
  <si>
    <t>製  造  品  出  荷  額  等</t>
  </si>
  <si>
    <t>地 域 別</t>
  </si>
  <si>
    <t>経  営  組  織  別</t>
  </si>
  <si>
    <t>従        業        者        規        模        別</t>
  </si>
  <si>
    <t>うち常用労働者数</t>
  </si>
  <si>
    <t>現    金</t>
  </si>
  <si>
    <t>原材料</t>
  </si>
  <si>
    <t>製造品</t>
  </si>
  <si>
    <t>加工賃</t>
  </si>
  <si>
    <t>修理料</t>
  </si>
  <si>
    <t>1,000人以上</t>
  </si>
  <si>
    <t>給    与        総    額</t>
  </si>
  <si>
    <t>使用額等</t>
  </si>
  <si>
    <t>出荷額</t>
  </si>
  <si>
    <t>収入額</t>
  </si>
  <si>
    <t>12月31日現在　　単位：金額＝万円</t>
  </si>
  <si>
    <t>男</t>
  </si>
  <si>
    <t>女</t>
  </si>
  <si>
    <t>組  合
その他
の法人</t>
  </si>
  <si>
    <t>4～     9人</t>
  </si>
  <si>
    <t xml:space="preserve">10～  19  </t>
  </si>
  <si>
    <t xml:space="preserve">20～  29  </t>
  </si>
  <si>
    <t xml:space="preserve">30～  49  </t>
  </si>
  <si>
    <t xml:space="preserve">50～  99  </t>
  </si>
  <si>
    <t>100～199</t>
  </si>
  <si>
    <t>200～299</t>
  </si>
  <si>
    <t>300～499</t>
  </si>
  <si>
    <t>500～999</t>
  </si>
  <si>
    <t>男</t>
  </si>
  <si>
    <t>女</t>
  </si>
  <si>
    <t>村山地域</t>
  </si>
  <si>
    <t>山形市</t>
  </si>
  <si>
    <t>注　：従業者数4人以上の事業所</t>
  </si>
  <si>
    <t>資料：県統計調査課「平成8年山形県の工業」（工業統計調査結果報告書）</t>
  </si>
  <si>
    <t>１５．市町村別製造業の事業所数、従業者数、現金給与総額、原材料使用額等及び製造品出荷額等（平成8年）</t>
  </si>
  <si>
    <t>区　　　　　　分</t>
  </si>
  <si>
    <t>高速</t>
  </si>
  <si>
    <t>自動車</t>
  </si>
  <si>
    <t>平成9年4月1日現在   単位：ｍ、％</t>
  </si>
  <si>
    <t>　　</t>
  </si>
  <si>
    <t>独立専</t>
  </si>
  <si>
    <t>一　　般　　国　　道</t>
  </si>
  <si>
    <t>県　　　　　　　道</t>
  </si>
  <si>
    <t>市町村道</t>
  </si>
  <si>
    <t>用自動</t>
  </si>
  <si>
    <t>車歩行</t>
  </si>
  <si>
    <t>国管理</t>
  </si>
  <si>
    <t>県管理</t>
  </si>
  <si>
    <t>主要地方道</t>
  </si>
  <si>
    <t>一般県道</t>
  </si>
  <si>
    <t>者 　　　道</t>
  </si>
  <si>
    <t>路線数</t>
  </si>
  <si>
    <t>総延長</t>
  </si>
  <si>
    <t>重用延長</t>
  </si>
  <si>
    <t>未供用延長</t>
  </si>
  <si>
    <t>実延長（A）</t>
  </si>
  <si>
    <t>規格改良・未改良</t>
  </si>
  <si>
    <t>内訳</t>
  </si>
  <si>
    <t>改良済延長（B）</t>
  </si>
  <si>
    <t>未改良延長</t>
  </si>
  <si>
    <t>うち自動車交通不能</t>
  </si>
  <si>
    <t>改良率（B）/（A）</t>
  </si>
  <si>
    <t>路面内訳</t>
  </si>
  <si>
    <t>舗装済延長（C）</t>
  </si>
  <si>
    <t>未舗装延長</t>
  </si>
  <si>
    <t>舗装率（C）/（A）</t>
  </si>
  <si>
    <t>橋梁の内訳</t>
  </si>
  <si>
    <t>橋数（個）</t>
  </si>
  <si>
    <t>橋梁延長</t>
  </si>
  <si>
    <t>木橋数</t>
  </si>
  <si>
    <t>〃延長</t>
  </si>
  <si>
    <t>永久橋数</t>
  </si>
  <si>
    <t>トンネル</t>
  </si>
  <si>
    <t>個数</t>
  </si>
  <si>
    <t>延長</t>
  </si>
  <si>
    <t>渡船場</t>
  </si>
  <si>
    <t>鉄道との交差個所数</t>
  </si>
  <si>
    <t>立体</t>
  </si>
  <si>
    <t>平面</t>
  </si>
  <si>
    <t>立体横断施設数</t>
  </si>
  <si>
    <t>歩道橋</t>
  </si>
  <si>
    <t>地下道</t>
  </si>
  <si>
    <t>注：路線数の（）は内書で一部県管理のもである。（国道112号、113号）</t>
  </si>
  <si>
    <t>資料：県道路維持課</t>
  </si>
  <si>
    <t>１６．道路現況</t>
  </si>
  <si>
    <t>単位：千kWｈ</t>
  </si>
  <si>
    <t>資料：東北電力株式会社</t>
  </si>
  <si>
    <t>項目</t>
  </si>
  <si>
    <t>平成6年度</t>
  </si>
  <si>
    <t>平成7年度</t>
  </si>
  <si>
    <t>平成8年度</t>
  </si>
  <si>
    <t>電灯需要</t>
  </si>
  <si>
    <t>電力需要</t>
  </si>
  <si>
    <t>業務用電力</t>
  </si>
  <si>
    <t>　　定額電灯</t>
  </si>
  <si>
    <t>小口電力</t>
  </si>
  <si>
    <t>　　　  低  圧  電  力</t>
  </si>
  <si>
    <t>　　従量電灯Ａ・Ｂ</t>
  </si>
  <si>
    <t>　　　  高     圧    Ａ</t>
  </si>
  <si>
    <t>大口電力</t>
  </si>
  <si>
    <t>　　従量電灯Ｃ</t>
  </si>
  <si>
    <t>　　　一            般</t>
  </si>
  <si>
    <t>　　　特            約</t>
  </si>
  <si>
    <t>　　臨時電灯</t>
  </si>
  <si>
    <t>臨時電力</t>
  </si>
  <si>
    <t>深夜電力</t>
  </si>
  <si>
    <t>　　公衆街路灯</t>
  </si>
  <si>
    <t>農事用電力</t>
  </si>
  <si>
    <t>建設工事用電力</t>
  </si>
  <si>
    <t>　　時間帯電灯</t>
  </si>
  <si>
    <t>事業用電力</t>
  </si>
  <si>
    <t>融雪用電力</t>
  </si>
  <si>
    <t>１７．電灯及び電力需要実績(平成6～8年度)</t>
  </si>
  <si>
    <t>（１）計画給水人口及び普及率</t>
  </si>
  <si>
    <t>3月31日現在  単位：人口＝人、率＝％</t>
  </si>
  <si>
    <t xml:space="preserve">保 健 所 別 
市 町 村 別 </t>
  </si>
  <si>
    <t>行政区域内     居住人口（Ａ）</t>
  </si>
  <si>
    <t>給水区域内      現在人口　　　　（B）</t>
  </si>
  <si>
    <t xml:space="preserve">B/A     </t>
  </si>
  <si>
    <t>計   画        給水人口  （C)</t>
  </si>
  <si>
    <t xml:space="preserve">C/A     </t>
  </si>
  <si>
    <t>現   在        給水人口  （D)</t>
  </si>
  <si>
    <t xml:space="preserve">普及率    D/A     </t>
  </si>
  <si>
    <t>平 成 6 年 度</t>
  </si>
  <si>
    <r>
      <t xml:space="preserve">平 成 </t>
    </r>
    <r>
      <rPr>
        <b/>
        <sz val="9"/>
        <color indexed="8"/>
        <rFont val="ＭＳ 明朝"/>
        <family val="1"/>
      </rPr>
      <t>7 年 度</t>
    </r>
  </si>
  <si>
    <t>山形保健所</t>
  </si>
  <si>
    <t>寒河江保健所</t>
  </si>
  <si>
    <t>寒河江市</t>
  </si>
  <si>
    <t>河北町</t>
  </si>
  <si>
    <t>西川町</t>
  </si>
  <si>
    <t>朝日町</t>
  </si>
  <si>
    <t>大江町</t>
  </si>
  <si>
    <t>村山保健所</t>
  </si>
  <si>
    <t>大石田町</t>
  </si>
  <si>
    <t>新庄保健所</t>
  </si>
  <si>
    <t>米沢保健所</t>
  </si>
  <si>
    <t>長井保健所</t>
  </si>
  <si>
    <t>鶴岡保健所</t>
  </si>
  <si>
    <t>酒田保健所</t>
  </si>
  <si>
    <t>資料：県環境衛生課「平成7年度水道現況」</t>
  </si>
  <si>
    <t>１８．保健所、市町村別の水道普及状況（平成6、7年度）</t>
  </si>
  <si>
    <t>供用年月</t>
  </si>
  <si>
    <t>行政人口</t>
  </si>
  <si>
    <t>普及率</t>
  </si>
  <si>
    <t>水洗化率</t>
  </si>
  <si>
    <t>認可面積</t>
  </si>
  <si>
    <t>整備率</t>
  </si>
  <si>
    <t>未供用</t>
  </si>
  <si>
    <t>尾花沢・大石田</t>
  </si>
  <si>
    <t>（未供用）</t>
  </si>
  <si>
    <t>　　　　　　平成9年3月31日現在</t>
  </si>
  <si>
    <t>年度別　　　　　　事業主体別</t>
  </si>
  <si>
    <t>処理区域内</t>
  </si>
  <si>
    <t>水　洗　化</t>
  </si>
  <si>
    <t>整備面積</t>
  </si>
  <si>
    <t>（参考）</t>
  </si>
  <si>
    <t>人　　　口</t>
  </si>
  <si>
    <t>平成7年度</t>
  </si>
  <si>
    <t>着手</t>
  </si>
  <si>
    <t>（Ａ）</t>
  </si>
  <si>
    <t>（Ｂ）</t>
  </si>
  <si>
    <t>（Ｃ）</t>
  </si>
  <si>
    <t>Ｂ／Ａ</t>
  </si>
  <si>
    <t>Ｃ／Ｂ</t>
  </si>
  <si>
    <t>（Ｄ）</t>
  </si>
  <si>
    <t>（Ｅ）</t>
  </si>
  <si>
    <t>Ｅ／Ｄ</t>
  </si>
  <si>
    <t>普及率</t>
  </si>
  <si>
    <t>市町村</t>
  </si>
  <si>
    <t>人</t>
  </si>
  <si>
    <t>％</t>
  </si>
  <si>
    <t>ha</t>
  </si>
  <si>
    <t>県全体</t>
  </si>
  <si>
    <t>着手計</t>
  </si>
  <si>
    <t>山　形　市</t>
  </si>
  <si>
    <t>昭40.11</t>
  </si>
  <si>
    <t>米　沢　市</t>
  </si>
  <si>
    <t>昭63.10</t>
  </si>
  <si>
    <t>鶴　岡　市</t>
  </si>
  <si>
    <t>昭55. 5</t>
  </si>
  <si>
    <t>酒　田　市</t>
  </si>
  <si>
    <t>昭54.10</t>
  </si>
  <si>
    <t>新　庄　市</t>
  </si>
  <si>
    <t>平 1.10</t>
  </si>
  <si>
    <t>寒 河 江 市</t>
  </si>
  <si>
    <t>昭58.10</t>
  </si>
  <si>
    <t>上　山　市</t>
  </si>
  <si>
    <t>昭56.11</t>
  </si>
  <si>
    <t>村　山　市</t>
  </si>
  <si>
    <t>昭62.10</t>
  </si>
  <si>
    <t>長　井　市</t>
  </si>
  <si>
    <t>昭63. 4</t>
  </si>
  <si>
    <t>天　童　市</t>
  </si>
  <si>
    <t>昭49. 4</t>
  </si>
  <si>
    <t>東　根　市</t>
  </si>
  <si>
    <t>昭62. 7</t>
  </si>
  <si>
    <t>南　陽　市</t>
  </si>
  <si>
    <t>山　辺　町</t>
  </si>
  <si>
    <t>平 4. 3</t>
  </si>
  <si>
    <t>中　山　町</t>
  </si>
  <si>
    <t>河　北　町</t>
  </si>
  <si>
    <t>昭63. 9</t>
  </si>
  <si>
    <t>西　川　町</t>
  </si>
  <si>
    <t>-</t>
  </si>
  <si>
    <t>大　江　町</t>
  </si>
  <si>
    <t>（尾花沢市）</t>
  </si>
  <si>
    <t>（大石田町）</t>
  </si>
  <si>
    <t>金　山　町</t>
  </si>
  <si>
    <t>最　上　町</t>
  </si>
  <si>
    <t>舟 形 町(特環）</t>
  </si>
  <si>
    <t>-</t>
  </si>
  <si>
    <t>大 蔵 村(特環）</t>
  </si>
  <si>
    <t>昭59. 4</t>
  </si>
  <si>
    <t>戸 沢 村(特環）</t>
  </si>
  <si>
    <t>高　畠　町</t>
  </si>
  <si>
    <t>川　西　町</t>
  </si>
  <si>
    <t>小　国　町</t>
  </si>
  <si>
    <t>白　鷹　町</t>
  </si>
  <si>
    <t>昭62. 3</t>
  </si>
  <si>
    <t>立 川 町(特環）</t>
  </si>
  <si>
    <t>余　目　町</t>
  </si>
  <si>
    <t>藤　島　町</t>
  </si>
  <si>
    <t>羽 黒 町(特環）</t>
  </si>
  <si>
    <t>昭60. 6</t>
  </si>
  <si>
    <t>櫛　引　町</t>
  </si>
  <si>
    <t>平 7.11</t>
  </si>
  <si>
    <t>三 川 町(特環）</t>
  </si>
  <si>
    <t>朝 日 村(特環）</t>
  </si>
  <si>
    <t>温　海　町</t>
  </si>
  <si>
    <t>平 1. 4</t>
  </si>
  <si>
    <t>遊　佐　町</t>
  </si>
  <si>
    <t>平 7.10</t>
  </si>
  <si>
    <t>八　幡　町</t>
  </si>
  <si>
    <t>平 6.10</t>
  </si>
  <si>
    <t>松 山 町(特環）</t>
  </si>
  <si>
    <t>注:1)行政人口は住民基本台帳人口調べ。　2)米沢市の整備面積には特定を含む。</t>
  </si>
  <si>
    <t>資料:県下水道課</t>
  </si>
  <si>
    <t>１９.　下水道の現況（平成8年度）</t>
  </si>
  <si>
    <t>（１）総数</t>
  </si>
  <si>
    <t>単位：便数＝便、率＝％、客数＝人、貨物・郵便＝ｋｇ</t>
  </si>
  <si>
    <t>運航便数</t>
  </si>
  <si>
    <t>欠航便数</t>
  </si>
  <si>
    <t>就航率</t>
  </si>
  <si>
    <t>乗客数</t>
  </si>
  <si>
    <t>降客数</t>
  </si>
  <si>
    <t>利用率</t>
  </si>
  <si>
    <t>積</t>
  </si>
  <si>
    <t>降</t>
  </si>
  <si>
    <t>平成5年</t>
  </si>
  <si>
    <t>平成6年</t>
  </si>
  <si>
    <t>平成7年</t>
  </si>
  <si>
    <t>平成8年</t>
  </si>
  <si>
    <t>旅客輸送</t>
  </si>
  <si>
    <t>貨物</t>
  </si>
  <si>
    <t>郵便</t>
  </si>
  <si>
    <t>平成3年</t>
  </si>
  <si>
    <t>資料：県空港港湾課</t>
  </si>
  <si>
    <t>２０． 山形空港利用状況　（平成3～8年）</t>
  </si>
  <si>
    <t>旅　　客　　輸　　送</t>
  </si>
  <si>
    <t>貨          物</t>
  </si>
  <si>
    <t>郵          便</t>
  </si>
  <si>
    <t>（１）総数</t>
  </si>
  <si>
    <t>平成4年</t>
  </si>
  <si>
    <t>-</t>
  </si>
  <si>
    <t>資料：県空港港湾課    庄内空港は平成3年10月1日開港</t>
  </si>
  <si>
    <t>２１． 庄内空港利用状況　（平成4～8年）</t>
  </si>
  <si>
    <t>(1)年度別保有自動車数</t>
  </si>
  <si>
    <t>乗     用</t>
  </si>
  <si>
    <t>総　　数</t>
  </si>
  <si>
    <t>普通車</t>
  </si>
  <si>
    <t>小型車</t>
  </si>
  <si>
    <t>被けん引車</t>
  </si>
  <si>
    <t xml:space="preserve"> 乗用(つづき）</t>
  </si>
  <si>
    <t>小 型 車</t>
  </si>
  <si>
    <t>総     数</t>
  </si>
  <si>
    <t>大型特殊車</t>
  </si>
  <si>
    <t>小型二輪車</t>
  </si>
  <si>
    <t>資料：新潟運輸局山形陸運支局「陸運要覧」</t>
  </si>
  <si>
    <t>貨          物          用</t>
  </si>
  <si>
    <t>乗合用</t>
  </si>
  <si>
    <t>年   度   別</t>
  </si>
  <si>
    <t>*軽自動車</t>
  </si>
  <si>
    <t>普通車及</t>
  </si>
  <si>
    <t>び小型車</t>
  </si>
  <si>
    <t>平 成 4 年 度</t>
  </si>
  <si>
    <t>自家用</t>
  </si>
  <si>
    <t>営業用</t>
  </si>
  <si>
    <t>特 種 (殊） 用 途 車</t>
  </si>
  <si>
    <t>二　　　輪　　　車</t>
  </si>
  <si>
    <t>年度別</t>
  </si>
  <si>
    <t>*軽四輪車</t>
  </si>
  <si>
    <t>特種車</t>
  </si>
  <si>
    <t>*軽特殊車</t>
  </si>
  <si>
    <t>*軽二輪車</t>
  </si>
  <si>
    <t>平成4年度</t>
  </si>
  <si>
    <t>注：1）小型二輪車及び軽自動車は、検査証又は届出済証を交付しているものである。2）＊印には、農耕用を含まない。</t>
  </si>
  <si>
    <t>２２．車種別保有自動車数</t>
  </si>
  <si>
    <t>奥羽本線</t>
  </si>
  <si>
    <t>陸羽西線</t>
  </si>
  <si>
    <t>左沢線</t>
  </si>
  <si>
    <t>単位：百人</t>
  </si>
  <si>
    <t>板谷</t>
  </si>
  <si>
    <t>（新庄）</t>
  </si>
  <si>
    <t>（北山形）</t>
  </si>
  <si>
    <t>峠</t>
  </si>
  <si>
    <t>升形</t>
  </si>
  <si>
    <t>東金井</t>
  </si>
  <si>
    <t>大沢</t>
  </si>
  <si>
    <t>羽前前波</t>
  </si>
  <si>
    <t>羽前山辺</t>
  </si>
  <si>
    <t>関根</t>
  </si>
  <si>
    <t>津谷</t>
  </si>
  <si>
    <t>羽前金沢</t>
  </si>
  <si>
    <t>米沢</t>
  </si>
  <si>
    <t>古口</t>
  </si>
  <si>
    <t>羽前長崎</t>
  </si>
  <si>
    <t>置賜</t>
  </si>
  <si>
    <t>高屋</t>
  </si>
  <si>
    <t>南寒河江</t>
  </si>
  <si>
    <t>高畠</t>
  </si>
  <si>
    <t>清川</t>
  </si>
  <si>
    <t>寒河江</t>
  </si>
  <si>
    <t>赤湯</t>
  </si>
  <si>
    <t>狩川</t>
  </si>
  <si>
    <t>西寒河江</t>
  </si>
  <si>
    <t>中川</t>
  </si>
  <si>
    <t>南野</t>
  </si>
  <si>
    <t>羽前高松</t>
  </si>
  <si>
    <t>羽前中山</t>
  </si>
  <si>
    <t>（余目）</t>
  </si>
  <si>
    <t>柴橋</t>
  </si>
  <si>
    <t>左沢</t>
  </si>
  <si>
    <t>茂吉記念館前</t>
  </si>
  <si>
    <t>蔵王</t>
  </si>
  <si>
    <t>陸羽東線</t>
  </si>
  <si>
    <t>山形</t>
  </si>
  <si>
    <t>米坂線</t>
  </si>
  <si>
    <t>北山形</t>
  </si>
  <si>
    <t>堺田</t>
  </si>
  <si>
    <t>羽前千歳</t>
  </si>
  <si>
    <t>（米沢）</t>
  </si>
  <si>
    <t>南出羽</t>
  </si>
  <si>
    <t>立小路</t>
  </si>
  <si>
    <t>南米沢</t>
  </si>
  <si>
    <t>漆山</t>
  </si>
  <si>
    <t>西米沢</t>
  </si>
  <si>
    <t>高擶</t>
  </si>
  <si>
    <t>大堀</t>
  </si>
  <si>
    <t>成島</t>
  </si>
  <si>
    <t>天童</t>
  </si>
  <si>
    <t>鵜杉</t>
  </si>
  <si>
    <t>乱川</t>
  </si>
  <si>
    <t>瀬見</t>
  </si>
  <si>
    <t>羽前小松</t>
  </si>
  <si>
    <t>神町</t>
  </si>
  <si>
    <t>東長沢</t>
  </si>
  <si>
    <t>犬川</t>
  </si>
  <si>
    <t>長沢</t>
  </si>
  <si>
    <t>今泉</t>
  </si>
  <si>
    <t>東根</t>
  </si>
  <si>
    <t>南新庄</t>
  </si>
  <si>
    <t>萩生</t>
  </si>
  <si>
    <t>羽前椿</t>
  </si>
  <si>
    <t>袖崎</t>
  </si>
  <si>
    <t>大石田</t>
  </si>
  <si>
    <t>羽前沼沢</t>
  </si>
  <si>
    <t>北大石田</t>
  </si>
  <si>
    <t>羽越本線</t>
  </si>
  <si>
    <t>伊佐領</t>
  </si>
  <si>
    <t>芦沢</t>
  </si>
  <si>
    <t>羽前松岡</t>
  </si>
  <si>
    <t>舟形</t>
  </si>
  <si>
    <t>鼠ヶ関</t>
  </si>
  <si>
    <t>小国</t>
  </si>
  <si>
    <t>新庄</t>
  </si>
  <si>
    <t>小岩川</t>
  </si>
  <si>
    <t>泉田</t>
  </si>
  <si>
    <t>あつみ温泉</t>
  </si>
  <si>
    <t>羽前豊里</t>
  </si>
  <si>
    <t>五十川</t>
  </si>
  <si>
    <t>真室川</t>
  </si>
  <si>
    <t>小波渡</t>
  </si>
  <si>
    <t>フラワー長井線</t>
  </si>
  <si>
    <t>釜淵</t>
  </si>
  <si>
    <t>三瀬</t>
  </si>
  <si>
    <t>大滝</t>
  </si>
  <si>
    <t>羽前水沢</t>
  </si>
  <si>
    <t>及位</t>
  </si>
  <si>
    <t>羽前大山</t>
  </si>
  <si>
    <t>南陽市役所</t>
  </si>
  <si>
    <t>鶴岡</t>
  </si>
  <si>
    <t>宮内</t>
  </si>
  <si>
    <t>藤島</t>
  </si>
  <si>
    <t>おりはた</t>
  </si>
  <si>
    <t>西袋</t>
  </si>
  <si>
    <t>梨郷</t>
  </si>
  <si>
    <t>仙山線</t>
  </si>
  <si>
    <t>余目</t>
  </si>
  <si>
    <t>西大塚</t>
  </si>
  <si>
    <t>北余目</t>
  </si>
  <si>
    <t>面白山高原</t>
  </si>
  <si>
    <t>砂越</t>
  </si>
  <si>
    <t>時庭</t>
  </si>
  <si>
    <t>山寺</t>
  </si>
  <si>
    <t>東酒田</t>
  </si>
  <si>
    <t>南長井</t>
  </si>
  <si>
    <t>高瀬</t>
  </si>
  <si>
    <t>酒田</t>
  </si>
  <si>
    <t>学校種別学校数、学級数、生徒数、教員数及び職員数（平成５～９年度）</t>
  </si>
  <si>
    <t>小学校の市町村別学校数、学級数、学年別児童数及び教職員数（平成７～９年度）</t>
  </si>
  <si>
    <t>中学校の市町村別学校数、学級数、学年別生徒数及び教職員数（平成７～９年度）</t>
  </si>
  <si>
    <t>小・中学校、高等学校、盲・聾・養護学校職名別教員数（本務者）（平成９年度）</t>
  </si>
  <si>
    <t>高等学校の課程別学科別本科生徒数（平成８、９年度）</t>
  </si>
  <si>
    <t>盲学校、聾学校及び養護学校の学校数、学級数、部科別児童・生徒数及び教員数（平成８、９年度）</t>
  </si>
  <si>
    <t>大学、短期大学、高等専門学校別の学校数、学生・生徒数、教員数及び職員数（平成８、９年度）</t>
  </si>
  <si>
    <t>幼稚園の在園者数・入園者数・修了者数・就園率（平成８、９年度）</t>
  </si>
  <si>
    <t>中学校卒業者の進路別状況（平成８、９年度）</t>
  </si>
  <si>
    <t>中学校卒業者の進学先別進学者数（平成８、９年度）</t>
  </si>
  <si>
    <t>高等学校卒業者の進路別状況（平成８、９年度）</t>
  </si>
  <si>
    <t>中学校・高等学校卒業者の就職者数（平成８、９年度）</t>
  </si>
  <si>
    <t>大学、短期大学（高等教育機関）の入学状況（平成７～９年）</t>
  </si>
  <si>
    <t>学校教育費（平成３～７年度）</t>
  </si>
  <si>
    <t>(1)年齢別身長・体重・座高の平均値の前年度（平成８年度）との比較</t>
  </si>
  <si>
    <t>(2)年齢別身長・体重・座高の平均の全国平均値との比較</t>
  </si>
  <si>
    <t>幼稚園、小学校、中学校、高等学校別の疾病・異常被患率（平成７～９年度）</t>
  </si>
  <si>
    <t>公立図書館の蔵書、受入及び貸出状況（平成８年度）</t>
  </si>
  <si>
    <t>テレビ受信契約数（平成８年度）</t>
  </si>
  <si>
    <t>(1)市町村別観光者数（延数）（平成７・８年度）</t>
  </si>
  <si>
    <t>(2)観光地別の県内外別観光者数（延数）（平成６～８年度）</t>
  </si>
  <si>
    <t>(3)海水浴場観光地別観光者数（延数）（平成６～８年度）</t>
  </si>
  <si>
    <t>(4)山岳観光地別観光者数（延数）（平成７、８年度）</t>
  </si>
  <si>
    <t>(5)スキー場観光地別観光者数（延数）（平成７、８年度）</t>
  </si>
  <si>
    <t>(6)名所旧跡観光地別観光者数（延数）（平成７、８年度）</t>
  </si>
  <si>
    <t>(7)温泉観光地別観光者数（延数）（平成７、８年度）</t>
  </si>
  <si>
    <t>(8)その他の観光地別観光者数（延数）（平成７、８年度）</t>
  </si>
  <si>
    <t>旅券申請件数（市町村別）（平成７、８年）</t>
  </si>
  <si>
    <t>災害（平成８年）</t>
  </si>
  <si>
    <t>(1)消防力の現状（平成７、８年）</t>
  </si>
  <si>
    <t>(2)月別火災発生件数及び損害額（平成７、８年）</t>
  </si>
  <si>
    <t>(3)出火原因別出火件数（平成８年）</t>
  </si>
  <si>
    <t>(4)覚知方法別建物火災件数及び焼損面積（平成８年）</t>
  </si>
  <si>
    <t>救急事故種別出場件数及び搬送人員（平成８年）</t>
  </si>
  <si>
    <t>災害建築物の床面積及び損害見積額（平成７、８年）</t>
  </si>
  <si>
    <t>交通事故発生状況及び死傷者数（平成７、８年）</t>
  </si>
  <si>
    <t>(1)月別発生状況</t>
  </si>
  <si>
    <t>(3)当事者別発生状況</t>
  </si>
  <si>
    <t>(4)第１当事者の原因（違反）別発生状況</t>
  </si>
  <si>
    <t>(5)路線別発生状況</t>
  </si>
  <si>
    <t>(6)第1当事者年齢層別・運転経験年数別発生件数</t>
  </si>
  <si>
    <t>本書は、次の20部門からなっています。</t>
  </si>
  <si>
    <t>あとつぎの有無別・あとつぎ予定者の就業状態別農家数（平成７、９年）</t>
  </si>
  <si>
    <t>民有林の林種別面積（平成７、８年度）</t>
  </si>
  <si>
    <t>経営体階層、漁業地区別の経営組織、出漁日数別経営体数（海面漁業）（平成４～８年）</t>
  </si>
  <si>
    <t>経営組織別海面漁業経営体（平成５年）</t>
  </si>
  <si>
    <t>漁業地区別漁船隻数及びトン数（平成４～８年）</t>
  </si>
  <si>
    <t>漁業地区別生産量－属人－（海面漁業）（平成４～８年）</t>
  </si>
  <si>
    <t>漁業種類別漁獲量－属地－（海面漁業）（平成３～８年）</t>
  </si>
  <si>
    <t>魚種別漁獲量－属地－（海面漁業）（平成３～８年）</t>
  </si>
  <si>
    <t>魚種別漁獲量（内水面漁業）（平成３～８年）</t>
  </si>
  <si>
    <t>養殖業収穫量（内水面漁業）（平成３～８年）</t>
  </si>
  <si>
    <t>水産加工種類別生産量・実経営体数（陸上加工）（平成３～８年）</t>
  </si>
  <si>
    <t>漁業・養殖業種類・規模別生産額（平成２～６年）</t>
  </si>
  <si>
    <t>産業分類別鉱工業生産指数〈原指数〉（平成５～８年）</t>
  </si>
  <si>
    <t>産業分類別鉱工業生産指数〈季節調整済指数〉（平成７、８年）</t>
  </si>
  <si>
    <t>産業分類別鉱工業生産者製品在庫指数〈原指数〉（平成５～８年）</t>
  </si>
  <si>
    <t>産業（中分類）別従業者規模別製造業の事業所数、従業者数、原材料使用額等、製造品出荷額等、生産額及び付加価値額（平成６～８年）</t>
  </si>
  <si>
    <t>産業（中分類）別従業者規模別製造業の工業用地面積及び用水量（従業者30人以上の事業所）（平成８年）</t>
  </si>
  <si>
    <t>市町村別製造業の事業所数、従業者数、現金給与総額、原材料使用額等及び製造品出荷額等（平成８年）</t>
  </si>
  <si>
    <t>産業（中分類）別製造業の従業者規模別事業所数、従業者数、現金給与総額、原材料使用額等、在庫額、有形固定資産額、建設仮勘定額、製造品出荷額等、粗付加価値額、生産額及び付加価値額（平成８年）</t>
  </si>
  <si>
    <t>市町村別製造業の産業（中分類）別事業所数、従業者数、現金給与総額、原材料使用額等、在庫額年間増減、有形固定資産年間投資総額、製造品出荷額等、粗付加価値額及び総額（平成８年）</t>
  </si>
  <si>
    <t>商品分類別製造業の製造品出荷額及び加工賃収入額（平成８年）</t>
  </si>
  <si>
    <t>東北７県別製造業の推移（平成４～７年）</t>
  </si>
  <si>
    <t>鉱業の状況（平成７、８年）</t>
  </si>
  <si>
    <t>投資的土木事業費（平成７、８年度）</t>
  </si>
  <si>
    <t>着工建築物の建築主、構造、用途別建築物数、床面積及び工事費予定額（平成７、８年）</t>
  </si>
  <si>
    <t>東北６県別着工建築物の建築主別建築物数、床面積及び工事費予定額（平成８年）</t>
  </si>
  <si>
    <t>住宅の種類、所有関係、人が居住する住宅以外の建物の種類別建物数、世帯の種類別世帯数及び世帯人員（平成５年）</t>
  </si>
  <si>
    <t>住宅の種類、所有関係、建て方、構造、建築の時期、設備状況別住宅数（平成５年）</t>
  </si>
  <si>
    <t>居住世帯の有無別住宅数及び建物の種類別、人が居住する住宅以外の建物数（平成５年）</t>
  </si>
  <si>
    <t>住宅の種類、所有の関係、建築の時期別住宅数（平成５年）</t>
  </si>
  <si>
    <t>住宅の種類、構造、建築の時期別住宅数（平成５年）</t>
  </si>
  <si>
    <t>住宅の構造、建て方、建築の時期別住宅数（平成５年）</t>
  </si>
  <si>
    <t>住宅の種類、住宅の所有の関係別住宅数、世帯数、世帯人員、１住宅当たり居住室数、１住宅当たり畳数、１住宅当たり延べ面積、１人当たり畳数及び１室当たり人員（平成５年）</t>
  </si>
  <si>
    <t>東北６県別着工新設住宅の利用、種類別戸数及び床面積（平成８年）</t>
  </si>
  <si>
    <t>着工住宅の工事別戸数及び床面積（平成７、８年）</t>
  </si>
  <si>
    <t>除却建築物の床面積及び評価額（平成７、８年）</t>
  </si>
  <si>
    <t>着工新設住宅の利用関係、種類別戸数及び床面積（平成７、８年）</t>
  </si>
  <si>
    <t>電力需給実績（平成６～８年度）</t>
  </si>
  <si>
    <t>電灯及び電力需要実績（平成６～８年度）</t>
  </si>
  <si>
    <t>産業別電力（高圧電力甲＋大口電力）需要状況（平成７、８年度）</t>
  </si>
  <si>
    <t>地域別の一般家庭１戸当たり月平均使用電力量（平成３～８年度）</t>
  </si>
  <si>
    <t>東北７県別使用電力量（平成８年度）</t>
  </si>
  <si>
    <t>電力需給状況の推移（平成３～８年度）</t>
  </si>
  <si>
    <t>都市ガスの事業所別需要家メーター数、生産量、購入量及び送出量（平成７、８年(度)）</t>
  </si>
  <si>
    <t>保健所、市町村別の水道普及状況（平成６、７年度）</t>
  </si>
  <si>
    <t>保健所、市町村別の給水状況（計画）（平成６、７年度）</t>
  </si>
  <si>
    <t>地区別年間給水量（実績）（平成３～７年度）</t>
  </si>
  <si>
    <t>下水道の現況（平成８年度）</t>
  </si>
  <si>
    <t>入港船舶実績（平成８年）</t>
  </si>
  <si>
    <t>品種別輸移出入量（平成６～８年）</t>
  </si>
  <si>
    <t>山形空港利用状況（平成３～８年）</t>
  </si>
  <si>
    <t>庄内空港利用状況（平成４～８年）</t>
  </si>
  <si>
    <t>高速道路の交通量（平成７、８年）</t>
  </si>
  <si>
    <t>有料道路の交通量（平成７、８年）</t>
  </si>
  <si>
    <t>主な国道の交通量（平成６年度）</t>
  </si>
  <si>
    <t>(3)自家用自動車有償貸渡（レンタカー）</t>
  </si>
  <si>
    <t>貨物発都道府県別流動量（平成７、８年）</t>
  </si>
  <si>
    <t>２</t>
  </si>
  <si>
    <t>４</t>
  </si>
  <si>
    <t>５</t>
  </si>
  <si>
    <t>６</t>
  </si>
  <si>
    <t>７</t>
  </si>
  <si>
    <t>宅配便以外貨物品目別輸送トン数（平成７、８年）</t>
  </si>
  <si>
    <t>鉄道駅別年間乗車人員（平成７、８年度）</t>
  </si>
  <si>
    <t>郵便施設及び郵便物取扱数（平成４～８年度）</t>
  </si>
  <si>
    <t>電話施設数状況（平成８年度末）</t>
  </si>
  <si>
    <t>市町村別電話施設数状況（平成８年度末）</t>
  </si>
  <si>
    <t>通信施設</t>
  </si>
  <si>
    <t>10－19</t>
  </si>
  <si>
    <t>市町村別の卸・小売業別商店数、従業者数及び年間商品販売額（平成６、９年）</t>
  </si>
  <si>
    <t>市町村別の産業（中分類）別商店数、従業者数、売場面積、年間商品販売額、修理料等及び商品手持額
（平成６、９年）</t>
  </si>
  <si>
    <t>大型小売店売上高（平成６～８年）</t>
  </si>
  <si>
    <t>石油製品販売量（平成６～８年）</t>
  </si>
  <si>
    <t>市町村別の業種別飲食店数、従業者数及び年間販売額（平成元、４年）</t>
  </si>
  <si>
    <t>売場面積規模別商店数、従業者数及び年間商品販売額（平成６、９年）</t>
  </si>
  <si>
    <t>輸出出荷額（平成７、８年）</t>
  </si>
  <si>
    <t>銀行主要勘定（平成８年度、月別残高）</t>
  </si>
  <si>
    <t>信用金庫主要勘定（平成８年度、月別残高）</t>
  </si>
  <si>
    <t>信用組合主要勘定（平成８年度、月別残高）</t>
  </si>
  <si>
    <t>商工組合中央金庫主要勘定（平成８年度、月別残高）</t>
  </si>
  <si>
    <t>農林中央金庫主要勘定（平成８年度、月別残高）</t>
  </si>
  <si>
    <t>信用農業協同組合連合会主要勘定（平成８年度、月別残高）</t>
  </si>
  <si>
    <t>農業協同組合主要勘定（平成８年度、月別残高）</t>
  </si>
  <si>
    <t>労働金庫主要勘定（平成８年度、月別残高）</t>
  </si>
  <si>
    <t>郵便貯金・郵便振替（平成４～８年度）</t>
  </si>
  <si>
    <t>簡易生命保険（平成８年度）</t>
  </si>
  <si>
    <t>銀行業種別貸出状況（平成６～８年度）</t>
  </si>
  <si>
    <t>中小企業金融公庫貸出状況（平成８年度）</t>
  </si>
  <si>
    <t>国民金融公庫貸付状況（平成８年度）</t>
  </si>
  <si>
    <t>金融機関別個人預貯金状況（平成７年度）</t>
  </si>
  <si>
    <t>(1)月別保証状況（平成７、８年度）</t>
  </si>
  <si>
    <t>(2)業種別保証状況（平成８年度）</t>
  </si>
  <si>
    <t>(3)金融機関別保証状況（平成８年度）</t>
  </si>
  <si>
    <t>(4)特別保証制度別保証状況（平成８年度）</t>
  </si>
  <si>
    <t>(5)金額別保証承諾状況（平成８年度）</t>
  </si>
  <si>
    <t>(6)期間別保証承諾状況（平成８年度）</t>
  </si>
  <si>
    <t>(7)業種別代位弁済状況（平成８年度）</t>
  </si>
  <si>
    <t>手形交換（平成４～８年）</t>
  </si>
  <si>
    <t>企業倒産（平成４～８年）</t>
  </si>
  <si>
    <t>山形県歳入歳出決算（平成６～８年度）</t>
  </si>
  <si>
    <t>市町村別普通会計歳入歳出決算（平成６、７年度）</t>
  </si>
  <si>
    <t>県税及び市町村税の税目別収入状況（平成６～８年度）</t>
  </si>
  <si>
    <t>租税総額及び県民１人当たり、１世帯当たり租税負担額の推移（平成３～７年度）</t>
  </si>
  <si>
    <t>地方債状況（平成６～８年度）</t>
  </si>
  <si>
    <t>税務署別申告所得税課税状況（平成７年度）</t>
  </si>
  <si>
    <t>業種別普通法人数、所得金額、欠損金額及び資本金階級別法人数（平成７年度）</t>
  </si>
  <si>
    <t>税務署別国税徴収状況（平成７年度）</t>
  </si>
  <si>
    <t>県民経済計算（県民所得）（平成５～７年度）</t>
  </si>
  <si>
    <t>国民経済計算（国民所得）（平成５～７年度）</t>
  </si>
  <si>
    <t>(1)国民総支出(名目・実質)</t>
  </si>
  <si>
    <t>社会福祉施設別</t>
  </si>
  <si>
    <t>地域別施設数</t>
  </si>
  <si>
    <t>入所者数</t>
  </si>
  <si>
    <t>村山</t>
  </si>
  <si>
    <t>最上</t>
  </si>
  <si>
    <t>庄内</t>
  </si>
  <si>
    <t>定員</t>
  </si>
  <si>
    <t>年　間</t>
  </si>
  <si>
    <t>延人数</t>
  </si>
  <si>
    <t>生活保護施設</t>
  </si>
  <si>
    <t>教護施設</t>
  </si>
  <si>
    <t>宿所提供施設</t>
  </si>
  <si>
    <t>児童福祉施設</t>
  </si>
  <si>
    <t>助産施設</t>
  </si>
  <si>
    <t>乳児院</t>
  </si>
  <si>
    <t>盲児施設</t>
  </si>
  <si>
    <t>ろうあ児施設</t>
  </si>
  <si>
    <t>難聴幼児通園施設</t>
  </si>
  <si>
    <t>肢体不自由児施設</t>
  </si>
  <si>
    <t>重症心身障害児施設</t>
  </si>
  <si>
    <t>老人福祉施設</t>
  </si>
  <si>
    <t>養護老人ホーム</t>
  </si>
  <si>
    <t>特別養護老人ホーム</t>
  </si>
  <si>
    <t>老人休養ホーム</t>
  </si>
  <si>
    <t>老人福祉センター</t>
  </si>
  <si>
    <t>軽費老人ホーム</t>
  </si>
  <si>
    <t>老人デイサービスセンター</t>
  </si>
  <si>
    <t>身体障害者更生援護施設</t>
  </si>
  <si>
    <t>肢体不自由者更生施設</t>
  </si>
  <si>
    <t>身体障害者授産施設</t>
  </si>
  <si>
    <t>重度身体障害者授産施設</t>
  </si>
  <si>
    <t>身体障害者療護施設</t>
  </si>
  <si>
    <t>身体障害者福祉工場</t>
  </si>
  <si>
    <t>点字図書館</t>
  </si>
  <si>
    <t>母子福祉施設</t>
  </si>
  <si>
    <t>母子福祉センター</t>
  </si>
  <si>
    <t>母子休養ホーム</t>
  </si>
  <si>
    <t>平成9年3月末現在　　単位：円</t>
  </si>
  <si>
    <t>措　置　費</t>
  </si>
  <si>
    <t>うち本人又は保護者負担額</t>
  </si>
  <si>
    <t>年　　額</t>
  </si>
  <si>
    <t>１人１月　　当たり金額</t>
  </si>
  <si>
    <t>年　額</t>
  </si>
  <si>
    <t>年　間</t>
  </si>
  <si>
    <t>延人数</t>
  </si>
  <si>
    <t>総　　　　　　　　　　　　数</t>
  </si>
  <si>
    <t>…</t>
  </si>
  <si>
    <t>(150)918</t>
  </si>
  <si>
    <t>母子寮</t>
  </si>
  <si>
    <t>養護施設</t>
  </si>
  <si>
    <t>精神薄弱児施設</t>
  </si>
  <si>
    <t>…</t>
  </si>
  <si>
    <t>精神薄弱児通園施設</t>
  </si>
  <si>
    <t>(90)90</t>
  </si>
  <si>
    <t>(30)30</t>
  </si>
  <si>
    <t>(30)130</t>
  </si>
  <si>
    <t>教護院</t>
  </si>
  <si>
    <t>…</t>
  </si>
  <si>
    <t>（補助金）</t>
  </si>
  <si>
    <t>…</t>
  </si>
  <si>
    <t>(86)585</t>
  </si>
  <si>
    <t>(5)30</t>
  </si>
  <si>
    <t>(19)127</t>
  </si>
  <si>
    <t>(74)30</t>
  </si>
  <si>
    <t>(782)336</t>
  </si>
  <si>
    <t>重度身体障害者更生援護施設</t>
  </si>
  <si>
    <t>(7)130</t>
  </si>
  <si>
    <t>(71)1544</t>
  </si>
  <si>
    <t>身体障害者保養所</t>
  </si>
  <si>
    <t>…</t>
  </si>
  <si>
    <t>精神薄弱者援護施設</t>
  </si>
  <si>
    <t xml:space="preserve"> 注:1）児童福祉施設の保育所及び児童館については、第29表参照のこと。　2）措置費には、県外施設委託分も含まれている。    3）（ ）内数字は通所分。</t>
  </si>
  <si>
    <t>資料：県長寿社会課、県児童家庭課、県障害福祉課、県医務福祉課</t>
  </si>
  <si>
    <t>３７．社会福祉施設数、入所者数及び費用額（平成8年度）</t>
  </si>
  <si>
    <t>国立計</t>
  </si>
  <si>
    <t>公立計</t>
  </si>
  <si>
    <t>5月1日現在</t>
  </si>
  <si>
    <t>学　　校　　数</t>
  </si>
  <si>
    <t>学級数</t>
  </si>
  <si>
    <t>児　　　　　　　童　　　　　　　数</t>
  </si>
  <si>
    <t>教　　員　　数</t>
  </si>
  <si>
    <t>職　　員　　数</t>
  </si>
  <si>
    <t>総　　　　　数</t>
  </si>
  <si>
    <t>第　1　学　年</t>
  </si>
  <si>
    <t xml:space="preserve">( 本　務　者 ) </t>
  </si>
  <si>
    <t>( 本  務  者 )</t>
  </si>
  <si>
    <t>本校</t>
  </si>
  <si>
    <t>分校</t>
  </si>
  <si>
    <t>平成7年度</t>
  </si>
  <si>
    <t>平成8年度</t>
  </si>
  <si>
    <t>平成9年度</t>
  </si>
  <si>
    <t>地域別</t>
  </si>
  <si>
    <t>設置者別</t>
  </si>
  <si>
    <t>注：国立校を含む。</t>
  </si>
  <si>
    <t>資料：県統計調査課 ｢平成9年度学校基本調査結果報告書」</t>
  </si>
  <si>
    <t>３８．小学校の市町村別学校数、学級数、学年別児童数及び教職員数（平成7～9年度）</t>
  </si>
  <si>
    <t>学校数</t>
  </si>
  <si>
    <t>学級数</t>
  </si>
  <si>
    <t>生　　　　　　　徒　　　　　　　数</t>
  </si>
  <si>
    <t>教員数</t>
  </si>
  <si>
    <t>職員数</t>
  </si>
  <si>
    <t>本校</t>
  </si>
  <si>
    <t>分校</t>
  </si>
  <si>
    <t>総　　　数</t>
  </si>
  <si>
    <t>(本務者)</t>
  </si>
  <si>
    <t>私立計</t>
  </si>
  <si>
    <t>5月1日現在</t>
  </si>
  <si>
    <t>資料：県統計調査課｢平成9年度学校基本調査結果報告書」</t>
  </si>
  <si>
    <t>３９．中学校の市町村別学校数、学級数、学年別生徒数及び教職員数(平成7～9年度）</t>
  </si>
  <si>
    <t>置　　賜　　地　　域</t>
  </si>
  <si>
    <t>村　　山　　地　　域</t>
  </si>
  <si>
    <t>最　　上　　地　　域</t>
  </si>
  <si>
    <t>庄　　内　　地　　域</t>
  </si>
  <si>
    <t>市町村名</t>
  </si>
  <si>
    <t>前年比</t>
  </si>
  <si>
    <t>（１）市町村別観光者数(延数）（平成7、8年度）</t>
  </si>
  <si>
    <t>単位：百人</t>
  </si>
  <si>
    <t>7年度</t>
  </si>
  <si>
    <t>8年度</t>
  </si>
  <si>
    <t>計</t>
  </si>
  <si>
    <t>資料：県観光物産課</t>
  </si>
  <si>
    <t>４０．観光者数</t>
  </si>
  <si>
    <t>単位：建物面積＝㎡、林野面積＝ａ、損害額＝千円</t>
  </si>
  <si>
    <t>項目</t>
  </si>
  <si>
    <t>焼　  損　  面  　積</t>
  </si>
  <si>
    <t>損　　　　　害　　　　　額</t>
  </si>
  <si>
    <t>建物</t>
  </si>
  <si>
    <t>船舶・</t>
  </si>
  <si>
    <t>月別</t>
  </si>
  <si>
    <t>林野</t>
  </si>
  <si>
    <t>車両</t>
  </si>
  <si>
    <t>船舶</t>
  </si>
  <si>
    <t>航空機</t>
  </si>
  <si>
    <t>床面積</t>
  </si>
  <si>
    <t>表面積</t>
  </si>
  <si>
    <t>爆発</t>
  </si>
  <si>
    <t>－</t>
  </si>
  <si>
    <t>１月</t>
  </si>
  <si>
    <t>２　</t>
  </si>
  <si>
    <t>３　</t>
  </si>
  <si>
    <t>４　</t>
  </si>
  <si>
    <t>５　</t>
  </si>
  <si>
    <t>６　</t>
  </si>
  <si>
    <t>７　</t>
  </si>
  <si>
    <t>８　</t>
  </si>
  <si>
    <t>９　</t>
  </si>
  <si>
    <t>10　</t>
  </si>
  <si>
    <t>11　</t>
  </si>
  <si>
    <t>12　</t>
  </si>
  <si>
    <t>爆発の</t>
  </si>
  <si>
    <t>り　災　世　帯　数</t>
  </si>
  <si>
    <t>建　　　　　物     (棟）</t>
  </si>
  <si>
    <t>り災</t>
  </si>
  <si>
    <t>負傷者</t>
  </si>
  <si>
    <t>全死者</t>
  </si>
  <si>
    <t>自殺</t>
  </si>
  <si>
    <t>全焼</t>
  </si>
  <si>
    <t>半焼</t>
  </si>
  <si>
    <t>ぼや</t>
  </si>
  <si>
    <t>損害数</t>
  </si>
  <si>
    <t>全損</t>
  </si>
  <si>
    <t>半損</t>
  </si>
  <si>
    <t>小損</t>
  </si>
  <si>
    <t>人員</t>
  </si>
  <si>
    <t>心中</t>
  </si>
  <si>
    <t xml:space="preserve">  </t>
  </si>
  <si>
    <t>長井</t>
  </si>
  <si>
    <t>楯山</t>
  </si>
  <si>
    <t>（2）月別火災発生件数及び損害額（平成７、８年）</t>
  </si>
  <si>
    <t>出火件数</t>
  </si>
  <si>
    <t>平成7年</t>
  </si>
  <si>
    <t>-</t>
  </si>
  <si>
    <t>　　8年</t>
  </si>
  <si>
    <t>焼                 損                  数</t>
  </si>
  <si>
    <t>総数</t>
  </si>
  <si>
    <t>部焼</t>
  </si>
  <si>
    <t>４１．火災</t>
  </si>
  <si>
    <t>単位：率＝％</t>
  </si>
  <si>
    <t>区分</t>
  </si>
  <si>
    <t>発　　生　　件　　数</t>
  </si>
  <si>
    <t>死　　　　　　　　者</t>
  </si>
  <si>
    <t>負　　　 傷 　　　者</t>
  </si>
  <si>
    <t>警察署</t>
  </si>
  <si>
    <t>増減数</t>
  </si>
  <si>
    <t>増減率</t>
  </si>
  <si>
    <t>最北地域</t>
  </si>
  <si>
    <t>上山</t>
  </si>
  <si>
    <t>尾花沢</t>
  </si>
  <si>
    <t>温海</t>
  </si>
  <si>
    <t>南陽</t>
  </si>
  <si>
    <t>高速隊</t>
  </si>
  <si>
    <t>（2）警察署別市町村別発生状況</t>
  </si>
  <si>
    <t>平成7年</t>
  </si>
  <si>
    <t>平成8年</t>
  </si>
  <si>
    <t>注：１）最北地域は、新庄、村山、尾花沢署の所管区域である。</t>
  </si>
  <si>
    <t>４２．交通事故発生状況及び死傷者数</t>
  </si>
  <si>
    <t>１３．魚種別漁獲量 －属地－ （海面漁業）  (平成3～8年）</t>
  </si>
  <si>
    <t>２８．銀行業種別貸出状況（平成6～8年度）</t>
  </si>
  <si>
    <t>15－８</t>
  </si>
  <si>
    <t>15－９</t>
  </si>
  <si>
    <t>15－10</t>
  </si>
  <si>
    <t>15－11</t>
  </si>
  <si>
    <t>15－12</t>
  </si>
  <si>
    <t>15－13</t>
  </si>
  <si>
    <t>15－14</t>
  </si>
  <si>
    <t>15－15</t>
  </si>
  <si>
    <t>15－16</t>
  </si>
  <si>
    <t>(1)市町村別ごみ処理状況</t>
  </si>
  <si>
    <t>(2)市町村別し尿処理状況</t>
  </si>
  <si>
    <t>(3)被害の発生地域別新規直接受理件数（典型７公害）</t>
  </si>
  <si>
    <t>(4)公害の発生源発生場所別新規直接受理件数（典型７公害）</t>
  </si>
  <si>
    <t>(5)被害の種類別新規直接受理件数（典型７公害）</t>
  </si>
  <si>
    <t>平成８年　山形県統計年鑑</t>
  </si>
  <si>
    <t>本書の内容は、原則として調査時点が平成８年（年度）に属するものについて掲載しています。</t>
  </si>
  <si>
    <t>平成１０年３月</t>
  </si>
  <si>
    <t>市町村別の面積（昭和62、平成７年）</t>
  </si>
  <si>
    <t>市町村の廃置分合及び境界変更（平成２～９年）</t>
  </si>
  <si>
    <t>市町村の合併状況（明治22～平成８年）</t>
  </si>
  <si>
    <t>人口と世帯数の推移（大正９～平成８年）</t>
  </si>
  <si>
    <t>市町村別の人口推移（平成４～８年）</t>
  </si>
  <si>
    <t>年齢、男女別人口（平成８年）</t>
  </si>
  <si>
    <t>市町村別の年齢（５歳階級）別人口（平成８年）</t>
  </si>
  <si>
    <t>人口の移動（平成６～８年）</t>
  </si>
  <si>
    <t>市町村別の出生、死亡、死産、婚姻、離婚数及び合計特殊出生率（平成７，８年）</t>
  </si>
  <si>
    <t>市町村別の従業地、通学地による人口（昼間人口）（平成７年）</t>
  </si>
  <si>
    <t>市町村別の産業大分類就業者（15歳以上）（平成７年）</t>
  </si>
  <si>
    <t>労働力状態、産業（大分類）、年齢（５歳階級）、男女別15歳以上人口（平成７年）</t>
  </si>
  <si>
    <t>市町村別の労働力状態、男女別15歳以上人口（平成７年）</t>
  </si>
  <si>
    <t>農用地</t>
  </si>
  <si>
    <t>市町村別</t>
  </si>
  <si>
    <t>総数</t>
  </si>
  <si>
    <t>農地</t>
  </si>
  <si>
    <t>採　草</t>
  </si>
  <si>
    <t>森林</t>
  </si>
  <si>
    <t>国有林</t>
  </si>
  <si>
    <t>民有林</t>
  </si>
  <si>
    <t>原野</t>
  </si>
  <si>
    <t>水面</t>
  </si>
  <si>
    <t>河川</t>
  </si>
  <si>
    <t>水路</t>
  </si>
  <si>
    <t>一般道路</t>
  </si>
  <si>
    <t>農道</t>
  </si>
  <si>
    <t>林道</t>
  </si>
  <si>
    <t>住宅用</t>
  </si>
  <si>
    <t>工業用地</t>
  </si>
  <si>
    <t>その他の</t>
  </si>
  <si>
    <t>放牧地</t>
  </si>
  <si>
    <t>宅　　地</t>
  </si>
  <si>
    <t>市部</t>
  </si>
  <si>
    <t>町村部</t>
  </si>
  <si>
    <t>村山地域</t>
  </si>
  <si>
    <t>最上地域</t>
  </si>
  <si>
    <t>置賜地域</t>
  </si>
  <si>
    <t>庄内地域</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</si>
  <si>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</si>
  <si>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</si>
  <si>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</si>
  <si>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</si>
  <si>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</si>
  <si>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</si>
  <si>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</si>
  <si>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</si>
  <si>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</si>
  <si>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</si>
  <si>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</si>
  <si>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</si>
  <si>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</si>
  <si>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</si>
  <si>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</si>
  <si>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</si>
  <si>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</si>
  <si>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</si>
  <si>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</si>
  <si>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</si>
  <si>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</si>
  <si>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</si>
  <si>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</si>
  <si>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</si>
  <si>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</si>
  <si>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</si>
  <si>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</si>
  <si>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</si>
  <si>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</si>
  <si>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</si>
  <si>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</si>
  <si>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</si>
  <si>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余目町</t>
  </si>
  <si>
    <t>藤島町</t>
  </si>
  <si>
    <t>羽黒町</t>
  </si>
  <si>
    <t>櫛引町</t>
  </si>
  <si>
    <t>三川町</t>
  </si>
  <si>
    <t>朝日村</t>
  </si>
  <si>
    <t>温海町</t>
  </si>
  <si>
    <t>遊佐町</t>
  </si>
  <si>
    <t>八幡町</t>
  </si>
  <si>
    <t>松山町</t>
  </si>
  <si>
    <t>平田町</t>
  </si>
  <si>
    <t>10月1日現在　単位：ha</t>
  </si>
  <si>
    <t xml:space="preserve">  水面・河川・水路</t>
  </si>
  <si>
    <t>道路</t>
  </si>
  <si>
    <t>宅地</t>
  </si>
  <si>
    <t>その他</t>
  </si>
  <si>
    <t>平成７年</t>
  </si>
  <si>
    <t>平成８年</t>
  </si>
  <si>
    <t>立川町</t>
  </si>
  <si>
    <t>-</t>
  </si>
  <si>
    <t>資料：県土地対策課</t>
  </si>
  <si>
    <t>１．市町村別利用区分別面積（平成7，8年）</t>
  </si>
  <si>
    <t>（統計年鑑より抜粋）</t>
  </si>
  <si>
    <t>平成4年</t>
  </si>
  <si>
    <t>立川町</t>
  </si>
  <si>
    <t>各年10月1日現在 　単位　：　人</t>
  </si>
  <si>
    <t>市町村別</t>
  </si>
  <si>
    <t>平成5年</t>
  </si>
  <si>
    <t>平成6年</t>
  </si>
  <si>
    <t>平成7年</t>
  </si>
  <si>
    <t>平成8年</t>
  </si>
  <si>
    <t>資料：県統計調査課「山形県の人口と世帯数」</t>
  </si>
  <si>
    <t>２．市町村別の人口推移（平成4～8年）</t>
  </si>
  <si>
    <t>単位 ： 人</t>
  </si>
  <si>
    <t>30～34</t>
  </si>
  <si>
    <t>35～39</t>
  </si>
  <si>
    <t>40～44</t>
  </si>
  <si>
    <t>45～49</t>
  </si>
  <si>
    <t>50～54</t>
  </si>
  <si>
    <t>55～59</t>
  </si>
  <si>
    <t>60～64</t>
  </si>
  <si>
    <t>65～69</t>
  </si>
  <si>
    <t>70～74</t>
  </si>
  <si>
    <t>75～79</t>
  </si>
  <si>
    <t>80～84</t>
  </si>
  <si>
    <t>85～89</t>
  </si>
  <si>
    <t>年齢不詳</t>
  </si>
  <si>
    <t>-</t>
  </si>
  <si>
    <t>10月1日現在</t>
  </si>
  <si>
    <t>0～4歳</t>
  </si>
  <si>
    <t>5～9</t>
  </si>
  <si>
    <t>10～14</t>
  </si>
  <si>
    <t>15～19</t>
  </si>
  <si>
    <t>20～24</t>
  </si>
  <si>
    <t>25～29</t>
  </si>
  <si>
    <t>90歳以上</t>
  </si>
  <si>
    <t>総数</t>
  </si>
  <si>
    <t>市部</t>
  </si>
  <si>
    <t>町村部</t>
  </si>
  <si>
    <t>村山地域</t>
  </si>
  <si>
    <t>最上地域</t>
  </si>
  <si>
    <t>置賜地域</t>
  </si>
  <si>
    <t>庄内地域</t>
  </si>
  <si>
    <t>-</t>
  </si>
  <si>
    <t>資料：県統計調査課｢山形県の人口と世帯数｣</t>
  </si>
  <si>
    <t>３．市町村別の年齢（５歳階級）別人口（平成8年）</t>
  </si>
  <si>
    <t>総         数</t>
  </si>
  <si>
    <t>市         部</t>
  </si>
  <si>
    <t>村　山　地　域</t>
  </si>
  <si>
    <t>最　上　地　域</t>
  </si>
  <si>
    <t>置　賜　地　域</t>
  </si>
  <si>
    <t>庄　内　地　域</t>
  </si>
  <si>
    <t>各年10月1日現在</t>
  </si>
  <si>
    <t>市町村別</t>
  </si>
  <si>
    <t>平成4年</t>
  </si>
  <si>
    <t>平成5年</t>
  </si>
  <si>
    <t>平成7年</t>
  </si>
  <si>
    <t>平成8年</t>
  </si>
  <si>
    <t>平成7年10月　～　平成8年9月　　増　減　の　内　訳</t>
  </si>
  <si>
    <t>転入</t>
  </si>
  <si>
    <t>転出</t>
  </si>
  <si>
    <t>自市町村での</t>
  </si>
  <si>
    <t>世帯数</t>
  </si>
  <si>
    <t>増減（△）</t>
  </si>
  <si>
    <t>県内</t>
  </si>
  <si>
    <t>県外</t>
  </si>
  <si>
    <t>分離</t>
  </si>
  <si>
    <t>合併消滅</t>
  </si>
  <si>
    <t>町 　村   部</t>
  </si>
  <si>
    <t>資料：県統計調査課「山形県の人口と世帯数」</t>
  </si>
  <si>
    <t>４．市町村別の世帯数推移（平成4年～8年）</t>
  </si>
  <si>
    <t>平成３年７月１日，平成８年１０月１日現在　　単位:比･率＝％</t>
  </si>
  <si>
    <t>事　　　　　業　　　　　所　　　　　数</t>
  </si>
  <si>
    <t>従　　　　　業　　　　　者　　　　　数</t>
  </si>
  <si>
    <t>平 成 ３ 年</t>
  </si>
  <si>
    <t>平 成 ８ 年</t>
  </si>
  <si>
    <t>実数</t>
  </si>
  <si>
    <t>構成比</t>
  </si>
  <si>
    <t>（△減 ）</t>
  </si>
  <si>
    <t>上 山 市</t>
  </si>
  <si>
    <t xml:space="preserve">朝日町 </t>
  </si>
  <si>
    <t>平成３～平成</t>
  </si>
  <si>
    <t>８の増加率</t>
  </si>
  <si>
    <t>資料：総務庁統計局「平成3年及び平成8年事業所統計調査報告」</t>
  </si>
  <si>
    <t>５．市町村別の事業所数及び従業者数 (平成3、8年）</t>
  </si>
  <si>
    <t>年別</t>
  </si>
  <si>
    <t>農家数</t>
  </si>
  <si>
    <t>平成７年</t>
  </si>
  <si>
    <t>2月1日現在    単位 ： 戸</t>
  </si>
  <si>
    <t>専業</t>
  </si>
  <si>
    <t>兼業農家</t>
  </si>
  <si>
    <t>自給的</t>
  </si>
  <si>
    <t>経営耕地規模別販売農家数</t>
  </si>
  <si>
    <t>総数</t>
  </si>
  <si>
    <t>第１種　　兼業</t>
  </si>
  <si>
    <t>第２種　　兼業</t>
  </si>
  <si>
    <t>農家数</t>
  </si>
  <si>
    <t>0.5ｈa　未満</t>
  </si>
  <si>
    <t>0.5～　　　　1.0</t>
  </si>
  <si>
    <t>1.0～　　　2.0</t>
  </si>
  <si>
    <t>2.0～　　　3.0</t>
  </si>
  <si>
    <t>3.0～　　　4.0</t>
  </si>
  <si>
    <t>4.0～　　　5.0</t>
  </si>
  <si>
    <t>5.0ha　　以上</t>
  </si>
  <si>
    <t>　　9年</t>
  </si>
  <si>
    <t>川西町</t>
  </si>
  <si>
    <t>注：自給的農家とは、経営耕地地面積が30a未満かつ農産物総販売金額が50万円未満の農家をいう。</t>
  </si>
  <si>
    <t>　　販売農家とは　　　〃　　　　　が30a以上又は　　　〃　　　　が50万円以上の農家をいう。</t>
  </si>
  <si>
    <t>資料：県統計調査課「平成7、9年山形県の農業」</t>
  </si>
  <si>
    <t>６．市町村別の専業、兼業、経営耕地規模別農家数（平成７、9年）</t>
  </si>
  <si>
    <t>2月1日現在    単位 ：農家数＝戸、面積＝a</t>
  </si>
  <si>
    <t>　　総　　　　数</t>
  </si>
  <si>
    <t>田　</t>
  </si>
  <si>
    <t>樹　　園　　地</t>
  </si>
  <si>
    <t>畑</t>
  </si>
  <si>
    <t>年　　別</t>
  </si>
  <si>
    <t>農家数</t>
  </si>
  <si>
    <t>面 積</t>
  </si>
  <si>
    <t>田　の　あ　る</t>
  </si>
  <si>
    <t>稲を作った田</t>
  </si>
  <si>
    <t>総数</t>
  </si>
  <si>
    <t>果樹園</t>
  </si>
  <si>
    <t>桑畑</t>
  </si>
  <si>
    <t>その他の樹園地</t>
  </si>
  <si>
    <t>総　　数</t>
  </si>
  <si>
    <t>普　通　畑</t>
  </si>
  <si>
    <t>牧　草　専　用　地</t>
  </si>
  <si>
    <t>過去１年間に作付けしな</t>
  </si>
  <si>
    <t>面　積</t>
  </si>
  <si>
    <t>面積</t>
  </si>
  <si>
    <t>かった畑</t>
  </si>
  <si>
    <t xml:space="preserve">    9年</t>
  </si>
  <si>
    <t>販売農家</t>
  </si>
  <si>
    <t>0.5ha未満</t>
  </si>
  <si>
    <t>0.5～1.0ha</t>
  </si>
  <si>
    <t>1.0～2.0</t>
  </si>
  <si>
    <t>2.0～3.0</t>
  </si>
  <si>
    <t>3.0～4.0</t>
  </si>
  <si>
    <t>4.0～5.0</t>
  </si>
  <si>
    <t>5.0以上</t>
  </si>
  <si>
    <t>自給的農家</t>
  </si>
  <si>
    <t>X</t>
  </si>
  <si>
    <t>資料：県統計調査課「平成7、9年山形の農業」</t>
  </si>
  <si>
    <t>７．市町村別の地目別経営農家数及び経営耕地面積（平成７、9年）</t>
  </si>
  <si>
    <t>水          稲</t>
  </si>
  <si>
    <t>陸          稲</t>
  </si>
  <si>
    <t>作付面積</t>
  </si>
  <si>
    <t>収穫量</t>
  </si>
  <si>
    <t>単位 ： 面積＝ｈａ、10ａ当たり収穫＝㎏、収穫量＝ｔ</t>
  </si>
  <si>
    <t>水 ・ 陸　　稲</t>
  </si>
  <si>
    <t>１０ａ当たり収穫</t>
  </si>
  <si>
    <t>平成６年</t>
  </si>
  <si>
    <t>７年</t>
  </si>
  <si>
    <t>８年</t>
  </si>
  <si>
    <t>-</t>
  </si>
  <si>
    <t>注：市町村別作付け面積・収穫量はラウンドしているため、この積算値は各合計とは必ずしも一致しないことがある。</t>
  </si>
  <si>
    <t>資料：東北農政局山形統計情報事務所</t>
  </si>
  <si>
    <t>８． 市町村別の水稲、陸稲の作付け面積及び収穫量（平成6～8年）</t>
  </si>
  <si>
    <t>農　　業</t>
  </si>
  <si>
    <t>粗生産額</t>
  </si>
  <si>
    <t>計</t>
  </si>
  <si>
    <t>米</t>
  </si>
  <si>
    <t>いも類</t>
  </si>
  <si>
    <t>果　実</t>
  </si>
  <si>
    <t>花　き</t>
  </si>
  <si>
    <t>養　蚕</t>
  </si>
  <si>
    <t>肉用牛</t>
  </si>
  <si>
    <t>乳用牛</t>
  </si>
  <si>
    <t>豚</t>
  </si>
  <si>
    <t>鶏</t>
  </si>
  <si>
    <t>金　　額</t>
  </si>
  <si>
    <t>生　　産</t>
  </si>
  <si>
    <t>①+②+③+④</t>
  </si>
  <si>
    <t>①</t>
  </si>
  <si>
    <t>果菜類</t>
  </si>
  <si>
    <t>葉茎菜類</t>
  </si>
  <si>
    <t>根菜類</t>
  </si>
  <si>
    <t>②</t>
  </si>
  <si>
    <t>③</t>
  </si>
  <si>
    <t>生　　乳</t>
  </si>
  <si>
    <t>肉　　豚</t>
  </si>
  <si>
    <t>鶏　　卵</t>
  </si>
  <si>
    <t>畜 産 物</t>
  </si>
  <si>
    <t>④</t>
  </si>
  <si>
    <t>農業所得</t>
  </si>
  <si>
    <t>山 形 市</t>
  </si>
  <si>
    <t>米 沢 市</t>
  </si>
  <si>
    <t>鶴 岡 市</t>
  </si>
  <si>
    <t>酒 田 市</t>
  </si>
  <si>
    <t xml:space="preserve">新 庄 市 </t>
  </si>
  <si>
    <t>村 山 市</t>
  </si>
  <si>
    <t>長 井 市</t>
  </si>
  <si>
    <t>天 童 市</t>
  </si>
  <si>
    <t>東 根 市</t>
  </si>
  <si>
    <t>南 陽 市</t>
  </si>
  <si>
    <t>山 辺 町</t>
  </si>
  <si>
    <t>中 山 町</t>
  </si>
  <si>
    <t>河 北 町</t>
  </si>
  <si>
    <t>西 川 町</t>
  </si>
  <si>
    <t>朝 日 町</t>
  </si>
  <si>
    <t>大 江 町</t>
  </si>
  <si>
    <t>金 山 町</t>
  </si>
  <si>
    <t>最 上 町</t>
  </si>
  <si>
    <t>舟 形 町</t>
  </si>
  <si>
    <t>大 蔵 村</t>
  </si>
  <si>
    <t>鮭 川 村</t>
  </si>
  <si>
    <t>戸 沢 村</t>
  </si>
  <si>
    <t>高 畠 町</t>
  </si>
  <si>
    <t>川 西 町</t>
  </si>
  <si>
    <t>小 国 町</t>
  </si>
  <si>
    <t>白 鷹 町</t>
  </si>
  <si>
    <t>飯 豊 町</t>
  </si>
  <si>
    <t>立 川 町</t>
  </si>
  <si>
    <t>余 目 町</t>
  </si>
  <si>
    <t>藤 島 町</t>
  </si>
  <si>
    <t>羽 黒 町</t>
  </si>
  <si>
    <t>櫛 引 町</t>
  </si>
  <si>
    <t>三 川 町</t>
  </si>
  <si>
    <t>朝 日 村</t>
  </si>
  <si>
    <t>温 海 町</t>
  </si>
  <si>
    <t>遊 佐 町</t>
  </si>
  <si>
    <t>八 幡 町</t>
  </si>
  <si>
    <t>松 山 町</t>
  </si>
  <si>
    <t>平 田 町</t>
  </si>
  <si>
    <t>単位：年度計＝1億円、市町村＝1,000万円　　　</t>
  </si>
  <si>
    <t>　　単位：1,000円</t>
  </si>
  <si>
    <t>年          別</t>
  </si>
  <si>
    <t>耕                                                  種</t>
  </si>
  <si>
    <t>畜　　　　産</t>
  </si>
  <si>
    <t>生産農業所得</t>
  </si>
  <si>
    <t xml:space="preserve">  農家１戸当たり</t>
  </si>
  <si>
    <t xml:space="preserve">  耕地10ａ当たり</t>
  </si>
  <si>
    <t>農業専従者(換算)１人当たり</t>
  </si>
  <si>
    <t>麦・雑穀豆類</t>
  </si>
  <si>
    <t>野菜</t>
  </si>
  <si>
    <t>工芸農作物</t>
  </si>
  <si>
    <t>種苗・苗木</t>
  </si>
  <si>
    <t>加工農産物</t>
  </si>
  <si>
    <t>所得率</t>
  </si>
  <si>
    <t>農業粗生産額</t>
  </si>
  <si>
    <t>市町村別</t>
  </si>
  <si>
    <t>小計</t>
  </si>
  <si>
    <t>その他</t>
  </si>
  <si>
    <t>％</t>
  </si>
  <si>
    <t>平成7年</t>
  </si>
  <si>
    <t xml:space="preserve">         8</t>
  </si>
  <si>
    <t>村山地域</t>
  </si>
  <si>
    <t>最上地域</t>
  </si>
  <si>
    <t xml:space="preserve">      X</t>
  </si>
  <si>
    <t>-</t>
  </si>
  <si>
    <t>置賜地域</t>
  </si>
  <si>
    <t>-</t>
  </si>
  <si>
    <t>庄内地域</t>
  </si>
  <si>
    <t xml:space="preserve">      X</t>
  </si>
  <si>
    <t>X</t>
  </si>
  <si>
    <t>資料：東北農政局山形統計情報事務所「山形農林水産統計年報　平成8年～9年」</t>
  </si>
  <si>
    <t>９．　農業粗生産額と生産農業所得（平成7、8年）</t>
  </si>
  <si>
    <t>2月1日現在    単位：林家数＝戸、面積＝ha</t>
  </si>
  <si>
    <t>所有山林がある</t>
  </si>
  <si>
    <t>貸付林等がある</t>
  </si>
  <si>
    <t>借入林等がある</t>
  </si>
  <si>
    <t>保有山林</t>
  </si>
  <si>
    <t>林家数</t>
  </si>
  <si>
    <t>面積</t>
  </si>
  <si>
    <t>保有山林のうち、他人に管理を任せている山林</t>
  </si>
  <si>
    <t>主なまかせ先</t>
  </si>
  <si>
    <t>森林組合</t>
  </si>
  <si>
    <t>団体</t>
  </si>
  <si>
    <t>0.1～1ha未満</t>
  </si>
  <si>
    <t xml:space="preserve">  1～5</t>
  </si>
  <si>
    <t xml:space="preserve">  5～10</t>
  </si>
  <si>
    <t xml:space="preserve"> 10～20</t>
  </si>
  <si>
    <t xml:space="preserve"> 20～30</t>
  </si>
  <si>
    <t xml:space="preserve"> 30～50</t>
  </si>
  <si>
    <t xml:space="preserve"> 50～100</t>
  </si>
  <si>
    <t>100ha以上</t>
  </si>
  <si>
    <t>置賜地域</t>
  </si>
  <si>
    <t>x</t>
  </si>
  <si>
    <t>西川町</t>
  </si>
  <si>
    <t>x</t>
  </si>
  <si>
    <t>注：面積は1ha未満を四捨五入しているため合計と内訳が一致しない場合がある。</t>
  </si>
  <si>
    <t>資料：県統計調査課「平成2年山形県の農業」（1990年世界農林業センサス結果報告書）</t>
  </si>
  <si>
    <t>１０．市町村別の所有山林、保有山林がある林家数及び面積（農家林家）（平成2年）</t>
  </si>
  <si>
    <t>単位：ｈａ</t>
  </si>
  <si>
    <t>林　　　　　　　野　　　　　　　面　　　　　　　積</t>
  </si>
  <si>
    <t>森　　　　　　　　　　　　　　　林　　　　　　　　　　　　　　　面　　　　　　　　　　　　　　　積</t>
  </si>
  <si>
    <t>地　域　森　林　( 施　業 ）　計　画　に　含　ま　れ　て　い　る　森　林</t>
  </si>
  <si>
    <t>森林以外の</t>
  </si>
  <si>
    <t>合計</t>
  </si>
  <si>
    <t>国有</t>
  </si>
  <si>
    <t>公有</t>
  </si>
  <si>
    <t>私有</t>
  </si>
  <si>
    <t>　樹　　　　 林 　　　　地</t>
  </si>
  <si>
    <t>人　　　　　工　　　　　林</t>
  </si>
  <si>
    <t>天　　　　　然　　　　　林</t>
  </si>
  <si>
    <t>草生地</t>
  </si>
  <si>
    <t>小計</t>
  </si>
  <si>
    <t>針葉樹</t>
  </si>
  <si>
    <t>広葉樹</t>
  </si>
  <si>
    <t>（１）</t>
  </si>
  <si>
    <t>（２）</t>
  </si>
  <si>
    <t>（３）</t>
  </si>
  <si>
    <t>（４）</t>
  </si>
  <si>
    <t>（５）</t>
  </si>
  <si>
    <t>（６）</t>
  </si>
  <si>
    <t>（７）</t>
  </si>
  <si>
    <t>（８）</t>
  </si>
  <si>
    <t>（９）</t>
  </si>
  <si>
    <t>8月1日現在</t>
  </si>
  <si>
    <t>森　林　開</t>
  </si>
  <si>
    <t>発　公　団</t>
  </si>
  <si>
    <t>合　　計</t>
  </si>
  <si>
    <t>そ の 他</t>
  </si>
  <si>
    <t>針 葉 樹</t>
  </si>
  <si>
    <t>広 葉 樹</t>
  </si>
  <si>
    <t>注：「（1）林野面積」は地域森林（施業）計画以降の森林面積の増減を加味し，更に地域森林（施業）に含まれない。　</t>
  </si>
  <si>
    <t>　　森林面積を加えて現況森林面積としたものに森林以外の草生地（野草地）面積を加えたものである。</t>
  </si>
  <si>
    <t>　　また，「（2）森林面積」の表頭（1）～（8）は，地域森林（施業）計画の面積である。</t>
  </si>
  <si>
    <t>　　このため「（1）林野面積」の表頭（1）は「（2）森林面積」の表頭（1）＋（9）と一致しない。</t>
  </si>
  <si>
    <t>資料：東北農政局山形統計情報事務所「山形農林水産統計年報（平成8年～9年）」</t>
  </si>
  <si>
    <t>１１．市町村別の林野面積及び森林面積(平成2年）</t>
  </si>
  <si>
    <t>経        営        組        織        別</t>
  </si>
  <si>
    <t>出      漁      日      数      別</t>
  </si>
  <si>
    <t>経営体</t>
  </si>
  <si>
    <t>個人</t>
  </si>
  <si>
    <t>会社</t>
  </si>
  <si>
    <t>漁業</t>
  </si>
  <si>
    <t>共同</t>
  </si>
  <si>
    <t>官公庁</t>
  </si>
  <si>
    <t>経営体階層別</t>
  </si>
  <si>
    <t>協同</t>
  </si>
  <si>
    <t>生産</t>
  </si>
  <si>
    <t>学校</t>
  </si>
  <si>
    <t>～</t>
  </si>
  <si>
    <t>漁業地区別</t>
  </si>
  <si>
    <t>経営</t>
  </si>
  <si>
    <t xml:space="preserve">経営 </t>
  </si>
  <si>
    <t>組合</t>
  </si>
  <si>
    <t>試験場</t>
  </si>
  <si>
    <t>以下</t>
  </si>
  <si>
    <t>以上</t>
  </si>
  <si>
    <t>経営体階層</t>
  </si>
  <si>
    <t>漁船非使用</t>
  </si>
  <si>
    <t>無動力船</t>
  </si>
  <si>
    <t>小型定置網</t>
  </si>
  <si>
    <t>海面養殖</t>
  </si>
  <si>
    <t>漁業地区</t>
  </si>
  <si>
    <t>遊     佐</t>
  </si>
  <si>
    <t>酒     田</t>
  </si>
  <si>
    <t>飛     島</t>
  </si>
  <si>
    <t>加     茂</t>
  </si>
  <si>
    <t>由     良</t>
  </si>
  <si>
    <t>豊     浦</t>
  </si>
  <si>
    <t>温     海</t>
  </si>
  <si>
    <t>念 珠 関</t>
  </si>
  <si>
    <t xml:space="preserve">        経営体数（海面漁業）（平成4～8年）</t>
  </si>
  <si>
    <t>89日</t>
  </si>
  <si>
    <t>90日</t>
  </si>
  <si>
    <t>150日</t>
  </si>
  <si>
    <t>200日</t>
  </si>
  <si>
    <t>250日</t>
  </si>
  <si>
    <t>149日</t>
  </si>
  <si>
    <t>199日</t>
  </si>
  <si>
    <t>249日</t>
  </si>
  <si>
    <t xml:space="preserve"> 平　成　4 年　</t>
  </si>
  <si>
    <t>　　　 5 年　</t>
  </si>
  <si>
    <t>　　　 6 年　</t>
  </si>
  <si>
    <t>　　 7 年　</t>
  </si>
  <si>
    <t>　　　 8 年　</t>
  </si>
  <si>
    <t>動力 1t未満</t>
  </si>
  <si>
    <t xml:space="preserve">  1 ～  3　　</t>
  </si>
  <si>
    <t xml:space="preserve">    3 ～  5　　</t>
  </si>
  <si>
    <t xml:space="preserve">    5 ～ 10　　</t>
  </si>
  <si>
    <t xml:space="preserve">  10 ～ 20　　</t>
  </si>
  <si>
    <t xml:space="preserve">  20 ～ 30　　</t>
  </si>
  <si>
    <t xml:space="preserve">  30 ～ 50　　</t>
  </si>
  <si>
    <t xml:space="preserve">  50 ～100　　</t>
  </si>
  <si>
    <t>100 ～200　　</t>
  </si>
  <si>
    <t>200t以 上　　</t>
  </si>
  <si>
    <t>注：出漁日数については、平成７年調査から、漁船非使用、定置網、地びき網、潜水器漁業、採貝、採藻、及び海面養殖を除く漁船漁業に限定して把握することとした。</t>
  </si>
  <si>
    <t xml:space="preserve">  　また、２隻以上の漁船が別々に操業している場合は、これらを合計した延べ出漁日数とした。平成5年の数値は、「第9次漁業センサス」の結果である。</t>
  </si>
  <si>
    <t>資料 ： 東北農政局山形統計情報事務所 「 山形農林水産統計年報 （平成8年～9年） 」</t>
  </si>
  <si>
    <t>１２．経営体階層、漁業地区別の経営組織、出漁日数別</t>
  </si>
  <si>
    <t>単位：t</t>
  </si>
  <si>
    <t>魚種別</t>
  </si>
  <si>
    <t>平成3年</t>
  </si>
  <si>
    <t>4年</t>
  </si>
  <si>
    <t>5年</t>
  </si>
  <si>
    <t>6年</t>
  </si>
  <si>
    <t>7年</t>
  </si>
  <si>
    <t>8年</t>
  </si>
  <si>
    <t>魚類</t>
  </si>
  <si>
    <t>さけ・ます</t>
  </si>
  <si>
    <t>たい類</t>
  </si>
  <si>
    <t>かれい・ひらめ</t>
  </si>
  <si>
    <t>たら</t>
  </si>
  <si>
    <t>すけとうだら</t>
  </si>
  <si>
    <t>さめ</t>
  </si>
  <si>
    <t>はたはた</t>
  </si>
  <si>
    <t>ぶり・いなだ</t>
  </si>
  <si>
    <t>めばる類</t>
  </si>
  <si>
    <t>貝類</t>
  </si>
  <si>
    <t>あわび</t>
  </si>
  <si>
    <t>さざえ</t>
  </si>
  <si>
    <t>いわがき</t>
  </si>
  <si>
    <t>その他の水産動物</t>
  </si>
  <si>
    <t>いか</t>
  </si>
  <si>
    <t>えび・かに</t>
  </si>
  <si>
    <t>藻類</t>
  </si>
  <si>
    <t>わかめ</t>
  </si>
  <si>
    <t>のり</t>
  </si>
  <si>
    <t>注：総数はラウンドのため内訳と一致しない場合がある。</t>
  </si>
  <si>
    <t>資料：県水産課</t>
  </si>
  <si>
    <t>事業所数</t>
  </si>
  <si>
    <t>従業者数</t>
  </si>
  <si>
    <t>食料品製造業</t>
  </si>
  <si>
    <t>飲料・飼料・たばこ製造業</t>
  </si>
  <si>
    <t>繊維工業</t>
  </si>
  <si>
    <t>〇</t>
  </si>
  <si>
    <t>木材・木製品製造業</t>
  </si>
  <si>
    <t>家具・装備品製造業</t>
  </si>
  <si>
    <t>パルプ・紙・紙加工品製造業</t>
  </si>
  <si>
    <t>化学工業</t>
  </si>
  <si>
    <t>石油製品・石炭製品製造業</t>
  </si>
  <si>
    <t>プラスチック製品製造業</t>
  </si>
  <si>
    <t>ゴム製品製造業</t>
  </si>
  <si>
    <t>窯業・土石製品製造業</t>
  </si>
  <si>
    <t>鉄鋼業</t>
  </si>
  <si>
    <t>非鉄金属製造業</t>
  </si>
  <si>
    <t>金属製品製造業</t>
  </si>
  <si>
    <t>☆</t>
  </si>
  <si>
    <t>一般機械器具製造業</t>
  </si>
  <si>
    <t>電気機械器具製造業</t>
  </si>
  <si>
    <t>輸送用機械器具製造業</t>
  </si>
  <si>
    <t>精密機械器具製造業</t>
  </si>
  <si>
    <t>その他の製造業</t>
  </si>
  <si>
    <t>基 礎 素 材 型 産 業</t>
  </si>
  <si>
    <t>加 工 組 立 型 産 業</t>
  </si>
  <si>
    <t>生活関連・その他型産業</t>
  </si>
  <si>
    <t>３０人以上</t>
  </si>
  <si>
    <t>産業（大分類）、従業上の地位、男女別15歳以上就業者数（平成７年）</t>
  </si>
  <si>
    <t>就業状態、年齢（５歳階級）、男女別15歳以上人口（平成４年）</t>
  </si>
  <si>
    <t>就業状態・従業上の地位、雇用形態、産業、男女別有業者数（平成４年）</t>
  </si>
  <si>
    <t>２－18</t>
  </si>
  <si>
    <t>(1)個人所有分</t>
  </si>
  <si>
    <t>(2)共有分</t>
  </si>
  <si>
    <t>(1)野菜</t>
  </si>
  <si>
    <t>(1)素材生産量</t>
  </si>
  <si>
    <t>(3)林野副産物生産量</t>
  </si>
  <si>
    <t>(1)製材工場数</t>
  </si>
  <si>
    <t>(3)製材量</t>
  </si>
  <si>
    <t>(4)用途別製材品出荷量</t>
  </si>
  <si>
    <t>第１８章　教育、文化及び宗教</t>
  </si>
  <si>
    <t>道路現況</t>
  </si>
  <si>
    <t>(2)課程別課程数・生徒数・卒業者数</t>
  </si>
  <si>
    <t>(1)建築主別</t>
  </si>
  <si>
    <t>(2)構造別</t>
  </si>
  <si>
    <t>(3)用途別</t>
  </si>
  <si>
    <t>(1)利用関係別</t>
  </si>
  <si>
    <t>(2)種類別</t>
  </si>
  <si>
    <t>(1)外かく施設</t>
  </si>
  <si>
    <t>(3)臨港鉄道</t>
  </si>
  <si>
    <t>(1)計画給水人口及び普及率</t>
  </si>
  <si>
    <t>(2)給水施設数及び給水人口</t>
  </si>
  <si>
    <t>第１０章　運輸及び通信</t>
  </si>
  <si>
    <t>(1)酒田港</t>
  </si>
  <si>
    <t>(2)鼠ヶ関港及び加茂港</t>
  </si>
  <si>
    <t>(1)事業者数</t>
  </si>
  <si>
    <t>(2)旅客輸送</t>
  </si>
  <si>
    <t>第１１章　商業及び貿易</t>
  </si>
  <si>
    <t>(1)発生件数及び参加人員</t>
  </si>
  <si>
    <t>(1)被保険者手帳交付数、印紙貼付枚数及び受給資格者票交付数</t>
  </si>
  <si>
    <t>(2)保険給付状況</t>
  </si>
  <si>
    <t>第１４章　所得、物価及び家計</t>
  </si>
  <si>
    <t>専修学校</t>
  </si>
  <si>
    <t>(1)設置者別学校数・生徒数の推移</t>
  </si>
  <si>
    <t>(2)課程別学科数・生徒数・卒業者数</t>
  </si>
  <si>
    <t>各種学校</t>
  </si>
  <si>
    <t>(4)経済活動別県内総生産</t>
  </si>
  <si>
    <t>(6)県民総支出(名目）</t>
  </si>
  <si>
    <t>(7)県民総支出(実質)</t>
  </si>
  <si>
    <t>(3)家事調停事件数</t>
  </si>
  <si>
    <t>就職先都道府県別就職者数(高等学校）</t>
  </si>
  <si>
    <t>(1)所得総額</t>
  </si>
  <si>
    <t>(2)１人当たり所得</t>
  </si>
  <si>
    <t>(2)果実</t>
  </si>
  <si>
    <t>第１５章　公務員、選挙、司法及び公安</t>
  </si>
  <si>
    <t>(1)登記</t>
  </si>
  <si>
    <t>(1)総括</t>
  </si>
  <si>
    <t>(2)家事審判事件数</t>
  </si>
  <si>
    <t>(2)少年保護事件数</t>
  </si>
  <si>
    <t>(3)行為別新受件数</t>
  </si>
  <si>
    <t>(1)保健所別実数及び率</t>
  </si>
  <si>
    <t>(2)業務の種類別医師及び歯科医師数</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</si>
</sst>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_ "/>
    <numFmt numFmtId="179" formatCode="#,##0.00_ "/>
    <numFmt numFmtId="180" formatCode="0_);[Red]\(0\)"/>
    <numFmt numFmtId="181" formatCode="#,##0;&quot;’&quot;&quot;△&quot;&quot;’&quot;#,##0;\-"/>
    <numFmt numFmtId="182" formatCode="#,##0;&quot;△ &quot;#,##0"/>
    <numFmt numFmtId="183" formatCode="0;&quot;△ &quot;0"/>
    <numFmt numFmtId="184" formatCode="#,##0.0;[Red]\-#,##0.0"/>
    <numFmt numFmtId="185" formatCode="#,##0.0;&quot;△ &quot;#,##0.0"/>
    <numFmt numFmtId="186" formatCode="#,###\-"/>
    <numFmt numFmtId="187" formatCode="_ * #,##0.0_ ;_ * \-#,##0.0_ ;_ * &quot;-&quot;?_ ;_ @_ "/>
    <numFmt numFmtId="188" formatCode="\-"/>
    <numFmt numFmtId="189" formatCode="\X"/>
    <numFmt numFmtId="190" formatCode="#\ ##0"/>
    <numFmt numFmtId="191" formatCode="#\ ###\ ###"/>
    <numFmt numFmtId="192" formatCode="#,##0.0"/>
    <numFmt numFmtId="193" formatCode="#,##0.0_);[Red]\(#,##0.0\)"/>
    <numFmt numFmtId="194" formatCode="0.0"/>
    <numFmt numFmtId="195" formatCode="0_);\(0\)"/>
    <numFmt numFmtId="196" formatCode="0.0_ "/>
    <numFmt numFmtId="197" formatCode="_ * #,##0_ ;_ * \-#,##0_ ;_ * &quot;x&quot;_ ;_ @_ "/>
    <numFmt numFmtId="198" formatCode="\(#,##0\)"/>
    <numFmt numFmtId="199" formatCode="\(###,###\)"/>
    <numFmt numFmtId="200" formatCode="\(###,###.0\)"/>
    <numFmt numFmtId="201" formatCode="0.00000"/>
    <numFmt numFmtId="202" formatCode="0.0000"/>
    <numFmt numFmtId="203" formatCode="0.000"/>
    <numFmt numFmtId="204" formatCode="#,##0.000;[Red]\-#,##0.000"/>
    <numFmt numFmtId="205" formatCode="#,##0.00_ ;[Red]\-#,##0.00\ "/>
    <numFmt numFmtId="206" formatCode="0.00_);[Red]\(0.00\)"/>
    <numFmt numFmtId="207" formatCode="#,##0_ ;[Red]\-#,##0\ "/>
    <numFmt numFmtId="208" formatCode="0.0_);[Red]\(0.0\)"/>
    <numFmt numFmtId="209" formatCode="0_ "/>
    <numFmt numFmtId="210" formatCode="#,##0_);\(#,##0\)"/>
    <numFmt numFmtId="211" formatCode="#,##0.0_ ;[Red]\-#,##0.0\ "/>
    <numFmt numFmtId="212" formatCode="_ * #,##0.0_ ;_ * \-#,##0.0_ ;_ * &quot;-&quot;_ ;_ @_ "/>
    <numFmt numFmtId="213" formatCode="_ * #,##0.00_ ;_ * \-#,##0.00_ ;_ * &quot;-&quot;_ ;_ @_ "/>
    <numFmt numFmtId="214" formatCode="#,##0;[Red]&quot;△ &quot;#,##0"/>
    <numFmt numFmtId="215" formatCode="0.0;&quot;△ &quot;0.0"/>
    <numFmt numFmtId="216" formatCode="#,##0.00;&quot;△ &quot;#,##0.00"/>
    <numFmt numFmtId="217" formatCode="#,##0.0000;[Red]\-#,##0.0000"/>
    <numFmt numFmtId="218" formatCode="_ * #,##0_ ;_ * &quot;△&quot;#,##0_ ;_ * &quot;-&quot;_ ;_ @_ "/>
    <numFmt numFmtId="219" formatCode="_ * #,##0.0_ ;_ * &quot;△&quot;#,##0.0_ ;_ * &quot;-&quot;??_ ;_ @_ "/>
    <numFmt numFmtId="220" formatCode="_ * #,##0.0_ ;_ * &quot;△&quot;#,##0.0_ ;_ * &quot;0.0&quot;_ ;_ @_ "/>
  </numFmts>
  <fonts count="23">
    <font>
      <sz val="11"/>
      <name val="ＭＳ Ｐゴシック"/>
      <family val="3"/>
    </font>
    <font>
      <sz val="10"/>
      <name val="ＭＳ 明朝"/>
      <family val="1"/>
    </font>
    <font>
      <sz val="6"/>
      <name val="ＭＳ Ｐゴシック"/>
      <family val="3"/>
    </font>
    <font>
      <sz val="6"/>
      <name val="ＭＳ Ｐ明朝"/>
      <family val="1"/>
    </font>
    <font>
      <sz val="6"/>
      <name val="ＭＳ 明朝"/>
      <family val="1"/>
    </font>
    <font>
      <u val="single"/>
      <sz val="14.3"/>
      <color indexed="12"/>
      <name val="ＭＳ Ｐゴシック"/>
      <family val="3"/>
    </font>
    <font>
      <u val="single"/>
      <sz val="14.3"/>
      <color indexed="36"/>
      <name val="ＭＳ Ｐゴシック"/>
      <family val="3"/>
    </font>
    <font>
      <sz val="12"/>
      <name val="ＭＳ 明朝"/>
      <family val="1"/>
    </font>
    <font>
      <b/>
      <sz val="9"/>
      <name val="ＭＳ 明朝"/>
      <family val="1"/>
    </font>
    <font>
      <sz val="10"/>
      <color indexed="10"/>
      <name val="ＭＳ 明朝"/>
      <family val="1"/>
    </font>
    <font>
      <sz val="9"/>
      <name val="ＭＳ 明朝"/>
      <family val="1"/>
    </font>
    <font>
      <sz val="9"/>
      <color indexed="10"/>
      <name val="ＭＳ 明朝"/>
      <family val="1"/>
    </font>
    <font>
      <b/>
      <sz val="9"/>
      <color indexed="10"/>
      <name val="ＭＳ 明朝"/>
      <family val="1"/>
    </font>
    <font>
      <b/>
      <sz val="10"/>
      <name val="ＭＳ 明朝"/>
      <family val="1"/>
    </font>
    <font>
      <sz val="11"/>
      <name val="ＭＳ 明朝"/>
      <family val="1"/>
    </font>
    <font>
      <sz val="8"/>
      <name val="ＭＳ 明朝"/>
      <family val="1"/>
    </font>
    <font>
      <sz val="10"/>
      <name val="ＭＳ Ｐゴシック"/>
      <family val="3"/>
    </font>
    <font>
      <b/>
      <sz val="9"/>
      <color indexed="8"/>
      <name val="ＭＳ 明朝"/>
      <family val="1"/>
    </font>
    <font>
      <sz val="10"/>
      <color indexed="9"/>
      <name val="ＭＳ 明朝"/>
      <family val="1"/>
    </font>
    <font>
      <sz val="10"/>
      <name val="ＭＳ ゴシック"/>
      <family val="3"/>
    </font>
    <font>
      <sz val="10"/>
      <name val="ＭＳ Ｐ明朝"/>
      <family val="1"/>
    </font>
    <font>
      <b/>
      <sz val="11"/>
      <name val="ＭＳ 明朝"/>
      <family val="1"/>
    </font>
    <font>
      <b/>
      <sz val="9"/>
      <name val="ＭＳ Ｐゴシック"/>
      <family val="3"/>
    </font>
  </fonts>
  <fills count="3">
    <fill>
      <patternFill/>
    </fill>
    <fill>
      <patternFill patternType="gray125"/>
    </fill>
    <fill>
      <patternFill patternType="solid">
        <fgColor indexed="22"/>
        <bgColor indexed="64"/>
      </patternFill>
    </fill>
  </fills>
  <borders count="98">
    <border>
      <left/>
      <right/>
      <top/>
      <bottom/>
      <diagonal/>
    </border>
    <border>
      <left style="thin"/>
      <right style="thin"/>
      <top style="double"/>
      <bottom>
        <color indexed="63"/>
      </bottom>
    </border>
    <border>
      <left>
        <color indexed="63"/>
      </left>
      <right>
        <color indexed="63"/>
      </right>
      <top style="double"/>
      <bottom>
        <color indexed="63"/>
      </bottom>
    </border>
    <border>
      <left style="thin"/>
      <right>
        <color indexed="63"/>
      </right>
      <top style="double"/>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medium"/>
    </border>
    <border>
      <left style="thin"/>
      <right style="thin"/>
      <top style="double"/>
      <bottom style="thin"/>
    </border>
    <border>
      <left style="thin"/>
      <right style="double"/>
      <top style="double"/>
      <bottom style="thin"/>
    </border>
    <border>
      <left>
        <color indexed="63"/>
      </left>
      <right style="thin"/>
      <top style="double"/>
      <bottom style="thin"/>
    </border>
    <border>
      <left style="thin"/>
      <right style="double"/>
      <top style="thin"/>
      <bottom>
        <color indexed="63"/>
      </bottom>
    </border>
    <border>
      <left>
        <color indexed="63"/>
      </left>
      <right style="thin"/>
      <top>
        <color indexed="63"/>
      </top>
      <bottom>
        <color indexed="63"/>
      </bottom>
    </border>
    <border>
      <left style="thin"/>
      <right style="double"/>
      <top>
        <color indexed="63"/>
      </top>
      <bottom>
        <color indexed="63"/>
      </bottom>
    </border>
    <border>
      <left style="thin"/>
      <right style="double"/>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style="thin"/>
    </border>
    <border>
      <left style="hair"/>
      <right style="thin"/>
      <top>
        <color indexed="63"/>
      </top>
      <bottom>
        <color indexed="63"/>
      </bottom>
    </border>
    <border>
      <left style="hair"/>
      <right style="thin"/>
      <top>
        <color indexed="63"/>
      </top>
      <bottom style="medium"/>
    </border>
    <border>
      <left>
        <color indexed="63"/>
      </left>
      <right style="thin"/>
      <top style="double"/>
      <bottom>
        <color indexed="63"/>
      </bottom>
    </border>
    <border>
      <left>
        <color indexed="63"/>
      </left>
      <right>
        <color indexed="63"/>
      </right>
      <top>
        <color indexed="63"/>
      </top>
      <bottom style="medium"/>
    </border>
    <border>
      <left>
        <color indexed="63"/>
      </left>
      <right style="thin"/>
      <top>
        <color indexed="63"/>
      </top>
      <bottom style="thin"/>
    </border>
    <border>
      <left style="thin"/>
      <right>
        <color indexed="63"/>
      </right>
      <top style="double"/>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double"/>
      <top>
        <color indexed="63"/>
      </top>
      <bottom style="thin"/>
    </border>
    <border>
      <left>
        <color indexed="63"/>
      </left>
      <right>
        <color indexed="63"/>
      </right>
      <top style="double"/>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color indexed="63"/>
      </left>
      <right>
        <color indexed="63"/>
      </right>
      <top style="thin"/>
      <bottom>
        <color indexed="63"/>
      </bottom>
    </border>
    <border>
      <left style="hair"/>
      <right style="thin"/>
      <top>
        <color indexed="63"/>
      </top>
      <bottom style="thin"/>
    </border>
    <border>
      <left>
        <color indexed="63"/>
      </left>
      <right style="hair"/>
      <top>
        <color indexed="63"/>
      </top>
      <bottom>
        <color indexed="63"/>
      </bottom>
    </border>
    <border>
      <left style="hair"/>
      <right style="thin"/>
      <top style="thin"/>
      <bottom>
        <color indexed="63"/>
      </bottom>
    </border>
    <border>
      <left>
        <color indexed="63"/>
      </left>
      <right style="hair"/>
      <top>
        <color indexed="63"/>
      </top>
      <bottom style="medium"/>
    </border>
    <border>
      <left>
        <color indexed="63"/>
      </left>
      <right style="hair"/>
      <top style="double"/>
      <bottom>
        <color indexed="63"/>
      </bottom>
    </border>
    <border>
      <left>
        <color indexed="63"/>
      </left>
      <right>
        <color indexed="63"/>
      </right>
      <top>
        <color indexed="63"/>
      </top>
      <bottom style="double"/>
    </border>
    <border>
      <left>
        <color indexed="63"/>
      </left>
      <right style="thin"/>
      <top style="medium"/>
      <bottom>
        <color indexed="63"/>
      </bottom>
    </border>
    <border>
      <left style="medium"/>
      <right style="thin"/>
      <top style="thin"/>
      <bottom>
        <color indexed="63"/>
      </bottom>
    </border>
    <border>
      <left style="medium"/>
      <right style="thin"/>
      <top>
        <color indexed="63"/>
      </top>
      <bottom>
        <color indexed="63"/>
      </bottom>
    </border>
    <border>
      <left>
        <color indexed="63"/>
      </left>
      <right style="thin"/>
      <top style="medium"/>
      <bottom style="thin"/>
    </border>
    <border>
      <left style="medium"/>
      <right style="thin"/>
      <top>
        <color indexed="63"/>
      </top>
      <bottom style="medium"/>
    </border>
    <border>
      <left>
        <color indexed="63"/>
      </left>
      <right>
        <color indexed="63"/>
      </right>
      <top style="medium"/>
      <bottom>
        <color indexed="63"/>
      </bottom>
    </border>
    <border>
      <left>
        <color indexed="63"/>
      </left>
      <right style="thin"/>
      <top style="thin"/>
      <bottom style="medium"/>
    </border>
    <border>
      <left style="thin"/>
      <right style="thin"/>
      <top>
        <color indexed="63"/>
      </top>
      <bottom style="double"/>
    </border>
    <border>
      <left style="thin"/>
      <right>
        <color indexed="63"/>
      </right>
      <top>
        <color indexed="63"/>
      </top>
      <bottom style="double"/>
    </border>
    <border>
      <left style="thin"/>
      <right style="hair"/>
      <top>
        <color indexed="63"/>
      </top>
      <bottom style="medium"/>
    </border>
    <border>
      <left>
        <color indexed="63"/>
      </left>
      <right style="medium"/>
      <top style="double"/>
      <bottom>
        <color indexed="63"/>
      </bottom>
    </border>
    <border>
      <left>
        <color indexed="63"/>
      </left>
      <right>
        <color indexed="63"/>
      </right>
      <top style="thin"/>
      <bottom style="medium"/>
    </border>
    <border>
      <left style="thin"/>
      <right style="thin"/>
      <top style="thin"/>
      <bottom style="medium"/>
    </border>
    <border>
      <left style="hair"/>
      <right style="hair"/>
      <top>
        <color indexed="63"/>
      </top>
      <bottom>
        <color indexed="63"/>
      </bottom>
    </border>
    <border>
      <left style="thin"/>
      <right style="hair"/>
      <top>
        <color indexed="63"/>
      </top>
      <bottom>
        <color indexed="63"/>
      </bottom>
    </border>
    <border>
      <left style="hair"/>
      <right style="hair"/>
      <top style="thin"/>
      <bottom>
        <color indexed="63"/>
      </bottom>
    </border>
    <border>
      <left style="hair"/>
      <right style="hair"/>
      <top>
        <color indexed="63"/>
      </top>
      <bottom style="mediu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thin"/>
      <top style="thin"/>
      <bottom style="hair"/>
    </border>
    <border>
      <left>
        <color indexed="63"/>
      </left>
      <right style="hair"/>
      <top>
        <color indexed="63"/>
      </top>
      <bottom style="thin"/>
    </border>
    <border>
      <left>
        <color indexed="63"/>
      </left>
      <right>
        <color indexed="63"/>
      </right>
      <top style="double"/>
      <bottom style="hair"/>
    </border>
    <border>
      <left>
        <color indexed="63"/>
      </left>
      <right style="hair"/>
      <top style="double"/>
      <bottom style="hair"/>
    </border>
    <border>
      <left>
        <color indexed="63"/>
      </left>
      <right>
        <color indexed="63"/>
      </right>
      <top>
        <color indexed="63"/>
      </top>
      <bottom style="hair"/>
    </border>
    <border>
      <left>
        <color indexed="63"/>
      </left>
      <right style="hair"/>
      <top>
        <color indexed="63"/>
      </top>
      <bottom style="hair"/>
    </border>
    <border>
      <left style="hair"/>
      <right style="thin"/>
      <top style="hair"/>
      <bottom>
        <color indexed="63"/>
      </bottom>
    </border>
    <border>
      <left>
        <color indexed="63"/>
      </left>
      <right style="thin"/>
      <top style="double"/>
      <bottom style="hair"/>
    </border>
    <border>
      <left style="thin"/>
      <right style="hair"/>
      <top style="thin"/>
      <bottom>
        <color indexed="63"/>
      </bottom>
    </border>
    <border>
      <left style="thin"/>
      <right style="hair"/>
      <top>
        <color indexed="63"/>
      </top>
      <bottom style="thin"/>
    </border>
    <border>
      <left style="hair"/>
      <right style="hair"/>
      <top>
        <color indexed="63"/>
      </top>
      <bottom style="thin"/>
    </border>
    <border>
      <left style="medium"/>
      <right style="thin"/>
      <top style="double"/>
      <bottom>
        <color indexed="63"/>
      </bottom>
    </border>
    <border>
      <left style="medium"/>
      <right style="thin"/>
      <top>
        <color indexed="63"/>
      </top>
      <bottom style="thin"/>
    </border>
    <border>
      <left>
        <color indexed="63"/>
      </left>
      <right style="thin"/>
      <top>
        <color indexed="63"/>
      </top>
      <bottom style="double"/>
    </border>
    <border>
      <left style="thin"/>
      <right>
        <color indexed="63"/>
      </right>
      <top style="thin"/>
      <bottom style="medium"/>
    </border>
    <border>
      <left>
        <color indexed="63"/>
      </left>
      <right style="hair"/>
      <top style="double"/>
      <bottom style="thin"/>
    </border>
    <border>
      <left style="hair"/>
      <right>
        <color indexed="63"/>
      </right>
      <top style="double"/>
      <bottom style="thin"/>
    </border>
    <border>
      <left style="thin"/>
      <right>
        <color indexed="63"/>
      </right>
      <top style="double"/>
      <bottom style="hair"/>
    </border>
    <border>
      <left style="thin"/>
      <right>
        <color indexed="63"/>
      </right>
      <top style="thin"/>
      <bottom style="hair"/>
    </border>
    <border>
      <left style="thin"/>
      <right style="thin"/>
      <top style="double"/>
      <bottom/>
    </border>
    <border>
      <left/>
      <right/>
      <top style="double"/>
      <bottom/>
    </border>
    <border>
      <left style="thin"/>
      <right/>
      <top style="double"/>
      <bottom style="thin"/>
    </border>
    <border>
      <left/>
      <right/>
      <top style="double"/>
      <bottom style="thin"/>
    </border>
    <border>
      <left/>
      <right style="thin"/>
      <top style="double"/>
      <bottom style="thin"/>
    </border>
    <border>
      <left style="thin"/>
      <right style="thin"/>
      <top/>
      <bottom/>
    </border>
    <border>
      <left style="thin"/>
      <right style="thin"/>
      <top style="thin"/>
      <bottom/>
    </border>
    <border>
      <left style="thin"/>
      <right/>
      <top style="thin"/>
      <bottom/>
    </border>
    <border>
      <left/>
      <right style="thin"/>
      <top/>
      <bottom/>
    </border>
    <border>
      <left style="thin"/>
      <right style="thin"/>
      <top/>
      <bottom style="thin"/>
    </border>
    <border>
      <left/>
      <right/>
      <top/>
      <bottom style="thin"/>
    </border>
    <border>
      <left style="thin"/>
      <right/>
      <top/>
      <bottom style="thin"/>
    </border>
    <border>
      <left style="thin"/>
      <right style="thin"/>
      <top/>
      <bottom style="medium"/>
    </border>
    <border>
      <left/>
      <right style="thin"/>
      <top style="double"/>
      <bottom/>
    </border>
    <border>
      <left style="thin"/>
      <right/>
      <top/>
      <bottom/>
    </border>
    <border>
      <left/>
      <right style="thin"/>
      <top/>
      <bottom style="thin"/>
    </border>
  </borders>
  <cellStyleXfs count="5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6" fillId="0" borderId="0" applyNumberFormat="0" applyFill="0" applyBorder="0" applyAlignment="0" applyProtection="0"/>
  </cellStyleXfs>
  <cellXfs count="1662">
    <xf numFmtId="0" fontId="0" fillId="0" borderId="0" xfId="0" applyAlignment="1">
      <alignment vertical="center"/>
    </xf>
    <xf numFmtId="49" fontId="1" fillId="0" borderId="0" xfId="0" applyNumberFormat="1" applyFont="1" applyFill="1" applyAlignment="1">
      <alignment vertical="center"/>
    </xf>
    <xf numFmtId="0" fontId="1" fillId="0" borderId="0" xfId="0" applyFont="1" applyFill="1" applyAlignment="1">
      <alignment vertical="center"/>
    </xf>
    <xf numFmtId="49" fontId="1" fillId="0" borderId="0" xfId="0" applyNumberFormat="1" applyFont="1" applyFill="1" applyAlignment="1">
      <alignment horizontal="right" vertical="top"/>
    </xf>
    <xf numFmtId="49" fontId="1" fillId="0" borderId="0" xfId="0" applyNumberFormat="1" applyFont="1" applyFill="1" applyAlignment="1">
      <alignment vertical="top" wrapText="1"/>
    </xf>
    <xf numFmtId="49" fontId="1" fillId="0" borderId="0" xfId="0" applyNumberFormat="1" applyFont="1" applyFill="1" applyAlignment="1">
      <alignment vertical="center" wrapText="1"/>
    </xf>
    <xf numFmtId="49" fontId="1" fillId="0" borderId="0" xfId="56" applyNumberFormat="1" applyFont="1" applyFill="1" applyAlignment="1">
      <alignment vertical="center"/>
      <protection/>
    </xf>
    <xf numFmtId="0" fontId="1" fillId="0" borderId="0" xfId="0" applyFont="1" applyFill="1" applyAlignment="1">
      <alignment vertical="center" wrapText="1"/>
    </xf>
    <xf numFmtId="49" fontId="1" fillId="0" borderId="0" xfId="56" applyNumberFormat="1" applyFont="1" applyFill="1" applyAlignment="1">
      <alignment/>
      <protection/>
    </xf>
    <xf numFmtId="0" fontId="1" fillId="0" borderId="0" xfId="56" applyFont="1" applyFill="1" applyAlignment="1">
      <alignment vertical="center" wrapText="1"/>
      <protection/>
    </xf>
    <xf numFmtId="0" fontId="1" fillId="0" borderId="0" xfId="56" applyFont="1" applyFill="1" applyAlignment="1">
      <alignment vertical="center"/>
      <protection/>
    </xf>
    <xf numFmtId="49" fontId="1" fillId="0" borderId="0" xfId="0" applyNumberFormat="1" applyFont="1" applyFill="1" applyAlignment="1">
      <alignment horizontal="right" vertical="center"/>
    </xf>
    <xf numFmtId="49" fontId="1" fillId="2" borderId="0" xfId="0" applyNumberFormat="1" applyFont="1" applyFill="1" applyAlignment="1">
      <alignment horizontal="right" vertical="center"/>
    </xf>
    <xf numFmtId="49" fontId="1" fillId="2" borderId="0" xfId="56" applyNumberFormat="1" applyFont="1" applyFill="1" applyAlignment="1">
      <alignment vertical="center"/>
      <protection/>
    </xf>
    <xf numFmtId="0" fontId="1" fillId="2" borderId="0" xfId="0" applyFont="1" applyFill="1" applyAlignment="1">
      <alignment vertical="center"/>
    </xf>
    <xf numFmtId="49" fontId="1" fillId="2" borderId="0" xfId="56" applyNumberFormat="1" applyFont="1" applyFill="1" applyAlignment="1">
      <alignment/>
      <protection/>
    </xf>
    <xf numFmtId="0" fontId="1" fillId="2" borderId="0" xfId="0" applyFont="1" applyFill="1" applyAlignment="1">
      <alignment vertical="center" wrapText="1"/>
    </xf>
    <xf numFmtId="49" fontId="1" fillId="2" borderId="0" xfId="0" applyNumberFormat="1" applyFont="1" applyFill="1" applyAlignment="1">
      <alignment horizontal="right" vertical="top"/>
    </xf>
    <xf numFmtId="0" fontId="1" fillId="2" borderId="0" xfId="56" applyFont="1" applyFill="1" applyAlignment="1">
      <alignment vertical="center" wrapText="1"/>
      <protection/>
    </xf>
    <xf numFmtId="0" fontId="1" fillId="2" borderId="0" xfId="56" applyFont="1" applyFill="1" applyAlignment="1">
      <alignment vertical="center"/>
      <protection/>
    </xf>
    <xf numFmtId="0" fontId="1" fillId="0" borderId="0" xfId="21" applyFont="1">
      <alignment/>
      <protection/>
    </xf>
    <xf numFmtId="0" fontId="1" fillId="0" borderId="0" xfId="21" applyFont="1" applyAlignment="1">
      <alignment vertical="center"/>
      <protection/>
    </xf>
    <xf numFmtId="0" fontId="1" fillId="0" borderId="0" xfId="21" applyFont="1" applyBorder="1" applyAlignment="1">
      <alignment vertical="center"/>
      <protection/>
    </xf>
    <xf numFmtId="0" fontId="7" fillId="0" borderId="0" xfId="21" applyFont="1" applyAlignment="1">
      <alignment vertical="center"/>
      <protection/>
    </xf>
    <xf numFmtId="0" fontId="1" fillId="0" borderId="0" xfId="21" applyFont="1" applyAlignment="1">
      <alignment horizontal="right" vertical="center"/>
      <protection/>
    </xf>
    <xf numFmtId="0" fontId="1" fillId="0" borderId="1" xfId="21" applyFont="1" applyBorder="1" applyAlignment="1">
      <alignment vertical="center"/>
      <protection/>
    </xf>
    <xf numFmtId="0" fontId="1" fillId="0" borderId="2" xfId="21" applyFont="1" applyBorder="1" applyAlignment="1">
      <alignment horizontal="center" vertical="center"/>
      <protection/>
    </xf>
    <xf numFmtId="0" fontId="1" fillId="0" borderId="3" xfId="21" applyFont="1" applyBorder="1" applyAlignment="1">
      <alignment horizontal="center" vertical="center"/>
      <protection/>
    </xf>
    <xf numFmtId="0" fontId="1" fillId="0" borderId="1" xfId="21" applyFont="1" applyBorder="1" applyAlignment="1">
      <alignment horizontal="center" vertical="center"/>
      <protection/>
    </xf>
    <xf numFmtId="0" fontId="1" fillId="0" borderId="4" xfId="21" applyFont="1" applyBorder="1" applyAlignment="1">
      <alignment horizontal="distributed" vertical="center"/>
      <protection/>
    </xf>
    <xf numFmtId="0" fontId="1" fillId="0" borderId="0" xfId="21" applyFont="1" applyBorder="1" applyAlignment="1">
      <alignment horizontal="center" vertical="center"/>
      <protection/>
    </xf>
    <xf numFmtId="0" fontId="1" fillId="0" borderId="5" xfId="21" applyFont="1" applyBorder="1" applyAlignment="1">
      <alignment horizontal="center" vertical="center"/>
      <protection/>
    </xf>
    <xf numFmtId="0" fontId="1" fillId="0" borderId="6" xfId="21" applyFont="1" applyBorder="1" applyAlignment="1">
      <alignment horizontal="center" vertical="center"/>
      <protection/>
    </xf>
    <xf numFmtId="0" fontId="1" fillId="0" borderId="4" xfId="21" applyFont="1" applyBorder="1" applyAlignment="1">
      <alignment horizontal="center" vertical="center"/>
      <protection/>
    </xf>
    <xf numFmtId="0" fontId="1" fillId="0" borderId="0" xfId="21" applyFont="1" applyBorder="1">
      <alignment/>
      <protection/>
    </xf>
    <xf numFmtId="0" fontId="1" fillId="0" borderId="7" xfId="21" applyFont="1" applyBorder="1" applyAlignment="1">
      <alignment vertical="center"/>
      <protection/>
    </xf>
    <xf numFmtId="0" fontId="1" fillId="0" borderId="8" xfId="21" applyFont="1" applyBorder="1" applyAlignment="1">
      <alignment horizontal="center" vertical="center"/>
      <protection/>
    </xf>
    <xf numFmtId="0" fontId="1" fillId="0" borderId="9" xfId="21" applyFont="1" applyBorder="1" applyAlignment="1">
      <alignment horizontal="center" vertical="center"/>
      <protection/>
    </xf>
    <xf numFmtId="0" fontId="1" fillId="0" borderId="7" xfId="21" applyFont="1" applyBorder="1" applyAlignment="1">
      <alignment horizontal="center" vertical="center"/>
      <protection/>
    </xf>
    <xf numFmtId="0" fontId="1" fillId="0" borderId="10" xfId="21" applyFont="1" applyBorder="1" applyAlignment="1">
      <alignment horizontal="distributed" vertical="center"/>
      <protection/>
    </xf>
    <xf numFmtId="3" fontId="1" fillId="0" borderId="10" xfId="21" applyNumberFormat="1" applyFont="1" applyBorder="1" applyAlignment="1">
      <alignment vertical="center"/>
      <protection/>
    </xf>
    <xf numFmtId="3" fontId="1" fillId="0" borderId="10" xfId="21" applyNumberFormat="1" applyFont="1" applyBorder="1" applyAlignment="1">
      <alignment horizontal="right" vertical="center"/>
      <protection/>
    </xf>
    <xf numFmtId="0" fontId="8" fillId="0" borderId="0" xfId="21" applyFont="1">
      <alignment/>
      <protection/>
    </xf>
    <xf numFmtId="0" fontId="8" fillId="0" borderId="4" xfId="21" applyFont="1" applyBorder="1" applyAlignment="1">
      <alignment horizontal="distributed" vertical="center"/>
      <protection/>
    </xf>
    <xf numFmtId="3" fontId="8" fillId="0" borderId="4" xfId="21" applyNumberFormat="1" applyFont="1" applyBorder="1" applyAlignment="1">
      <alignment vertical="center"/>
      <protection/>
    </xf>
    <xf numFmtId="0" fontId="8" fillId="0" borderId="0" xfId="21" applyFont="1" applyBorder="1" applyAlignment="1">
      <alignment vertical="center"/>
      <protection/>
    </xf>
    <xf numFmtId="3" fontId="8" fillId="0" borderId="4" xfId="21" applyNumberFormat="1" applyFont="1" applyBorder="1" applyAlignment="1">
      <alignment horizontal="right" vertical="center"/>
      <protection/>
    </xf>
    <xf numFmtId="3" fontId="8" fillId="0" borderId="4" xfId="21" applyNumberFormat="1" applyFont="1" applyFill="1" applyBorder="1" applyAlignment="1">
      <alignment horizontal="right" vertical="center"/>
      <protection/>
    </xf>
    <xf numFmtId="0" fontId="1" fillId="0" borderId="4" xfId="21" applyFont="1" applyBorder="1" applyAlignment="1">
      <alignment vertical="center"/>
      <protection/>
    </xf>
    <xf numFmtId="3" fontId="1" fillId="0" borderId="4" xfId="21" applyNumberFormat="1" applyFont="1" applyBorder="1" applyAlignment="1">
      <alignment horizontal="right" vertical="center"/>
      <protection/>
    </xf>
    <xf numFmtId="181" fontId="1" fillId="0" borderId="4" xfId="21" applyNumberFormat="1" applyFont="1" applyFill="1" applyBorder="1" applyAlignment="1" applyProtection="1">
      <alignment vertical="center"/>
      <protection/>
    </xf>
    <xf numFmtId="0" fontId="1" fillId="0" borderId="0" xfId="21" applyFont="1" applyFill="1">
      <alignment/>
      <protection/>
    </xf>
    <xf numFmtId="0" fontId="1" fillId="0" borderId="4" xfId="21" applyFont="1" applyFill="1" applyBorder="1" applyAlignment="1">
      <alignment horizontal="distributed" vertical="center"/>
      <protection/>
    </xf>
    <xf numFmtId="3" fontId="1" fillId="0" borderId="4" xfId="21" applyNumberFormat="1" applyFont="1" applyFill="1" applyBorder="1" applyAlignment="1">
      <alignment horizontal="right" vertical="center"/>
      <protection/>
    </xf>
    <xf numFmtId="0" fontId="1" fillId="0" borderId="0" xfId="21" applyFont="1" applyFill="1" applyBorder="1" applyAlignment="1">
      <alignment vertical="center"/>
      <protection/>
    </xf>
    <xf numFmtId="181" fontId="1" fillId="0" borderId="4" xfId="21" applyNumberFormat="1" applyFont="1" applyFill="1" applyBorder="1" applyAlignment="1">
      <alignment horizontal="right" vertical="center"/>
      <protection/>
    </xf>
    <xf numFmtId="181" fontId="1" fillId="0" borderId="4" xfId="21" applyNumberFormat="1" applyFont="1" applyBorder="1" applyAlignment="1">
      <alignment horizontal="right" vertical="center"/>
      <protection/>
    </xf>
    <xf numFmtId="181" fontId="1" fillId="0" borderId="4" xfId="21" applyNumberFormat="1" applyFont="1" applyFill="1" applyBorder="1" applyAlignment="1" applyProtection="1">
      <alignment horizontal="right" vertical="center"/>
      <protection/>
    </xf>
    <xf numFmtId="0" fontId="1" fillId="0" borderId="11" xfId="21" applyFont="1" applyBorder="1" applyAlignment="1">
      <alignment horizontal="distributed" vertical="center"/>
      <protection/>
    </xf>
    <xf numFmtId="3" fontId="1" fillId="0" borderId="11" xfId="21" applyNumberFormat="1" applyFont="1" applyBorder="1" applyAlignment="1">
      <alignment horizontal="right" vertical="center"/>
      <protection/>
    </xf>
    <xf numFmtId="181" fontId="1" fillId="0" borderId="11" xfId="21" applyNumberFormat="1" applyFont="1" applyFill="1" applyBorder="1" applyAlignment="1" applyProtection="1">
      <alignment vertical="center"/>
      <protection/>
    </xf>
    <xf numFmtId="3" fontId="1" fillId="0" borderId="0" xfId="21" applyNumberFormat="1" applyFont="1" applyBorder="1" applyAlignment="1">
      <alignment vertical="center"/>
      <protection/>
    </xf>
    <xf numFmtId="38" fontId="1" fillId="0" borderId="0" xfId="17" applyFont="1" applyAlignment="1">
      <alignment vertical="center"/>
    </xf>
    <xf numFmtId="38" fontId="7" fillId="0" borderId="0" xfId="17" applyFont="1" applyAlignment="1">
      <alignment vertical="center"/>
    </xf>
    <xf numFmtId="0" fontId="1" fillId="0" borderId="0" xfId="22" applyFont="1" applyAlignment="1">
      <alignment vertical="center"/>
      <protection/>
    </xf>
    <xf numFmtId="38" fontId="1" fillId="0" borderId="0" xfId="17" applyFont="1" applyAlignment="1">
      <alignment horizontal="right" vertical="center"/>
    </xf>
    <xf numFmtId="38" fontId="1" fillId="0" borderId="0" xfId="17" applyFont="1" applyBorder="1" applyAlignment="1">
      <alignment vertical="center"/>
    </xf>
    <xf numFmtId="38" fontId="1" fillId="0" borderId="12" xfId="17" applyFont="1" applyBorder="1" applyAlignment="1">
      <alignment horizontal="distributed" vertical="center"/>
    </xf>
    <xf numFmtId="38" fontId="1" fillId="0" borderId="12" xfId="17" applyFont="1" applyBorder="1" applyAlignment="1">
      <alignment horizontal="center" vertical="center"/>
    </xf>
    <xf numFmtId="38" fontId="1" fillId="0" borderId="13" xfId="17" applyFont="1" applyBorder="1" applyAlignment="1">
      <alignment horizontal="center" vertical="center"/>
    </xf>
    <xf numFmtId="38" fontId="1" fillId="0" borderId="14" xfId="17" applyFont="1" applyBorder="1" applyAlignment="1">
      <alignment horizontal="distributed" vertical="center"/>
    </xf>
    <xf numFmtId="38" fontId="8" fillId="0" borderId="4" xfId="17" applyFont="1" applyBorder="1" applyAlignment="1">
      <alignment horizontal="distributed" vertical="center"/>
    </xf>
    <xf numFmtId="38" fontId="8" fillId="0" borderId="4" xfId="17" applyFont="1" applyBorder="1" applyAlignment="1">
      <alignment vertical="center"/>
    </xf>
    <xf numFmtId="38" fontId="8" fillId="0" borderId="15" xfId="17" applyFont="1" applyBorder="1" applyAlignment="1">
      <alignment vertical="center"/>
    </xf>
    <xf numFmtId="38" fontId="1" fillId="0" borderId="16" xfId="17" applyFont="1" applyBorder="1" applyAlignment="1">
      <alignment horizontal="distributed" vertical="center"/>
    </xf>
    <xf numFmtId="38" fontId="1" fillId="0" borderId="4" xfId="17" applyFont="1" applyBorder="1" applyAlignment="1">
      <alignment vertical="center"/>
    </xf>
    <xf numFmtId="38" fontId="1" fillId="0" borderId="4" xfId="17" applyFont="1" applyBorder="1" applyAlignment="1">
      <alignment horizontal="right" vertical="center"/>
    </xf>
    <xf numFmtId="38" fontId="8" fillId="0" borderId="4" xfId="17" applyFont="1" applyBorder="1" applyAlignment="1">
      <alignment horizontal="right" vertical="center"/>
    </xf>
    <xf numFmtId="38" fontId="8" fillId="0" borderId="17" xfId="17" applyFont="1" applyBorder="1" applyAlignment="1">
      <alignment horizontal="right" vertical="center"/>
    </xf>
    <xf numFmtId="38" fontId="1" fillId="0" borderId="16" xfId="17" applyFont="1" applyBorder="1" applyAlignment="1">
      <alignment vertical="center"/>
    </xf>
    <xf numFmtId="38" fontId="8" fillId="0" borderId="4" xfId="17" applyFont="1" applyFill="1" applyBorder="1" applyAlignment="1">
      <alignment vertical="center"/>
    </xf>
    <xf numFmtId="38" fontId="1" fillId="0" borderId="17" xfId="17" applyFont="1" applyBorder="1" applyAlignment="1">
      <alignment vertical="center"/>
    </xf>
    <xf numFmtId="38" fontId="1" fillId="0" borderId="4" xfId="17" applyFont="1" applyBorder="1" applyAlignment="1">
      <alignment horizontal="distributed" vertical="center"/>
    </xf>
    <xf numFmtId="38" fontId="1" fillId="0" borderId="17" xfId="17" applyFont="1" applyBorder="1" applyAlignment="1">
      <alignment horizontal="right" vertical="center"/>
    </xf>
    <xf numFmtId="38" fontId="1" fillId="0" borderId="11" xfId="17" applyFont="1" applyBorder="1" applyAlignment="1">
      <alignment horizontal="distributed" vertical="center"/>
    </xf>
    <xf numFmtId="38" fontId="1" fillId="0" borderId="11" xfId="17" applyFont="1" applyBorder="1" applyAlignment="1">
      <alignment vertical="center"/>
    </xf>
    <xf numFmtId="38" fontId="1" fillId="0" borderId="11" xfId="17" applyFont="1" applyBorder="1" applyAlignment="1">
      <alignment horizontal="right" vertical="center"/>
    </xf>
    <xf numFmtId="38" fontId="1" fillId="0" borderId="18" xfId="17" applyFont="1" applyBorder="1" applyAlignment="1">
      <alignment horizontal="right" vertical="center"/>
    </xf>
    <xf numFmtId="38" fontId="1" fillId="0" borderId="19" xfId="17" applyFont="1" applyBorder="1" applyAlignment="1">
      <alignment horizontal="distributed" vertical="center"/>
    </xf>
    <xf numFmtId="38" fontId="1" fillId="0" borderId="0" xfId="17" applyFont="1" applyBorder="1" applyAlignment="1">
      <alignment horizontal="left" vertical="center"/>
    </xf>
    <xf numFmtId="38" fontId="1" fillId="0" borderId="0" xfId="17" applyFont="1" applyBorder="1" applyAlignment="1">
      <alignment horizontal="right" vertical="center"/>
    </xf>
    <xf numFmtId="182" fontId="1" fillId="0" borderId="0" xfId="22" applyNumberFormat="1" applyFont="1" applyBorder="1" applyAlignment="1">
      <alignment vertical="center"/>
      <protection/>
    </xf>
    <xf numFmtId="0" fontId="1" fillId="0" borderId="0" xfId="23" applyFont="1" applyAlignment="1">
      <alignment vertical="center"/>
      <protection/>
    </xf>
    <xf numFmtId="0" fontId="7" fillId="0" borderId="0" xfId="23" applyFont="1" applyAlignment="1">
      <alignment vertical="center"/>
      <protection/>
    </xf>
    <xf numFmtId="0" fontId="9" fillId="0" borderId="0" xfId="23" applyFont="1" applyAlignment="1">
      <alignment horizontal="center" vertical="center"/>
      <protection/>
    </xf>
    <xf numFmtId="0" fontId="1" fillId="0" borderId="0" xfId="23" applyFont="1" applyBorder="1" applyAlignment="1">
      <alignment vertical="center"/>
      <protection/>
    </xf>
    <xf numFmtId="0" fontId="1" fillId="0" borderId="0" xfId="23" applyFont="1" applyBorder="1" applyAlignment="1">
      <alignment horizontal="centerContinuous" vertical="center"/>
      <protection/>
    </xf>
    <xf numFmtId="0" fontId="1" fillId="0" borderId="0" xfId="23" applyFont="1" applyAlignment="1">
      <alignment horizontal="right" vertical="center"/>
      <protection/>
    </xf>
    <xf numFmtId="0" fontId="1" fillId="0" borderId="12" xfId="23" applyFont="1" applyBorder="1" applyAlignment="1">
      <alignment horizontal="center" vertical="center"/>
      <protection/>
    </xf>
    <xf numFmtId="0" fontId="10" fillId="0" borderId="0" xfId="23" applyFont="1" applyAlignment="1">
      <alignment vertical="center"/>
      <protection/>
    </xf>
    <xf numFmtId="182" fontId="8" fillId="0" borderId="10" xfId="23" applyNumberFormat="1" applyFont="1" applyFill="1" applyBorder="1" applyAlignment="1">
      <alignment vertical="center"/>
      <protection/>
    </xf>
    <xf numFmtId="41" fontId="8" fillId="0" borderId="10" xfId="23" applyNumberFormat="1" applyFont="1" applyBorder="1" applyAlignment="1">
      <alignment horizontal="right" vertical="center"/>
      <protection/>
    </xf>
    <xf numFmtId="41" fontId="8" fillId="0" borderId="10" xfId="23" applyNumberFormat="1" applyFont="1" applyFill="1" applyBorder="1" applyAlignment="1">
      <alignment horizontal="right" vertical="center"/>
      <protection/>
    </xf>
    <xf numFmtId="0" fontId="10" fillId="0" borderId="5" xfId="23" applyFont="1" applyBorder="1" applyAlignment="1">
      <alignment horizontal="distributed" vertical="center"/>
      <protection/>
    </xf>
    <xf numFmtId="0" fontId="10" fillId="0" borderId="16" xfId="23" applyFont="1" applyBorder="1" applyAlignment="1">
      <alignment horizontal="distributed" vertical="center"/>
      <protection/>
    </xf>
    <xf numFmtId="182" fontId="10" fillId="0" borderId="4" xfId="23" applyNumberFormat="1" applyFont="1" applyFill="1" applyBorder="1" applyAlignment="1">
      <alignment vertical="center"/>
      <protection/>
    </xf>
    <xf numFmtId="41" fontId="11" fillId="0" borderId="4" xfId="23" applyNumberFormat="1" applyFont="1" applyFill="1" applyBorder="1" applyAlignment="1">
      <alignment horizontal="right" vertical="center"/>
      <protection/>
    </xf>
    <xf numFmtId="0" fontId="10" fillId="0" borderId="0" xfId="23" applyFont="1" applyFill="1" applyAlignment="1">
      <alignment vertical="center"/>
      <protection/>
    </xf>
    <xf numFmtId="0" fontId="8" fillId="0" borderId="0" xfId="23" applyFont="1" applyAlignment="1">
      <alignment vertical="center"/>
      <protection/>
    </xf>
    <xf numFmtId="38" fontId="8" fillId="0" borderId="5" xfId="17" applyFont="1" applyBorder="1" applyAlignment="1">
      <alignment horizontal="distributed" vertical="center"/>
    </xf>
    <xf numFmtId="38" fontId="8" fillId="0" borderId="16" xfId="17" applyFont="1" applyBorder="1" applyAlignment="1">
      <alignment horizontal="distributed" vertical="center"/>
    </xf>
    <xf numFmtId="182" fontId="8" fillId="0" borderId="4" xfId="23" applyNumberFormat="1" applyFont="1" applyFill="1" applyBorder="1" applyAlignment="1">
      <alignment vertical="center"/>
      <protection/>
    </xf>
    <xf numFmtId="41" fontId="8" fillId="0" borderId="4" xfId="17" applyNumberFormat="1" applyFont="1" applyBorder="1" applyAlignment="1">
      <alignment horizontal="right" vertical="center"/>
    </xf>
    <xf numFmtId="41" fontId="8" fillId="0" borderId="4" xfId="17" applyNumberFormat="1" applyFont="1" applyFill="1" applyBorder="1" applyAlignment="1">
      <alignment horizontal="right" vertical="center"/>
    </xf>
    <xf numFmtId="41" fontId="12" fillId="0" borderId="4" xfId="17" applyNumberFormat="1" applyFont="1" applyBorder="1" applyAlignment="1">
      <alignment horizontal="right" vertical="center"/>
    </xf>
    <xf numFmtId="41" fontId="12" fillId="0" borderId="4" xfId="17" applyNumberFormat="1" applyFont="1" applyFill="1" applyBorder="1" applyAlignment="1">
      <alignment horizontal="right" vertical="center"/>
    </xf>
    <xf numFmtId="0" fontId="1" fillId="0" borderId="5" xfId="23" applyFont="1" applyBorder="1" applyAlignment="1">
      <alignment vertical="center"/>
      <protection/>
    </xf>
    <xf numFmtId="38" fontId="13" fillId="0" borderId="4" xfId="17" applyFont="1" applyBorder="1" applyAlignment="1">
      <alignment horizontal="right" vertical="center"/>
    </xf>
    <xf numFmtId="41" fontId="1" fillId="0" borderId="4" xfId="17" applyNumberFormat="1" applyFont="1" applyBorder="1" applyAlignment="1">
      <alignment horizontal="right" vertical="center"/>
    </xf>
    <xf numFmtId="41" fontId="1" fillId="0" borderId="4" xfId="17" applyNumberFormat="1" applyFont="1" applyBorder="1" applyAlignment="1">
      <alignment vertical="center"/>
    </xf>
    <xf numFmtId="41" fontId="1" fillId="0" borderId="4" xfId="17" applyNumberFormat="1" applyFont="1" applyFill="1" applyBorder="1" applyAlignment="1">
      <alignment vertical="center"/>
    </xf>
    <xf numFmtId="38" fontId="1" fillId="0" borderId="0" xfId="17" applyFont="1" applyFill="1" applyBorder="1" applyAlignment="1">
      <alignment vertical="center"/>
    </xf>
    <xf numFmtId="0" fontId="1" fillId="0" borderId="20" xfId="23" applyFont="1" applyBorder="1" applyAlignment="1">
      <alignment vertical="center"/>
      <protection/>
    </xf>
    <xf numFmtId="41" fontId="1" fillId="0" borderId="11" xfId="17" applyNumberFormat="1" applyFont="1" applyBorder="1" applyAlignment="1">
      <alignment vertical="center"/>
    </xf>
    <xf numFmtId="0" fontId="1" fillId="0" borderId="14" xfId="29" applyNumberFormat="1" applyFont="1" applyFill="1" applyBorder="1" applyAlignment="1" applyProtection="1">
      <alignment horizontal="center" vertical="center"/>
      <protection locked="0"/>
    </xf>
    <xf numFmtId="41" fontId="1" fillId="0" borderId="11" xfId="17" applyNumberFormat="1" applyFont="1" applyFill="1" applyBorder="1" applyAlignment="1">
      <alignment vertical="center"/>
    </xf>
    <xf numFmtId="41" fontId="1" fillId="0" borderId="11" xfId="17" applyNumberFormat="1" applyFont="1" applyBorder="1" applyAlignment="1">
      <alignment horizontal="right" vertical="center"/>
    </xf>
    <xf numFmtId="0" fontId="1" fillId="0" borderId="0" xfId="24" applyFont="1">
      <alignment/>
      <protection/>
    </xf>
    <xf numFmtId="0" fontId="7" fillId="0" borderId="0" xfId="24" applyFont="1">
      <alignment/>
      <protection/>
    </xf>
    <xf numFmtId="0" fontId="1" fillId="0" borderId="0" xfId="24" applyFont="1" applyBorder="1">
      <alignment/>
      <protection/>
    </xf>
    <xf numFmtId="0" fontId="1" fillId="0" borderId="0" xfId="24" applyFont="1" applyAlignment="1">
      <alignment horizontal="right"/>
      <protection/>
    </xf>
    <xf numFmtId="0" fontId="1" fillId="0" borderId="21" xfId="24" applyFont="1" applyBorder="1" applyAlignment="1">
      <alignment horizontal="center" vertical="center"/>
      <protection/>
    </xf>
    <xf numFmtId="0" fontId="1" fillId="0" borderId="21" xfId="24" applyFont="1" applyBorder="1" applyAlignment="1">
      <alignment horizontal="center"/>
      <protection/>
    </xf>
    <xf numFmtId="0" fontId="10" fillId="0" borderId="0" xfId="24" applyFont="1">
      <alignment/>
      <protection/>
    </xf>
    <xf numFmtId="182" fontId="8" fillId="0" borderId="6" xfId="24" applyNumberFormat="1" applyFont="1" applyBorder="1" applyAlignment="1">
      <alignment vertical="center"/>
      <protection/>
    </xf>
    <xf numFmtId="182" fontId="8" fillId="0" borderId="10" xfId="24" applyNumberFormat="1" applyFont="1" applyBorder="1" applyAlignment="1">
      <alignment vertical="center"/>
      <protection/>
    </xf>
    <xf numFmtId="0" fontId="8" fillId="0" borderId="5" xfId="24" applyFont="1" applyBorder="1" applyAlignment="1">
      <alignment horizontal="distributed"/>
      <protection/>
    </xf>
    <xf numFmtId="0" fontId="8" fillId="0" borderId="16" xfId="24" applyFont="1" applyBorder="1" applyAlignment="1">
      <alignment horizontal="distributed"/>
      <protection/>
    </xf>
    <xf numFmtId="182" fontId="8" fillId="0" borderId="5" xfId="24" applyNumberFormat="1" applyFont="1" applyBorder="1" applyAlignment="1">
      <alignment vertical="center"/>
      <protection/>
    </xf>
    <xf numFmtId="182" fontId="8" fillId="0" borderId="4" xfId="24" applyNumberFormat="1" applyFont="1" applyBorder="1" applyAlignment="1">
      <alignment vertical="center"/>
      <protection/>
    </xf>
    <xf numFmtId="38" fontId="8" fillId="0" borderId="5" xfId="17" applyFont="1" applyBorder="1" applyAlignment="1">
      <alignment horizontal="center" vertical="center"/>
    </xf>
    <xf numFmtId="38" fontId="8" fillId="0" borderId="16" xfId="17" applyFont="1" applyBorder="1" applyAlignment="1">
      <alignment horizontal="center" vertical="center"/>
    </xf>
    <xf numFmtId="0" fontId="1" fillId="0" borderId="5" xfId="24" applyFont="1" applyBorder="1">
      <alignment/>
      <protection/>
    </xf>
    <xf numFmtId="0" fontId="1" fillId="0" borderId="4" xfId="29" applyNumberFormat="1" applyFont="1" applyFill="1" applyBorder="1" applyAlignment="1" applyProtection="1">
      <alignment horizontal="center" vertical="center"/>
      <protection locked="0"/>
    </xf>
    <xf numFmtId="0" fontId="1" fillId="0" borderId="7" xfId="29" applyNumberFormat="1" applyFont="1" applyFill="1" applyBorder="1" applyAlignment="1" applyProtection="1">
      <alignment horizontal="center" vertical="center"/>
      <protection locked="0"/>
    </xf>
    <xf numFmtId="0" fontId="1" fillId="0" borderId="16" xfId="24" applyFont="1" applyBorder="1" applyAlignment="1">
      <alignment vertical="center"/>
      <protection/>
    </xf>
    <xf numFmtId="182" fontId="13" fillId="0" borderId="16" xfId="24" applyNumberFormat="1" applyFont="1" applyBorder="1" applyAlignment="1">
      <alignment vertical="center"/>
      <protection/>
    </xf>
    <xf numFmtId="183" fontId="1" fillId="0" borderId="16" xfId="24" applyNumberFormat="1" applyFont="1" applyBorder="1" applyAlignment="1">
      <alignment vertical="center"/>
      <protection/>
    </xf>
    <xf numFmtId="183" fontId="13" fillId="0" borderId="16" xfId="24" applyNumberFormat="1" applyFont="1" applyBorder="1" applyAlignment="1">
      <alignment vertical="center"/>
      <protection/>
    </xf>
    <xf numFmtId="183" fontId="13" fillId="0" borderId="22" xfId="24" applyNumberFormat="1" applyFont="1" applyBorder="1" applyAlignment="1">
      <alignment vertical="center"/>
      <protection/>
    </xf>
    <xf numFmtId="0" fontId="1" fillId="0" borderId="16" xfId="24" applyFont="1" applyBorder="1">
      <alignment/>
      <protection/>
    </xf>
    <xf numFmtId="0" fontId="1" fillId="0" borderId="4" xfId="24" applyFont="1" applyBorder="1">
      <alignment/>
      <protection/>
    </xf>
    <xf numFmtId="0" fontId="1" fillId="0" borderId="16" xfId="24" applyFont="1" applyBorder="1" applyAlignment="1">
      <alignment horizontal="distributed" vertical="center"/>
      <protection/>
    </xf>
    <xf numFmtId="182" fontId="1" fillId="0" borderId="16" xfId="24" applyNumberFormat="1" applyFont="1" applyBorder="1" applyAlignment="1">
      <alignment vertical="center"/>
      <protection/>
    </xf>
    <xf numFmtId="182" fontId="1" fillId="0" borderId="16" xfId="24" applyNumberFormat="1" applyFont="1" applyFill="1" applyBorder="1">
      <alignment/>
      <protection/>
    </xf>
    <xf numFmtId="182" fontId="1" fillId="0" borderId="22" xfId="24" applyNumberFormat="1" applyFont="1" applyFill="1" applyBorder="1">
      <alignment/>
      <protection/>
    </xf>
    <xf numFmtId="182" fontId="1" fillId="0" borderId="22" xfId="24" applyNumberFormat="1" applyFont="1" applyBorder="1" applyAlignment="1">
      <alignment vertical="center"/>
      <protection/>
    </xf>
    <xf numFmtId="182" fontId="1" fillId="0" borderId="16" xfId="24" applyNumberFormat="1" applyFont="1" applyBorder="1">
      <alignment/>
      <protection/>
    </xf>
    <xf numFmtId="0" fontId="1" fillId="0" borderId="20" xfId="24" applyFont="1" applyBorder="1">
      <alignment/>
      <protection/>
    </xf>
    <xf numFmtId="0" fontId="1" fillId="0" borderId="19" xfId="24" applyFont="1" applyBorder="1" applyAlignment="1">
      <alignment horizontal="distributed" vertical="center"/>
      <protection/>
    </xf>
    <xf numFmtId="182" fontId="1" fillId="0" borderId="19" xfId="24" applyNumberFormat="1" applyFont="1" applyBorder="1" applyAlignment="1">
      <alignment vertical="center"/>
      <protection/>
    </xf>
    <xf numFmtId="182" fontId="1" fillId="0" borderId="19" xfId="24" applyNumberFormat="1" applyFont="1" applyFill="1" applyBorder="1">
      <alignment/>
      <protection/>
    </xf>
    <xf numFmtId="182" fontId="1" fillId="0" borderId="23" xfId="24" applyNumberFormat="1" applyFont="1" applyFill="1" applyBorder="1">
      <alignment/>
      <protection/>
    </xf>
    <xf numFmtId="182" fontId="1" fillId="0" borderId="23" xfId="24" applyNumberFormat="1" applyFont="1" applyBorder="1" applyAlignment="1">
      <alignment vertical="center"/>
      <protection/>
    </xf>
    <xf numFmtId="182" fontId="1" fillId="0" borderId="19" xfId="24" applyNumberFormat="1" applyFont="1" applyBorder="1">
      <alignment/>
      <protection/>
    </xf>
    <xf numFmtId="182" fontId="1" fillId="0" borderId="0" xfId="24" applyNumberFormat="1" applyFont="1">
      <alignment/>
      <protection/>
    </xf>
    <xf numFmtId="182" fontId="1" fillId="0" borderId="0" xfId="24" applyNumberFormat="1" applyFont="1" applyBorder="1">
      <alignment/>
      <protection/>
    </xf>
    <xf numFmtId="38" fontId="1" fillId="0" borderId="1" xfId="17" applyFont="1" applyBorder="1" applyAlignment="1">
      <alignment vertical="center"/>
    </xf>
    <xf numFmtId="38" fontId="1" fillId="0" borderId="2" xfId="17" applyFont="1" applyBorder="1" applyAlignment="1">
      <alignment horizontal="centerContinuous" vertical="center"/>
    </xf>
    <xf numFmtId="38" fontId="1" fillId="0" borderId="24" xfId="17" applyFont="1" applyBorder="1" applyAlignment="1">
      <alignment horizontal="centerContinuous" vertical="center"/>
    </xf>
    <xf numFmtId="38" fontId="1" fillId="0" borderId="21" xfId="17" applyFont="1" applyBorder="1" applyAlignment="1">
      <alignment horizontal="centerContinuous" vertical="center"/>
    </xf>
    <xf numFmtId="38" fontId="10" fillId="0" borderId="10" xfId="17" applyFont="1" applyBorder="1" applyAlignment="1">
      <alignment horizontal="distributed" vertical="center" wrapText="1"/>
    </xf>
    <xf numFmtId="38" fontId="1" fillId="0" borderId="21" xfId="17" applyFont="1" applyBorder="1" applyAlignment="1">
      <alignment horizontal="distributed" vertical="center"/>
    </xf>
    <xf numFmtId="38" fontId="10" fillId="0" borderId="4" xfId="17" applyFont="1" applyBorder="1" applyAlignment="1">
      <alignment horizontal="distributed" vertical="center" wrapText="1"/>
    </xf>
    <xf numFmtId="38" fontId="1" fillId="0" borderId="7" xfId="17" applyFont="1" applyBorder="1" applyAlignment="1">
      <alignment vertical="center"/>
    </xf>
    <xf numFmtId="38" fontId="1" fillId="0" borderId="7" xfId="17" applyFont="1" applyBorder="1" applyAlignment="1">
      <alignment horizontal="distributed" vertical="center"/>
    </xf>
    <xf numFmtId="38" fontId="8" fillId="0" borderId="0" xfId="17" applyFont="1" applyAlignment="1">
      <alignment vertical="center"/>
    </xf>
    <xf numFmtId="38" fontId="8" fillId="0" borderId="0" xfId="17" applyFont="1" applyBorder="1" applyAlignment="1">
      <alignment vertical="center"/>
    </xf>
    <xf numFmtId="184" fontId="8" fillId="0" borderId="10" xfId="17" applyNumberFormat="1" applyFont="1" applyBorder="1" applyAlignment="1">
      <alignment vertical="center"/>
    </xf>
    <xf numFmtId="185" fontId="8" fillId="0" borderId="10" xfId="17" applyNumberFormat="1" applyFont="1" applyBorder="1" applyAlignment="1">
      <alignment vertical="center"/>
    </xf>
    <xf numFmtId="185" fontId="8" fillId="0" borderId="16" xfId="17" applyNumberFormat="1" applyFont="1" applyBorder="1" applyAlignment="1">
      <alignment vertical="center"/>
    </xf>
    <xf numFmtId="184" fontId="8" fillId="0" borderId="4" xfId="17" applyNumberFormat="1" applyFont="1" applyBorder="1" applyAlignment="1">
      <alignment vertical="center"/>
    </xf>
    <xf numFmtId="185" fontId="8" fillId="0" borderId="4" xfId="17" applyNumberFormat="1" applyFont="1" applyBorder="1" applyAlignment="1">
      <alignment vertical="center"/>
    </xf>
    <xf numFmtId="184" fontId="1" fillId="0" borderId="4" xfId="17" applyNumberFormat="1" applyFont="1" applyBorder="1" applyAlignment="1">
      <alignment vertical="center"/>
    </xf>
    <xf numFmtId="185" fontId="1" fillId="0" borderId="4" xfId="17" applyNumberFormat="1" applyFont="1" applyBorder="1" applyAlignment="1">
      <alignment vertical="center"/>
    </xf>
    <xf numFmtId="185" fontId="1" fillId="0" borderId="16" xfId="17" applyNumberFormat="1" applyFont="1" applyBorder="1" applyAlignment="1">
      <alignment vertical="center"/>
    </xf>
    <xf numFmtId="38" fontId="1" fillId="0" borderId="25" xfId="17" applyFont="1" applyBorder="1" applyAlignment="1">
      <alignment vertical="center"/>
    </xf>
    <xf numFmtId="184" fontId="1" fillId="0" borderId="11" xfId="17" applyNumberFormat="1" applyFont="1" applyBorder="1" applyAlignment="1">
      <alignment vertical="center"/>
    </xf>
    <xf numFmtId="185" fontId="1" fillId="0" borderId="11" xfId="17" applyNumberFormat="1" applyFont="1" applyBorder="1" applyAlignment="1">
      <alignment vertical="center"/>
    </xf>
    <xf numFmtId="185" fontId="1" fillId="0" borderId="19" xfId="17" applyNumberFormat="1" applyFont="1" applyBorder="1" applyAlignment="1">
      <alignment vertical="center"/>
    </xf>
    <xf numFmtId="0" fontId="1" fillId="0" borderId="0" xfId="26" applyFont="1">
      <alignment/>
      <protection/>
    </xf>
    <xf numFmtId="0" fontId="7" fillId="0" borderId="0" xfId="26" applyFont="1">
      <alignment/>
      <protection/>
    </xf>
    <xf numFmtId="0" fontId="1" fillId="0" borderId="0" xfId="26" applyFont="1" applyAlignment="1">
      <alignment horizontal="right"/>
      <protection/>
    </xf>
    <xf numFmtId="0" fontId="1" fillId="0" borderId="1" xfId="26" applyFont="1" applyBorder="1" applyAlignment="1">
      <alignment horizontal="distributed"/>
      <protection/>
    </xf>
    <xf numFmtId="0" fontId="1" fillId="0" borderId="24" xfId="26" applyFont="1" applyBorder="1">
      <alignment/>
      <protection/>
    </xf>
    <xf numFmtId="0" fontId="1" fillId="0" borderId="1" xfId="26" applyFont="1" applyBorder="1" applyAlignment="1">
      <alignment horizontal="center"/>
      <protection/>
    </xf>
    <xf numFmtId="0" fontId="1" fillId="0" borderId="7" xfId="26" applyFont="1" applyBorder="1" applyAlignment="1">
      <alignment horizontal="distributed" vertical="center"/>
      <protection/>
    </xf>
    <xf numFmtId="0" fontId="1" fillId="0" borderId="26" xfId="26" applyFont="1" applyBorder="1" applyAlignment="1">
      <alignment horizontal="center" vertical="top"/>
      <protection/>
    </xf>
    <xf numFmtId="0" fontId="1" fillId="0" borderId="7" xfId="26" applyFont="1" applyBorder="1" applyAlignment="1">
      <alignment horizontal="center" vertical="center"/>
      <protection/>
    </xf>
    <xf numFmtId="0" fontId="1" fillId="0" borderId="7" xfId="26" applyFont="1" applyBorder="1" applyAlignment="1">
      <alignment horizontal="center" vertical="center" wrapText="1"/>
      <protection/>
    </xf>
    <xf numFmtId="0" fontId="1" fillId="0" borderId="26" xfId="26" applyFont="1" applyBorder="1" applyAlignment="1">
      <alignment horizontal="center" vertical="center" wrapText="1"/>
      <protection/>
    </xf>
    <xf numFmtId="0" fontId="1" fillId="0" borderId="4" xfId="26" applyFont="1" applyBorder="1" applyAlignment="1">
      <alignment horizontal="distributed" vertical="center"/>
      <protection/>
    </xf>
    <xf numFmtId="0" fontId="1" fillId="0" borderId="16" xfId="26" applyFont="1" applyBorder="1" applyAlignment="1">
      <alignment horizontal="center" vertical="top"/>
      <protection/>
    </xf>
    <xf numFmtId="0" fontId="1" fillId="0" borderId="4" xfId="26" applyFont="1" applyBorder="1" applyAlignment="1">
      <alignment horizontal="center" vertical="center"/>
      <protection/>
    </xf>
    <xf numFmtId="0" fontId="15" fillId="0" borderId="4" xfId="26" applyFont="1" applyBorder="1" applyAlignment="1">
      <alignment horizontal="center" vertical="center"/>
      <protection/>
    </xf>
    <xf numFmtId="0" fontId="4" fillId="0" borderId="4" xfId="26" applyFont="1" applyBorder="1" applyAlignment="1">
      <alignment horizontal="center" vertical="center"/>
      <protection/>
    </xf>
    <xf numFmtId="0" fontId="1" fillId="0" borderId="4" xfId="26" applyFont="1" applyBorder="1" applyAlignment="1">
      <alignment horizontal="center" vertical="top"/>
      <protection/>
    </xf>
    <xf numFmtId="0" fontId="1" fillId="0" borderId="0" xfId="26" applyFont="1" applyAlignment="1">
      <alignment vertical="center"/>
      <protection/>
    </xf>
    <xf numFmtId="182" fontId="1" fillId="0" borderId="16" xfId="26" applyNumberFormat="1" applyFont="1" applyBorder="1" applyAlignment="1">
      <alignment vertical="center"/>
      <protection/>
    </xf>
    <xf numFmtId="182" fontId="1" fillId="0" borderId="4" xfId="26" applyNumberFormat="1" applyFont="1" applyBorder="1" applyAlignment="1">
      <alignment vertical="center"/>
      <protection/>
    </xf>
    <xf numFmtId="0" fontId="10" fillId="0" borderId="0" xfId="26" applyFont="1" applyAlignment="1">
      <alignment vertical="center"/>
      <protection/>
    </xf>
    <xf numFmtId="0" fontId="8" fillId="0" borderId="4" xfId="26" applyFont="1" applyBorder="1" applyAlignment="1">
      <alignment horizontal="distributed" vertical="center"/>
      <protection/>
    </xf>
    <xf numFmtId="182" fontId="8" fillId="0" borderId="16" xfId="26" applyNumberFormat="1" applyFont="1" applyBorder="1" applyAlignment="1">
      <alignment vertical="center"/>
      <protection/>
    </xf>
    <xf numFmtId="0" fontId="10" fillId="0" borderId="0" xfId="26" applyFont="1">
      <alignment/>
      <protection/>
    </xf>
    <xf numFmtId="0" fontId="10" fillId="0" borderId="4" xfId="26" applyFont="1" applyBorder="1">
      <alignment/>
      <protection/>
    </xf>
    <xf numFmtId="182" fontId="8" fillId="0" borderId="16" xfId="26" applyNumberFormat="1" applyFont="1" applyBorder="1" applyAlignment="1">
      <alignment/>
      <protection/>
    </xf>
    <xf numFmtId="182" fontId="8" fillId="0" borderId="4" xfId="26" applyNumberFormat="1" applyFont="1" applyBorder="1" applyAlignment="1">
      <alignment/>
      <protection/>
    </xf>
    <xf numFmtId="182" fontId="8" fillId="0" borderId="4" xfId="26" applyNumberFormat="1" applyFont="1" applyBorder="1" applyAlignment="1">
      <alignment vertical="center"/>
      <protection/>
    </xf>
    <xf numFmtId="182" fontId="1" fillId="0" borderId="16" xfId="26" applyNumberFormat="1" applyFont="1" applyBorder="1" applyAlignment="1">
      <alignment/>
      <protection/>
    </xf>
    <xf numFmtId="182" fontId="1" fillId="0" borderId="4" xfId="26" applyNumberFormat="1" applyFont="1" applyBorder="1" applyAlignment="1">
      <alignment/>
      <protection/>
    </xf>
    <xf numFmtId="0" fontId="1" fillId="0" borderId="0" xfId="26" applyFont="1" applyBorder="1" applyAlignment="1">
      <alignment/>
      <protection/>
    </xf>
    <xf numFmtId="0" fontId="1" fillId="0" borderId="11" xfId="26" applyFont="1" applyBorder="1" applyAlignment="1">
      <alignment horizontal="distributed" vertical="center"/>
      <protection/>
    </xf>
    <xf numFmtId="182" fontId="1" fillId="0" borderId="19" xfId="26" applyNumberFormat="1" applyFont="1" applyBorder="1" applyAlignment="1">
      <alignment/>
      <protection/>
    </xf>
    <xf numFmtId="182" fontId="1" fillId="0" borderId="11" xfId="26" applyNumberFormat="1" applyFont="1" applyBorder="1" applyAlignment="1">
      <alignment vertical="center"/>
      <protection/>
    </xf>
    <xf numFmtId="182" fontId="1" fillId="0" borderId="11" xfId="26" applyNumberFormat="1" applyFont="1" applyBorder="1" applyAlignment="1">
      <alignment/>
      <protection/>
    </xf>
    <xf numFmtId="0" fontId="1" fillId="0" borderId="0" xfId="26" applyFont="1" applyBorder="1">
      <alignment/>
      <protection/>
    </xf>
    <xf numFmtId="0" fontId="1" fillId="0" borderId="0" xfId="27" applyFont="1">
      <alignment/>
      <protection/>
    </xf>
    <xf numFmtId="0" fontId="7" fillId="0" borderId="0" xfId="27" applyFont="1">
      <alignment/>
      <protection/>
    </xf>
    <xf numFmtId="0" fontId="1" fillId="0" borderId="0" xfId="27" applyFont="1" applyAlignment="1">
      <alignment horizontal="right"/>
      <protection/>
    </xf>
    <xf numFmtId="0" fontId="1" fillId="0" borderId="1" xfId="27" applyFont="1" applyBorder="1">
      <alignment/>
      <protection/>
    </xf>
    <xf numFmtId="0" fontId="1" fillId="0" borderId="4" xfId="27" applyFont="1" applyBorder="1" applyAlignment="1">
      <alignment horizontal="center"/>
      <protection/>
    </xf>
    <xf numFmtId="0" fontId="1" fillId="0" borderId="4" xfId="27" applyFont="1" applyBorder="1" applyAlignment="1">
      <alignment horizontal="center" vertical="center"/>
      <protection/>
    </xf>
    <xf numFmtId="0" fontId="1" fillId="0" borderId="7" xfId="27" applyFont="1" applyBorder="1" applyAlignment="1">
      <alignment horizontal="distributed" vertical="center"/>
      <protection/>
    </xf>
    <xf numFmtId="0" fontId="1" fillId="0" borderId="21" xfId="27" applyFont="1" applyBorder="1" applyAlignment="1">
      <alignment horizontal="center" vertical="center"/>
      <protection/>
    </xf>
    <xf numFmtId="0" fontId="1" fillId="0" borderId="0" xfId="27" applyFont="1" applyAlignment="1">
      <alignment vertical="center"/>
      <protection/>
    </xf>
    <xf numFmtId="0" fontId="1" fillId="0" borderId="4" xfId="27" applyFont="1" applyBorder="1" applyAlignment="1">
      <alignment horizontal="distributed" vertical="center"/>
      <protection/>
    </xf>
    <xf numFmtId="182" fontId="1" fillId="0" borderId="10" xfId="27" applyNumberFormat="1" applyFont="1" applyBorder="1" applyAlignment="1">
      <alignment horizontal="right" vertical="center"/>
      <protection/>
    </xf>
    <xf numFmtId="182" fontId="1" fillId="0" borderId="10" xfId="27" applyNumberFormat="1" applyFont="1" applyBorder="1" applyAlignment="1">
      <alignment vertical="center"/>
      <protection/>
    </xf>
    <xf numFmtId="0" fontId="10" fillId="0" borderId="0" xfId="27" applyFont="1" applyAlignment="1">
      <alignment vertical="center"/>
      <protection/>
    </xf>
    <xf numFmtId="0" fontId="8" fillId="0" borderId="4" xfId="27" applyFont="1" applyBorder="1" applyAlignment="1">
      <alignment horizontal="distributed" vertical="center"/>
      <protection/>
    </xf>
    <xf numFmtId="182" fontId="8" fillId="0" borderId="4" xfId="27" applyNumberFormat="1" applyFont="1" applyBorder="1" applyAlignment="1">
      <alignment vertical="center"/>
      <protection/>
    </xf>
    <xf numFmtId="0" fontId="10" fillId="0" borderId="0" xfId="27" applyFont="1">
      <alignment/>
      <protection/>
    </xf>
    <xf numFmtId="0" fontId="10" fillId="0" borderId="4" xfId="27" applyFont="1" applyBorder="1">
      <alignment/>
      <protection/>
    </xf>
    <xf numFmtId="182" fontId="8" fillId="0" borderId="4" xfId="27" applyNumberFormat="1" applyFont="1" applyBorder="1">
      <alignment/>
      <protection/>
    </xf>
    <xf numFmtId="0" fontId="8" fillId="0" borderId="0" xfId="27" applyFont="1">
      <alignment/>
      <protection/>
    </xf>
    <xf numFmtId="0" fontId="8" fillId="0" borderId="4" xfId="27" applyFont="1" applyBorder="1" applyAlignment="1">
      <alignment horizontal="distributed"/>
      <protection/>
    </xf>
    <xf numFmtId="0" fontId="1" fillId="0" borderId="4" xfId="27" applyFont="1" applyBorder="1">
      <alignment/>
      <protection/>
    </xf>
    <xf numFmtId="182" fontId="1" fillId="0" borderId="4" xfId="27" applyNumberFormat="1" applyFont="1" applyBorder="1">
      <alignment/>
      <protection/>
    </xf>
    <xf numFmtId="182" fontId="8" fillId="0" borderId="4" xfId="27" applyNumberFormat="1" applyFont="1" applyBorder="1" applyAlignment="1">
      <alignment horizontal="right"/>
      <protection/>
    </xf>
    <xf numFmtId="182" fontId="8" fillId="0" borderId="4" xfId="27" applyNumberFormat="1" applyFont="1" applyFill="1" applyBorder="1" applyAlignment="1">
      <alignment vertical="center"/>
      <protection/>
    </xf>
    <xf numFmtId="182" fontId="1" fillId="0" borderId="4" xfId="27" applyNumberFormat="1" applyFont="1" applyBorder="1" applyAlignment="1">
      <alignment horizontal="right"/>
      <protection/>
    </xf>
    <xf numFmtId="38" fontId="1" fillId="0" borderId="4" xfId="17" applyFont="1" applyBorder="1" applyAlignment="1">
      <alignment horizontal="right"/>
    </xf>
    <xf numFmtId="38" fontId="1" fillId="0" borderId="4" xfId="17" applyFont="1" applyBorder="1" applyAlignment="1">
      <alignment/>
    </xf>
    <xf numFmtId="189" fontId="1" fillId="0" borderId="4" xfId="17" applyNumberFormat="1" applyFont="1" applyBorder="1" applyAlignment="1">
      <alignment horizontal="right"/>
    </xf>
    <xf numFmtId="188" fontId="1" fillId="0" borderId="4" xfId="17" applyNumberFormat="1" applyFont="1" applyBorder="1" applyAlignment="1">
      <alignment horizontal="right"/>
    </xf>
    <xf numFmtId="0" fontId="1" fillId="0" borderId="11" xfId="27" applyFont="1" applyBorder="1" applyAlignment="1">
      <alignment horizontal="distributed" vertical="center"/>
      <protection/>
    </xf>
    <xf numFmtId="38" fontId="1" fillId="0" borderId="11" xfId="17" applyFont="1" applyBorder="1" applyAlignment="1">
      <alignment horizontal="right"/>
    </xf>
    <xf numFmtId="38" fontId="1" fillId="0" borderId="11" xfId="17" applyFont="1" applyBorder="1" applyAlignment="1">
      <alignment/>
    </xf>
    <xf numFmtId="188" fontId="1" fillId="0" borderId="11" xfId="17" applyNumberFormat="1" applyFont="1" applyBorder="1" applyAlignment="1">
      <alignment horizontal="right"/>
    </xf>
    <xf numFmtId="0" fontId="1" fillId="0" borderId="0" xfId="28" applyFont="1" applyAlignment="1">
      <alignment vertical="center"/>
      <protection/>
    </xf>
    <xf numFmtId="0" fontId="1" fillId="0" borderId="0" xfId="28" applyFont="1" applyFill="1" applyAlignment="1">
      <alignment vertical="center"/>
      <protection/>
    </xf>
    <xf numFmtId="3" fontId="7" fillId="0" borderId="0" xfId="28" applyNumberFormat="1" applyFont="1" applyAlignment="1">
      <alignment vertical="center"/>
      <protection/>
    </xf>
    <xf numFmtId="0" fontId="1" fillId="0" borderId="0" xfId="28" applyFont="1" applyBorder="1" applyAlignment="1">
      <alignment vertical="center"/>
      <protection/>
    </xf>
    <xf numFmtId="0" fontId="1" fillId="0" borderId="0" xfId="28" applyFont="1" applyFill="1" applyBorder="1" applyAlignment="1">
      <alignment vertical="center"/>
      <protection/>
    </xf>
    <xf numFmtId="0" fontId="1" fillId="0" borderId="0" xfId="28" applyFont="1" applyFill="1" applyBorder="1" applyAlignment="1">
      <alignment horizontal="right" vertical="center"/>
      <protection/>
    </xf>
    <xf numFmtId="0" fontId="1" fillId="0" borderId="1" xfId="28" applyFont="1" applyBorder="1" applyAlignment="1">
      <alignment horizontal="distributed" vertical="center"/>
      <protection/>
    </xf>
    <xf numFmtId="0" fontId="1" fillId="0" borderId="12" xfId="28" applyFont="1" applyBorder="1" applyAlignment="1">
      <alignment horizontal="centerContinuous" vertical="center"/>
      <protection/>
    </xf>
    <xf numFmtId="0" fontId="1" fillId="0" borderId="12" xfId="28" applyFont="1" applyBorder="1" applyAlignment="1" quotePrefix="1">
      <alignment horizontal="centerContinuous" vertical="center"/>
      <protection/>
    </xf>
    <xf numFmtId="0" fontId="1" fillId="0" borderId="12" xfId="28" applyFont="1" applyFill="1" applyBorder="1" applyAlignment="1">
      <alignment horizontal="centerContinuous" vertical="center"/>
      <protection/>
    </xf>
    <xf numFmtId="0" fontId="1" fillId="0" borderId="12" xfId="28" applyFont="1" applyFill="1" applyBorder="1" applyAlignment="1" quotePrefix="1">
      <alignment horizontal="centerContinuous" vertical="center"/>
      <protection/>
    </xf>
    <xf numFmtId="0" fontId="1" fillId="0" borderId="0" xfId="28" applyFont="1" applyBorder="1" applyAlignment="1" quotePrefix="1">
      <alignment vertical="center"/>
      <protection/>
    </xf>
    <xf numFmtId="0" fontId="1" fillId="0" borderId="7" xfId="28" applyFont="1" applyBorder="1" applyAlignment="1">
      <alignment horizontal="distributed" vertical="center"/>
      <protection/>
    </xf>
    <xf numFmtId="0" fontId="1" fillId="0" borderId="7" xfId="28" applyFont="1" applyBorder="1" applyAlignment="1">
      <alignment horizontal="center" vertical="center"/>
      <protection/>
    </xf>
    <xf numFmtId="0" fontId="1" fillId="0" borderId="7" xfId="28" applyFont="1" applyBorder="1" applyAlignment="1">
      <alignment horizontal="center" vertical="center" wrapText="1"/>
      <protection/>
    </xf>
    <xf numFmtId="0" fontId="1" fillId="0" borderId="7" xfId="28" applyFont="1" applyFill="1" applyBorder="1" applyAlignment="1">
      <alignment horizontal="distributed" vertical="center"/>
      <protection/>
    </xf>
    <xf numFmtId="0" fontId="1" fillId="0" borderId="7" xfId="28" applyFont="1" applyFill="1" applyBorder="1" applyAlignment="1">
      <alignment horizontal="center" vertical="center" wrapText="1"/>
      <protection/>
    </xf>
    <xf numFmtId="0" fontId="1" fillId="0" borderId="0" xfId="28" applyFont="1" applyBorder="1" applyAlignment="1">
      <alignment horizontal="center" vertical="center"/>
      <protection/>
    </xf>
    <xf numFmtId="0" fontId="1" fillId="0" borderId="0" xfId="28" applyFont="1" applyBorder="1" applyAlignment="1">
      <alignment vertical="center" wrapText="1"/>
      <protection/>
    </xf>
    <xf numFmtId="0" fontId="1" fillId="0" borderId="4" xfId="28" applyFont="1" applyBorder="1" applyAlignment="1">
      <alignment horizontal="distributed" vertical="center"/>
      <protection/>
    </xf>
    <xf numFmtId="0" fontId="1" fillId="0" borderId="4" xfId="28" applyFont="1" applyBorder="1" applyAlignment="1">
      <alignment horizontal="right" vertical="center"/>
      <protection/>
    </xf>
    <xf numFmtId="3" fontId="1" fillId="0" borderId="0" xfId="28" applyNumberFormat="1" applyFont="1" applyBorder="1" applyAlignment="1">
      <alignment vertical="center"/>
      <protection/>
    </xf>
    <xf numFmtId="0" fontId="8" fillId="0" borderId="0" xfId="28" applyFont="1" applyAlignment="1">
      <alignment vertical="center"/>
      <protection/>
    </xf>
    <xf numFmtId="0" fontId="8" fillId="0" borderId="4" xfId="28" applyFont="1" applyBorder="1" applyAlignment="1">
      <alignment horizontal="right" vertical="center"/>
      <protection/>
    </xf>
    <xf numFmtId="41" fontId="8" fillId="0" borderId="4" xfId="17" applyNumberFormat="1" applyFont="1" applyBorder="1" applyAlignment="1">
      <alignment vertical="center"/>
    </xf>
    <xf numFmtId="41" fontId="8" fillId="0" borderId="4" xfId="17" applyNumberFormat="1" applyFont="1" applyFill="1" applyBorder="1" applyAlignment="1">
      <alignment vertical="center"/>
    </xf>
    <xf numFmtId="3" fontId="8" fillId="0" borderId="0" xfId="28" applyNumberFormat="1" applyFont="1" applyBorder="1" applyAlignment="1">
      <alignment vertical="center"/>
      <protection/>
    </xf>
    <xf numFmtId="182" fontId="8" fillId="0" borderId="0" xfId="28" applyNumberFormat="1" applyFont="1" applyBorder="1" applyAlignment="1">
      <alignment vertical="center"/>
      <protection/>
    </xf>
    <xf numFmtId="0" fontId="10" fillId="0" borderId="0" xfId="28" applyFont="1" applyAlignment="1">
      <alignment vertical="center"/>
      <protection/>
    </xf>
    <xf numFmtId="0" fontId="10" fillId="0" borderId="4" xfId="28" applyFont="1" applyBorder="1" applyAlignment="1">
      <alignment horizontal="distributed" vertical="center"/>
      <protection/>
    </xf>
    <xf numFmtId="41" fontId="10" fillId="0" borderId="4" xfId="17" applyNumberFormat="1" applyFont="1" applyBorder="1" applyAlignment="1">
      <alignment vertical="center"/>
    </xf>
    <xf numFmtId="41" fontId="10" fillId="0" borderId="4" xfId="17" applyNumberFormat="1" applyFont="1" applyFill="1" applyBorder="1" applyAlignment="1">
      <alignment vertical="center"/>
    </xf>
    <xf numFmtId="3" fontId="10" fillId="0" borderId="0" xfId="28" applyNumberFormat="1" applyFont="1" applyBorder="1" applyAlignment="1">
      <alignment vertical="center"/>
      <protection/>
    </xf>
    <xf numFmtId="182" fontId="10" fillId="0" borderId="0" xfId="28" applyNumberFormat="1" applyFont="1" applyBorder="1" applyAlignment="1">
      <alignment vertical="center"/>
      <protection/>
    </xf>
    <xf numFmtId="0" fontId="8" fillId="0" borderId="4" xfId="28" applyFont="1" applyBorder="1" applyAlignment="1">
      <alignment horizontal="distributed" vertical="center"/>
      <protection/>
    </xf>
    <xf numFmtId="177" fontId="8" fillId="0" borderId="4" xfId="17" applyNumberFormat="1" applyFont="1" applyFill="1" applyBorder="1" applyAlignment="1">
      <alignment vertical="center"/>
    </xf>
    <xf numFmtId="41" fontId="1" fillId="0" borderId="4" xfId="17" applyNumberFormat="1" applyFont="1" applyFill="1" applyBorder="1" applyAlignment="1">
      <alignment horizontal="right" vertical="center"/>
    </xf>
    <xf numFmtId="182" fontId="1" fillId="0" borderId="0" xfId="28" applyNumberFormat="1" applyFont="1" applyBorder="1" applyAlignment="1">
      <alignment vertical="center"/>
      <protection/>
    </xf>
    <xf numFmtId="41" fontId="1" fillId="0" borderId="4" xfId="17" applyNumberFormat="1" applyFont="1" applyBorder="1" applyAlignment="1" applyProtection="1">
      <alignment horizontal="right" vertical="center"/>
      <protection locked="0"/>
    </xf>
    <xf numFmtId="177" fontId="1" fillId="0" borderId="4" xfId="17" applyNumberFormat="1" applyFont="1" applyFill="1" applyBorder="1" applyAlignment="1" applyProtection="1">
      <alignment horizontal="right" vertical="center"/>
      <protection locked="0"/>
    </xf>
    <xf numFmtId="41" fontId="1" fillId="0" borderId="4" xfId="17" applyNumberFormat="1" applyFont="1" applyFill="1" applyBorder="1" applyAlignment="1" applyProtection="1">
      <alignment horizontal="right" vertical="center"/>
      <protection locked="0"/>
    </xf>
    <xf numFmtId="0" fontId="1" fillId="0" borderId="11" xfId="28" applyFont="1" applyBorder="1" applyAlignment="1">
      <alignment horizontal="distributed" vertical="center"/>
      <protection/>
    </xf>
    <xf numFmtId="41" fontId="1" fillId="0" borderId="11" xfId="17" applyNumberFormat="1" applyFont="1" applyBorder="1" applyAlignment="1" applyProtection="1">
      <alignment horizontal="right" vertical="center"/>
      <protection locked="0"/>
    </xf>
    <xf numFmtId="41" fontId="1" fillId="0" borderId="11" xfId="17" applyNumberFormat="1" applyFont="1" applyFill="1" applyBorder="1" applyAlignment="1" applyProtection="1">
      <alignment horizontal="right" vertical="center"/>
      <protection locked="0"/>
    </xf>
    <xf numFmtId="38" fontId="1" fillId="0" borderId="0" xfId="17" applyFont="1" applyFill="1" applyAlignment="1">
      <alignment vertical="center"/>
    </xf>
    <xf numFmtId="0" fontId="7" fillId="0" borderId="0" xfId="29" applyNumberFormat="1" applyFont="1" applyFill="1" applyAlignment="1" applyProtection="1">
      <alignment vertical="center"/>
      <protection locked="0"/>
    </xf>
    <xf numFmtId="0" fontId="10" fillId="0" borderId="0" xfId="29" applyNumberFormat="1" applyFont="1" applyFill="1" applyAlignment="1" applyProtection="1">
      <alignment vertical="center"/>
      <protection locked="0"/>
    </xf>
    <xf numFmtId="0" fontId="10" fillId="0" borderId="0" xfId="29" applyNumberFormat="1" applyFont="1" applyFill="1" applyAlignment="1" applyProtection="1">
      <alignment horizontal="distributed" vertical="center"/>
      <protection locked="0"/>
    </xf>
    <xf numFmtId="38" fontId="1" fillId="0" borderId="0" xfId="17" applyFont="1" applyFill="1" applyAlignment="1">
      <alignment horizontal="right" vertical="center"/>
    </xf>
    <xf numFmtId="0" fontId="1" fillId="0" borderId="3" xfId="29" applyNumberFormat="1" applyFont="1" applyFill="1" applyBorder="1" applyAlignment="1" applyProtection="1">
      <alignment horizontal="distributed" vertical="center"/>
      <protection locked="0"/>
    </xf>
    <xf numFmtId="0" fontId="1" fillId="0" borderId="1" xfId="29" applyNumberFormat="1" applyFont="1" applyFill="1" applyBorder="1" applyAlignment="1" applyProtection="1">
      <alignment horizontal="distributed" vertical="center"/>
      <protection locked="0"/>
    </xf>
    <xf numFmtId="0" fontId="1" fillId="0" borderId="1" xfId="29" applyFont="1" applyFill="1" applyBorder="1" applyAlignment="1">
      <alignment horizontal="distributed" vertical="center"/>
      <protection/>
    </xf>
    <xf numFmtId="38" fontId="1" fillId="0" borderId="1" xfId="17" applyFont="1" applyFill="1" applyBorder="1" applyAlignment="1">
      <alignment vertical="center"/>
    </xf>
    <xf numFmtId="0" fontId="1" fillId="0" borderId="2" xfId="29" applyNumberFormat="1" applyFont="1" applyFill="1" applyBorder="1" applyAlignment="1" applyProtection="1">
      <alignment vertical="center"/>
      <protection locked="0"/>
    </xf>
    <xf numFmtId="0" fontId="1" fillId="0" borderId="27" xfId="29" applyNumberFormat="1" applyFont="1" applyFill="1" applyBorder="1" applyAlignment="1" applyProtection="1">
      <alignment horizontal="left" vertical="center"/>
      <protection locked="0"/>
    </xf>
    <xf numFmtId="0" fontId="1" fillId="0" borderId="2" xfId="29" applyNumberFormat="1" applyFont="1" applyFill="1" applyBorder="1" applyAlignment="1" applyProtection="1">
      <alignment horizontal="center" vertical="center"/>
      <protection locked="0"/>
    </xf>
    <xf numFmtId="0" fontId="1" fillId="0" borderId="5" xfId="29" applyNumberFormat="1" applyFont="1" applyFill="1" applyBorder="1" applyAlignment="1" applyProtection="1">
      <alignment horizontal="distributed" vertical="center"/>
      <protection locked="0"/>
    </xf>
    <xf numFmtId="0" fontId="1" fillId="0" borderId="4" xfId="29" applyNumberFormat="1" applyFont="1" applyFill="1" applyBorder="1" applyAlignment="1" applyProtection="1">
      <alignment horizontal="distributed" vertical="center"/>
      <protection locked="0"/>
    </xf>
    <xf numFmtId="0" fontId="1" fillId="0" borderId="10" xfId="29" applyNumberFormat="1" applyFont="1" applyFill="1" applyBorder="1" applyAlignment="1" applyProtection="1">
      <alignment horizontal="center" vertical="center"/>
      <protection locked="0"/>
    </xf>
    <xf numFmtId="0" fontId="1" fillId="0" borderId="6" xfId="29" applyNumberFormat="1" applyFont="1" applyFill="1" applyBorder="1" applyAlignment="1" applyProtection="1">
      <alignment horizontal="distributed" vertical="center"/>
      <protection locked="0"/>
    </xf>
    <xf numFmtId="0" fontId="1" fillId="0" borderId="10" xfId="29" applyNumberFormat="1" applyFont="1" applyFill="1" applyBorder="1" applyAlignment="1" applyProtection="1">
      <alignment horizontal="distributed" vertical="center"/>
      <protection locked="0"/>
    </xf>
    <xf numFmtId="0" fontId="1" fillId="0" borderId="5" xfId="29" applyNumberFormat="1" applyFont="1" applyFill="1" applyBorder="1" applyAlignment="1" applyProtection="1">
      <alignment horizontal="center" vertical="center"/>
      <protection locked="0"/>
    </xf>
    <xf numFmtId="0" fontId="1" fillId="0" borderId="28" xfId="29" applyNumberFormat="1" applyFont="1" applyFill="1" applyBorder="1" applyAlignment="1" applyProtection="1">
      <alignment horizontal="center" vertical="center"/>
      <protection locked="0"/>
    </xf>
    <xf numFmtId="0" fontId="1" fillId="0" borderId="0" xfId="29" applyNumberFormat="1" applyFont="1" applyFill="1" applyBorder="1" applyAlignment="1" applyProtection="1">
      <alignment horizontal="center" vertical="center"/>
      <protection locked="0"/>
    </xf>
    <xf numFmtId="0" fontId="1" fillId="0" borderId="15" xfId="29" applyNumberFormat="1" applyFont="1" applyFill="1" applyBorder="1" applyAlignment="1" applyProtection="1">
      <alignment horizontal="center" vertical="center"/>
      <protection locked="0"/>
    </xf>
    <xf numFmtId="0" fontId="1" fillId="0" borderId="29" xfId="29" applyNumberFormat="1" applyFont="1" applyFill="1" applyBorder="1" applyAlignment="1" applyProtection="1">
      <alignment horizontal="center" vertical="center"/>
      <protection locked="0"/>
    </xf>
    <xf numFmtId="0" fontId="1" fillId="0" borderId="9" xfId="29" applyNumberFormat="1" applyFont="1" applyFill="1" applyBorder="1" applyAlignment="1" applyProtection="1">
      <alignment horizontal="distributed" vertical="center"/>
      <protection locked="0"/>
    </xf>
    <xf numFmtId="0" fontId="1" fillId="0" borderId="9" xfId="29" applyFont="1" applyFill="1" applyBorder="1" applyAlignment="1">
      <alignment horizontal="distributed" vertical="center"/>
      <protection/>
    </xf>
    <xf numFmtId="0" fontId="1" fillId="0" borderId="7" xfId="29" applyFont="1" applyFill="1" applyBorder="1" applyAlignment="1">
      <alignment horizontal="distributed" vertical="center"/>
      <protection/>
    </xf>
    <xf numFmtId="0" fontId="1" fillId="0" borderId="28" xfId="29" applyNumberFormat="1" applyFont="1" applyFill="1" applyBorder="1" applyAlignment="1" applyProtection="1">
      <alignment horizontal="distributed" vertical="center"/>
      <protection locked="0"/>
    </xf>
    <xf numFmtId="0" fontId="1" fillId="0" borderId="21" xfId="29" applyNumberFormat="1" applyFont="1" applyFill="1" applyBorder="1" applyAlignment="1" applyProtection="1">
      <alignment horizontal="distributed" vertical="center"/>
      <protection locked="0"/>
    </xf>
    <xf numFmtId="0" fontId="1" fillId="0" borderId="7" xfId="29" applyNumberFormat="1" applyFont="1" applyFill="1" applyBorder="1" applyAlignment="1" applyProtection="1">
      <alignment horizontal="distributed" vertical="center"/>
      <protection locked="0"/>
    </xf>
    <xf numFmtId="0" fontId="1" fillId="0" borderId="9" xfId="29" applyNumberFormat="1" applyFont="1" applyFill="1" applyBorder="1" applyAlignment="1" applyProtection="1">
      <alignment horizontal="center" vertical="center"/>
      <protection locked="0"/>
    </xf>
    <xf numFmtId="0" fontId="1" fillId="0" borderId="21" xfId="29" applyNumberFormat="1" applyFont="1" applyFill="1" applyBorder="1" applyAlignment="1" applyProtection="1">
      <alignment horizontal="center" vertical="center"/>
      <protection locked="0"/>
    </xf>
    <xf numFmtId="0" fontId="1" fillId="0" borderId="8" xfId="29" applyNumberFormat="1" applyFont="1" applyFill="1" applyBorder="1" applyAlignment="1" applyProtection="1">
      <alignment horizontal="center" vertical="center"/>
      <protection locked="0"/>
    </xf>
    <xf numFmtId="0" fontId="1" fillId="0" borderId="30" xfId="29" applyNumberFormat="1" applyFont="1" applyFill="1" applyBorder="1" applyAlignment="1" applyProtection="1">
      <alignment horizontal="center" vertical="center"/>
      <protection locked="0"/>
    </xf>
    <xf numFmtId="0" fontId="1" fillId="0" borderId="31" xfId="29" applyNumberFormat="1" applyFont="1" applyFill="1" applyBorder="1" applyAlignment="1" applyProtection="1">
      <alignment horizontal="center" vertical="center"/>
      <protection locked="0"/>
    </xf>
    <xf numFmtId="0" fontId="1" fillId="0" borderId="26" xfId="29" applyNumberFormat="1" applyFont="1" applyFill="1" applyBorder="1" applyAlignment="1" applyProtection="1">
      <alignment horizontal="center" vertical="center"/>
      <protection locked="0"/>
    </xf>
    <xf numFmtId="0" fontId="1" fillId="0" borderId="10" xfId="17" applyNumberFormat="1" applyFont="1" applyFill="1" applyBorder="1" applyAlignment="1">
      <alignment horizontal="distributed" vertical="center"/>
    </xf>
    <xf numFmtId="177" fontId="1" fillId="0" borderId="10" xfId="17" applyNumberFormat="1" applyFont="1" applyFill="1" applyBorder="1" applyAlignment="1">
      <alignment horizontal="right" vertical="center"/>
    </xf>
    <xf numFmtId="177" fontId="10" fillId="0" borderId="4" xfId="17" applyNumberFormat="1" applyFont="1" applyFill="1" applyBorder="1" applyAlignment="1">
      <alignment horizontal="right" vertical="center"/>
    </xf>
    <xf numFmtId="177" fontId="1" fillId="0" borderId="10" xfId="29" applyNumberFormat="1" applyFont="1" applyFill="1" applyBorder="1" applyAlignment="1" applyProtection="1">
      <alignment horizontal="right" vertical="center"/>
      <protection locked="0"/>
    </xf>
    <xf numFmtId="41" fontId="10" fillId="0" borderId="4" xfId="29" applyNumberFormat="1" applyFont="1" applyFill="1" applyBorder="1" applyAlignment="1" applyProtection="1">
      <alignment horizontal="right" vertical="center"/>
      <protection locked="0"/>
    </xf>
    <xf numFmtId="41" fontId="1" fillId="0" borderId="4" xfId="29" applyNumberFormat="1" applyFont="1" applyFill="1" applyBorder="1" applyAlignment="1" applyProtection="1">
      <alignment horizontal="right" vertical="center"/>
      <protection locked="0"/>
    </xf>
    <xf numFmtId="177" fontId="1" fillId="0" borderId="15" xfId="29" applyNumberFormat="1" applyFont="1" applyFill="1" applyBorder="1" applyAlignment="1" applyProtection="1">
      <alignment horizontal="right" vertical="center"/>
      <protection locked="0"/>
    </xf>
    <xf numFmtId="177" fontId="1" fillId="0" borderId="29" xfId="29" applyNumberFormat="1" applyFont="1" applyFill="1" applyBorder="1" applyAlignment="1" applyProtection="1">
      <alignment horizontal="right" vertical="center"/>
      <protection locked="0"/>
    </xf>
    <xf numFmtId="38" fontId="8" fillId="0" borderId="0" xfId="17" applyFont="1" applyFill="1" applyAlignment="1">
      <alignment vertical="center"/>
    </xf>
    <xf numFmtId="192" fontId="1" fillId="0" borderId="16" xfId="32" applyNumberFormat="1" applyFont="1" applyFill="1" applyBorder="1" applyAlignment="1">
      <alignment horizontal="distributed" vertical="center"/>
      <protection/>
    </xf>
    <xf numFmtId="38" fontId="8" fillId="0" borderId="4" xfId="17" applyFont="1" applyFill="1" applyBorder="1" applyAlignment="1" quotePrefix="1">
      <alignment vertical="center"/>
    </xf>
    <xf numFmtId="177" fontId="8" fillId="0" borderId="4" xfId="17" applyNumberFormat="1" applyFont="1" applyFill="1" applyBorder="1" applyAlignment="1">
      <alignment horizontal="right" vertical="center"/>
    </xf>
    <xf numFmtId="177" fontId="8" fillId="0" borderId="4" xfId="29" applyNumberFormat="1" applyFont="1" applyFill="1" applyBorder="1" applyAlignment="1" applyProtection="1">
      <alignment horizontal="right" vertical="center"/>
      <protection locked="0"/>
    </xf>
    <xf numFmtId="41" fontId="8" fillId="0" borderId="4" xfId="29" applyNumberFormat="1" applyFont="1" applyFill="1" applyBorder="1" applyAlignment="1" applyProtection="1">
      <alignment horizontal="right" vertical="center"/>
      <protection locked="0"/>
    </xf>
    <xf numFmtId="177" fontId="8" fillId="0" borderId="17" xfId="17" applyNumberFormat="1" applyFont="1" applyFill="1" applyBorder="1" applyAlignment="1">
      <alignment horizontal="right" vertical="center"/>
    </xf>
    <xf numFmtId="177" fontId="8" fillId="0" borderId="16" xfId="17" applyNumberFormat="1" applyFont="1" applyFill="1" applyBorder="1" applyAlignment="1">
      <alignment horizontal="right" vertical="center"/>
    </xf>
    <xf numFmtId="38" fontId="8" fillId="0" borderId="0" xfId="17" applyFont="1" applyFill="1" applyBorder="1" applyAlignment="1">
      <alignment vertical="center"/>
    </xf>
    <xf numFmtId="38" fontId="8" fillId="0" borderId="4" xfId="17" applyFont="1" applyFill="1" applyBorder="1" applyAlignment="1">
      <alignment horizontal="distributed" vertical="center"/>
    </xf>
    <xf numFmtId="177" fontId="8" fillId="0" borderId="4" xfId="29" applyNumberFormat="1" applyFont="1" applyFill="1" applyBorder="1" applyAlignment="1" applyProtection="1">
      <alignment horizontal="center" vertical="center"/>
      <protection locked="0"/>
    </xf>
    <xf numFmtId="177" fontId="8" fillId="0" borderId="17" xfId="17" applyNumberFormat="1" applyFont="1" applyFill="1" applyBorder="1" applyAlignment="1">
      <alignment vertical="center"/>
    </xf>
    <xf numFmtId="177" fontId="8" fillId="0" borderId="16" xfId="17" applyNumberFormat="1" applyFont="1" applyFill="1" applyBorder="1" applyAlignment="1">
      <alignment vertical="center"/>
    </xf>
    <xf numFmtId="190" fontId="8" fillId="0" borderId="4" xfId="29" applyNumberFormat="1" applyFont="1" applyFill="1" applyBorder="1" applyAlignment="1" applyProtection="1">
      <alignment horizontal="distributed" vertical="center"/>
      <protection locked="0"/>
    </xf>
    <xf numFmtId="177" fontId="8" fillId="0" borderId="17" xfId="29" applyNumberFormat="1" applyFont="1" applyFill="1" applyBorder="1" applyAlignment="1" applyProtection="1">
      <alignment horizontal="right" vertical="center"/>
      <protection locked="0"/>
    </xf>
    <xf numFmtId="177" fontId="8" fillId="0" borderId="16" xfId="29" applyNumberFormat="1" applyFont="1" applyFill="1" applyBorder="1" applyAlignment="1" applyProtection="1">
      <alignment horizontal="right" vertical="center"/>
      <protection locked="0"/>
    </xf>
    <xf numFmtId="0" fontId="10" fillId="0" borderId="4" xfId="29" applyNumberFormat="1" applyFont="1" applyFill="1" applyBorder="1" applyAlignment="1" applyProtection="1">
      <alignment vertical="center"/>
      <protection locked="0"/>
    </xf>
    <xf numFmtId="0" fontId="10" fillId="0" borderId="4" xfId="29" applyFont="1" applyFill="1" applyBorder="1" applyAlignment="1">
      <alignment horizontal="distributed" vertical="center"/>
      <protection/>
    </xf>
    <xf numFmtId="177" fontId="1" fillId="0" borderId="4" xfId="29" applyNumberFormat="1" applyFont="1" applyFill="1" applyBorder="1" applyAlignment="1" applyProtection="1">
      <alignment horizontal="right" vertical="center"/>
      <protection locked="0"/>
    </xf>
    <xf numFmtId="177" fontId="1" fillId="0" borderId="4" xfId="29" applyNumberFormat="1" applyFont="1" applyFill="1" applyBorder="1" applyAlignment="1">
      <alignment horizontal="right" vertical="center"/>
      <protection/>
    </xf>
    <xf numFmtId="177" fontId="1" fillId="0" borderId="4" xfId="17" applyNumberFormat="1" applyFont="1" applyFill="1" applyBorder="1" applyAlignment="1">
      <alignment horizontal="right" vertical="center"/>
    </xf>
    <xf numFmtId="177" fontId="1" fillId="0" borderId="4" xfId="29" applyNumberFormat="1" applyFont="1" applyFill="1" applyBorder="1" applyAlignment="1">
      <alignment vertical="center"/>
      <protection/>
    </xf>
    <xf numFmtId="177" fontId="1" fillId="0" borderId="4" xfId="29" applyNumberFormat="1" applyFont="1" applyFill="1" applyBorder="1" applyAlignment="1" applyProtection="1">
      <alignment vertical="center"/>
      <protection locked="0"/>
    </xf>
    <xf numFmtId="177" fontId="1" fillId="0" borderId="17" xfId="29" applyNumberFormat="1" applyFont="1" applyFill="1" applyBorder="1" applyAlignment="1" applyProtection="1">
      <alignment horizontal="right" vertical="center"/>
      <protection locked="0"/>
    </xf>
    <xf numFmtId="177" fontId="1" fillId="0" borderId="16" xfId="29" applyNumberFormat="1" applyFont="1" applyFill="1" applyBorder="1" applyAlignment="1">
      <alignment vertical="center"/>
      <protection/>
    </xf>
    <xf numFmtId="177" fontId="1" fillId="0" borderId="4" xfId="17" applyNumberFormat="1" applyFont="1" applyFill="1" applyBorder="1" applyAlignment="1">
      <alignment vertical="center"/>
    </xf>
    <xf numFmtId="190" fontId="10" fillId="0" borderId="4" xfId="29" applyNumberFormat="1" applyFont="1" applyFill="1" applyBorder="1" applyAlignment="1" applyProtection="1">
      <alignment horizontal="distributed" vertical="center"/>
      <protection locked="0"/>
    </xf>
    <xf numFmtId="41" fontId="1" fillId="0" borderId="4" xfId="29" applyNumberFormat="1" applyFont="1" applyFill="1" applyBorder="1" applyAlignment="1">
      <alignment horizontal="right" vertical="center"/>
      <protection/>
    </xf>
    <xf numFmtId="177" fontId="1" fillId="0" borderId="4" xfId="29" applyNumberFormat="1" applyFont="1" applyFill="1" applyBorder="1" applyAlignment="1" applyProtection="1" quotePrefix="1">
      <alignment horizontal="right" vertical="center"/>
      <protection locked="0"/>
    </xf>
    <xf numFmtId="190" fontId="10" fillId="0" borderId="11" xfId="29" applyNumberFormat="1" applyFont="1" applyFill="1" applyBorder="1" applyAlignment="1" applyProtection="1">
      <alignment horizontal="distributed" vertical="center"/>
      <protection locked="0"/>
    </xf>
    <xf numFmtId="177" fontId="1" fillId="0" borderId="11" xfId="29" applyNumberFormat="1" applyFont="1" applyFill="1" applyBorder="1" applyAlignment="1" applyProtection="1">
      <alignment horizontal="right" vertical="center"/>
      <protection locked="0"/>
    </xf>
    <xf numFmtId="177" fontId="1" fillId="0" borderId="11" xfId="17" applyNumberFormat="1" applyFont="1" applyFill="1" applyBorder="1" applyAlignment="1">
      <alignment horizontal="right" vertical="center"/>
    </xf>
    <xf numFmtId="177" fontId="1" fillId="0" borderId="11" xfId="29" applyNumberFormat="1" applyFont="1" applyFill="1" applyBorder="1" applyAlignment="1">
      <alignment vertical="center"/>
      <protection/>
    </xf>
    <xf numFmtId="0" fontId="10" fillId="0" borderId="11" xfId="29" applyNumberFormat="1" applyFont="1" applyFill="1" applyBorder="1" applyAlignment="1" applyProtection="1">
      <alignment vertical="center"/>
      <protection locked="0"/>
    </xf>
    <xf numFmtId="177" fontId="1" fillId="0" borderId="11" xfId="29" applyNumberFormat="1" applyFont="1" applyFill="1" applyBorder="1" applyAlignment="1">
      <alignment horizontal="right" vertical="center"/>
      <protection/>
    </xf>
    <xf numFmtId="41" fontId="1" fillId="0" borderId="11" xfId="29" applyNumberFormat="1" applyFont="1" applyFill="1" applyBorder="1" applyAlignment="1" applyProtection="1">
      <alignment horizontal="right" vertical="center"/>
      <protection locked="0"/>
    </xf>
    <xf numFmtId="177" fontId="1" fillId="0" borderId="18" xfId="29" applyNumberFormat="1" applyFont="1" applyFill="1" applyBorder="1" applyAlignment="1" applyProtection="1">
      <alignment horizontal="right" vertical="center"/>
      <protection locked="0"/>
    </xf>
    <xf numFmtId="177" fontId="1" fillId="0" borderId="19" xfId="29" applyNumberFormat="1" applyFont="1" applyFill="1" applyBorder="1" applyAlignment="1">
      <alignment vertical="center"/>
      <protection/>
    </xf>
    <xf numFmtId="177" fontId="1" fillId="0" borderId="11" xfId="17" applyNumberFormat="1" applyFont="1" applyFill="1" applyBorder="1" applyAlignment="1">
      <alignment vertical="center"/>
    </xf>
    <xf numFmtId="191" fontId="1" fillId="0" borderId="0" xfId="29" applyNumberFormat="1" applyFont="1" applyFill="1" applyBorder="1" applyAlignment="1" applyProtection="1">
      <alignment vertical="center"/>
      <protection locked="0"/>
    </xf>
    <xf numFmtId="0" fontId="1" fillId="0" borderId="0" xfId="29" applyNumberFormat="1" applyFont="1" applyFill="1" applyBorder="1" applyAlignment="1" applyProtection="1">
      <alignment vertical="center"/>
      <protection locked="0"/>
    </xf>
    <xf numFmtId="0" fontId="1" fillId="0" borderId="0" xfId="29" applyNumberFormat="1" applyFont="1" applyFill="1" applyAlignment="1" applyProtection="1">
      <alignment vertical="center"/>
      <protection locked="0"/>
    </xf>
    <xf numFmtId="0" fontId="1" fillId="0" borderId="0" xfId="17" applyNumberFormat="1" applyFont="1" applyFill="1" applyAlignment="1">
      <alignment vertical="center"/>
    </xf>
    <xf numFmtId="41" fontId="1" fillId="0" borderId="0" xfId="29" applyNumberFormat="1" applyFont="1" applyFill="1" applyBorder="1" applyAlignment="1" applyProtection="1">
      <alignment horizontal="right" vertical="center"/>
      <protection locked="0"/>
    </xf>
    <xf numFmtId="38" fontId="1" fillId="0" borderId="0" xfId="17" applyFont="1" applyFill="1" applyAlignment="1">
      <alignment horizontal="distributed" vertical="center"/>
    </xf>
    <xf numFmtId="41" fontId="10" fillId="0" borderId="0" xfId="29" applyNumberFormat="1" applyFont="1" applyFill="1" applyBorder="1" applyAlignment="1" applyProtection="1">
      <alignment horizontal="right" vertical="center"/>
      <protection locked="0"/>
    </xf>
    <xf numFmtId="0" fontId="1" fillId="0" borderId="0" xfId="30" applyFont="1">
      <alignment/>
      <protection/>
    </xf>
    <xf numFmtId="0" fontId="7" fillId="0" borderId="0" xfId="30" applyFont="1">
      <alignment/>
      <protection/>
    </xf>
    <xf numFmtId="0" fontId="1" fillId="0" borderId="0" xfId="30" applyFont="1" applyAlignment="1">
      <alignment horizontal="right"/>
      <protection/>
    </xf>
    <xf numFmtId="0" fontId="1" fillId="0" borderId="4" xfId="30" applyFont="1" applyBorder="1" applyAlignment="1">
      <alignment horizontal="distributed" vertical="center"/>
      <protection/>
    </xf>
    <xf numFmtId="0" fontId="1" fillId="0" borderId="10" xfId="30" applyFont="1" applyBorder="1" applyAlignment="1">
      <alignment horizontal="distributed"/>
      <protection/>
    </xf>
    <xf numFmtId="0" fontId="1" fillId="0" borderId="7" xfId="30" applyFont="1" applyBorder="1" applyAlignment="1">
      <alignment horizontal="right"/>
      <protection/>
    </xf>
    <xf numFmtId="0" fontId="1" fillId="0" borderId="21" xfId="30" applyFont="1" applyBorder="1" applyAlignment="1">
      <alignment horizontal="distributed"/>
      <protection/>
    </xf>
    <xf numFmtId="0" fontId="8" fillId="0" borderId="10" xfId="30" applyFont="1" applyBorder="1" applyAlignment="1">
      <alignment horizontal="distributed"/>
      <protection/>
    </xf>
    <xf numFmtId="41" fontId="8" fillId="0" borderId="10" xfId="30" applyNumberFormat="1" applyFont="1" applyBorder="1" applyAlignment="1">
      <alignment horizontal="right"/>
      <protection/>
    </xf>
    <xf numFmtId="41" fontId="8" fillId="0" borderId="0" xfId="30" applyNumberFormat="1" applyFont="1" applyBorder="1" applyAlignment="1">
      <alignment horizontal="right"/>
      <protection/>
    </xf>
    <xf numFmtId="0" fontId="1" fillId="0" borderId="4" xfId="30" applyFont="1" applyBorder="1" applyAlignment="1">
      <alignment horizontal="left"/>
      <protection/>
    </xf>
    <xf numFmtId="41" fontId="1" fillId="0" borderId="4" xfId="30" applyNumberFormat="1" applyFont="1" applyBorder="1" applyAlignment="1">
      <alignment horizontal="right"/>
      <protection/>
    </xf>
    <xf numFmtId="41" fontId="1" fillId="0" borderId="0" xfId="30" applyNumberFormat="1" applyFont="1" applyAlignment="1">
      <alignment horizontal="right"/>
      <protection/>
    </xf>
    <xf numFmtId="0" fontId="1" fillId="0" borderId="4" xfId="30" applyFont="1" applyBorder="1">
      <alignment/>
      <protection/>
    </xf>
    <xf numFmtId="0" fontId="8" fillId="0" borderId="4" xfId="30" applyFont="1" applyBorder="1" applyAlignment="1">
      <alignment horizontal="distributed"/>
      <protection/>
    </xf>
    <xf numFmtId="41" fontId="8" fillId="0" borderId="4" xfId="30" applyNumberFormat="1" applyFont="1" applyBorder="1" applyAlignment="1">
      <alignment horizontal="right"/>
      <protection/>
    </xf>
    <xf numFmtId="41" fontId="8" fillId="0" borderId="0" xfId="30" applyNumberFormat="1" applyFont="1" applyAlignment="1">
      <alignment horizontal="right"/>
      <protection/>
    </xf>
    <xf numFmtId="41" fontId="1" fillId="0" borderId="0" xfId="30" applyNumberFormat="1" applyFont="1" applyBorder="1" applyAlignment="1">
      <alignment horizontal="right"/>
      <protection/>
    </xf>
    <xf numFmtId="177" fontId="1" fillId="0" borderId="0" xfId="30" applyNumberFormat="1" applyFont="1" applyBorder="1" applyAlignment="1">
      <alignment horizontal="right"/>
      <protection/>
    </xf>
    <xf numFmtId="41" fontId="1" fillId="0" borderId="0" xfId="30" applyNumberFormat="1" applyFont="1" applyFill="1" applyBorder="1" applyAlignment="1">
      <alignment horizontal="right"/>
      <protection/>
    </xf>
    <xf numFmtId="0" fontId="1" fillId="0" borderId="11" xfId="30" applyFont="1" applyBorder="1" applyAlignment="1">
      <alignment horizontal="distributed" vertical="center"/>
      <protection/>
    </xf>
    <xf numFmtId="41" fontId="1" fillId="0" borderId="11" xfId="30" applyNumberFormat="1" applyFont="1" applyBorder="1" applyAlignment="1">
      <alignment horizontal="right"/>
      <protection/>
    </xf>
    <xf numFmtId="41" fontId="1" fillId="0" borderId="25" xfId="30" applyNumberFormat="1" applyFont="1" applyBorder="1" applyAlignment="1">
      <alignment horizontal="right"/>
      <protection/>
    </xf>
    <xf numFmtId="0" fontId="1" fillId="0" borderId="0" xfId="30" applyFont="1" applyBorder="1">
      <alignment/>
      <protection/>
    </xf>
    <xf numFmtId="38" fontId="1" fillId="0" borderId="1" xfId="17" applyFont="1" applyBorder="1" applyAlignment="1">
      <alignment horizontal="distributed" vertical="center"/>
    </xf>
    <xf numFmtId="38" fontId="1" fillId="0" borderId="27" xfId="17" applyFont="1" applyBorder="1" applyAlignment="1">
      <alignment horizontal="centerContinuous" vertical="center"/>
    </xf>
    <xf numFmtId="38" fontId="1" fillId="0" borderId="32" xfId="17" applyFont="1" applyBorder="1" applyAlignment="1">
      <alignment horizontal="centerContinuous" vertical="center"/>
    </xf>
    <xf numFmtId="38" fontId="1" fillId="0" borderId="14" xfId="17" applyFont="1" applyBorder="1" applyAlignment="1">
      <alignment horizontal="centerContinuous" vertical="center"/>
    </xf>
    <xf numFmtId="38" fontId="1" fillId="0" borderId="24" xfId="17" applyFont="1" applyBorder="1" applyAlignment="1">
      <alignment horizontal="distributed"/>
    </xf>
    <xf numFmtId="38" fontId="1" fillId="0" borderId="10" xfId="17" applyFont="1" applyBorder="1" applyAlignment="1">
      <alignment horizontal="centerContinuous" vertical="center"/>
    </xf>
    <xf numFmtId="38" fontId="1" fillId="0" borderId="10" xfId="17" applyFont="1" applyBorder="1" applyAlignment="1">
      <alignment horizontal="center" vertical="center"/>
    </xf>
    <xf numFmtId="38" fontId="1" fillId="0" borderId="30" xfId="17" applyFont="1" applyBorder="1" applyAlignment="1">
      <alignment vertical="center"/>
    </xf>
    <xf numFmtId="38" fontId="1" fillId="0" borderId="33" xfId="17" applyFont="1" applyBorder="1" applyAlignment="1">
      <alignment vertical="center"/>
    </xf>
    <xf numFmtId="38" fontId="1" fillId="0" borderId="28" xfId="17" applyFont="1" applyBorder="1" applyAlignment="1">
      <alignment vertical="center"/>
    </xf>
    <xf numFmtId="38" fontId="1" fillId="0" borderId="16" xfId="17" applyFont="1" applyBorder="1" applyAlignment="1">
      <alignment horizontal="distributed"/>
    </xf>
    <xf numFmtId="38" fontId="1" fillId="0" borderId="4" xfId="17" applyFont="1" applyBorder="1" applyAlignment="1">
      <alignment horizontal="center" vertical="center"/>
    </xf>
    <xf numFmtId="38" fontId="1" fillId="0" borderId="34" xfId="17" applyFont="1" applyBorder="1" applyAlignment="1">
      <alignment horizontal="centerContinuous" vertical="top"/>
    </xf>
    <xf numFmtId="38" fontId="1" fillId="0" borderId="35" xfId="17" applyFont="1" applyBorder="1" applyAlignment="1">
      <alignment horizontal="centerContinuous" vertical="top"/>
    </xf>
    <xf numFmtId="38" fontId="1" fillId="0" borderId="28" xfId="17" applyFont="1" applyBorder="1" applyAlignment="1">
      <alignment horizontal="centerContinuous" vertical="top"/>
    </xf>
    <xf numFmtId="38" fontId="1" fillId="0" borderId="34" xfId="17" applyFont="1" applyBorder="1" applyAlignment="1">
      <alignment horizontal="centerContinuous" vertical="center"/>
    </xf>
    <xf numFmtId="38" fontId="1" fillId="0" borderId="35" xfId="17" applyFont="1" applyBorder="1" applyAlignment="1">
      <alignment horizontal="centerContinuous" vertical="center"/>
    </xf>
    <xf numFmtId="38" fontId="1" fillId="0" borderId="28" xfId="17" applyFont="1" applyBorder="1" applyAlignment="1">
      <alignment horizontal="centerContinuous" vertical="center"/>
    </xf>
    <xf numFmtId="38" fontId="1" fillId="0" borderId="33" xfId="17" applyFont="1" applyBorder="1" applyAlignment="1">
      <alignment horizontal="centerContinuous" vertical="center"/>
    </xf>
    <xf numFmtId="38" fontId="1" fillId="0" borderId="10" xfId="17" applyFont="1" applyBorder="1" applyAlignment="1">
      <alignment horizontal="distributed" vertical="center"/>
    </xf>
    <xf numFmtId="38" fontId="1" fillId="0" borderId="36" xfId="17" applyFont="1" applyBorder="1" applyAlignment="1">
      <alignment horizontal="distributed" vertical="center"/>
    </xf>
    <xf numFmtId="38" fontId="1" fillId="0" borderId="7" xfId="17" applyFont="1" applyBorder="1" applyAlignment="1" quotePrefix="1">
      <alignment horizontal="center" vertical="top"/>
    </xf>
    <xf numFmtId="38" fontId="1" fillId="0" borderId="37" xfId="17" applyFont="1" applyBorder="1" applyAlignment="1">
      <alignment horizontal="center" vertical="center"/>
    </xf>
    <xf numFmtId="38" fontId="1" fillId="0" borderId="8" xfId="17" applyFont="1" applyBorder="1" applyAlignment="1" quotePrefix="1">
      <alignment horizontal="center" vertical="top"/>
    </xf>
    <xf numFmtId="38" fontId="1" fillId="0" borderId="26" xfId="17" applyFont="1" applyBorder="1" applyAlignment="1" quotePrefix="1">
      <alignment horizontal="center" vertical="top"/>
    </xf>
    <xf numFmtId="38" fontId="10" fillId="0" borderId="0" xfId="17" applyFont="1" applyAlignment="1">
      <alignment vertical="center"/>
    </xf>
    <xf numFmtId="41" fontId="8" fillId="0" borderId="38" xfId="17" applyNumberFormat="1" applyFont="1" applyBorder="1" applyAlignment="1">
      <alignment horizontal="right" vertical="center"/>
    </xf>
    <xf numFmtId="41" fontId="8" fillId="0" borderId="39" xfId="17" applyNumberFormat="1" applyFont="1" applyBorder="1" applyAlignment="1">
      <alignment horizontal="right" vertical="center"/>
    </xf>
    <xf numFmtId="41" fontId="8" fillId="0" borderId="22" xfId="17" applyNumberFormat="1" applyFont="1" applyBorder="1" applyAlignment="1">
      <alignment horizontal="right" vertical="center"/>
    </xf>
    <xf numFmtId="41" fontId="1" fillId="0" borderId="38" xfId="17" applyNumberFormat="1" applyFont="1" applyBorder="1" applyAlignment="1">
      <alignment horizontal="right" vertical="center"/>
    </xf>
    <xf numFmtId="41" fontId="1" fillId="0" borderId="16" xfId="17" applyNumberFormat="1" applyFont="1" applyBorder="1" applyAlignment="1">
      <alignment horizontal="right" vertical="center"/>
    </xf>
    <xf numFmtId="41" fontId="1" fillId="0" borderId="22" xfId="17" applyNumberFormat="1" applyFont="1" applyBorder="1" applyAlignment="1">
      <alignment horizontal="right" vertical="center"/>
    </xf>
    <xf numFmtId="177" fontId="1" fillId="0" borderId="38" xfId="17" applyNumberFormat="1" applyFont="1" applyBorder="1" applyAlignment="1">
      <alignment horizontal="right" vertical="center"/>
    </xf>
    <xf numFmtId="41" fontId="1" fillId="0" borderId="40" xfId="17" applyNumberFormat="1" applyFont="1" applyBorder="1" applyAlignment="1">
      <alignment horizontal="right" vertical="center"/>
    </xf>
    <xf numFmtId="41" fontId="1" fillId="0" borderId="19" xfId="17" applyNumberFormat="1" applyFont="1" applyBorder="1" applyAlignment="1">
      <alignment horizontal="right" vertical="center"/>
    </xf>
    <xf numFmtId="38" fontId="10" fillId="0" borderId="0" xfId="17" applyFont="1" applyBorder="1" applyAlignment="1">
      <alignment vertical="center"/>
    </xf>
    <xf numFmtId="0" fontId="1" fillId="0" borderId="0" xfId="31" applyFont="1">
      <alignment/>
      <protection/>
    </xf>
    <xf numFmtId="0" fontId="7" fillId="0" borderId="0" xfId="31" applyFont="1">
      <alignment/>
      <protection/>
    </xf>
    <xf numFmtId="0" fontId="1" fillId="0" borderId="1" xfId="31" applyFont="1" applyBorder="1" applyAlignment="1">
      <alignment horizontal="distributed"/>
      <protection/>
    </xf>
    <xf numFmtId="0" fontId="1" fillId="0" borderId="1" xfId="31" applyFont="1" applyBorder="1">
      <alignment/>
      <protection/>
    </xf>
    <xf numFmtId="0" fontId="1" fillId="0" borderId="2" xfId="31" applyFont="1" applyBorder="1" applyAlignment="1">
      <alignment horizontal="centerContinuous" vertical="center"/>
      <protection/>
    </xf>
    <xf numFmtId="0" fontId="1" fillId="0" borderId="24" xfId="31" applyFont="1" applyBorder="1" applyAlignment="1">
      <alignment horizontal="centerContinuous" vertical="center"/>
      <protection/>
    </xf>
    <xf numFmtId="0" fontId="1" fillId="0" borderId="41" xfId="31" applyFont="1" applyBorder="1" applyAlignment="1">
      <alignment horizontal="centerContinuous" vertical="center"/>
      <protection/>
    </xf>
    <xf numFmtId="0" fontId="1" fillId="0" borderId="4" xfId="31" applyFont="1" applyBorder="1" applyAlignment="1">
      <alignment horizontal="distributed" vertical="top"/>
      <protection/>
    </xf>
    <xf numFmtId="0" fontId="1" fillId="0" borderId="4" xfId="31" applyFont="1" applyBorder="1" applyAlignment="1">
      <alignment horizontal="distributed" vertical="center"/>
      <protection/>
    </xf>
    <xf numFmtId="0" fontId="1" fillId="0" borderId="10" xfId="31" applyFont="1" applyBorder="1" applyAlignment="1">
      <alignment horizontal="distributed" vertical="center"/>
      <protection/>
    </xf>
    <xf numFmtId="0" fontId="1" fillId="0" borderId="10" xfId="31" applyFont="1" applyBorder="1" applyAlignment="1">
      <alignment horizontal="left" vertical="center"/>
      <protection/>
    </xf>
    <xf numFmtId="0" fontId="1" fillId="0" borderId="4" xfId="31" applyFont="1" applyBorder="1" applyAlignment="1">
      <alignment horizontal="center" vertical="center"/>
      <protection/>
    </xf>
    <xf numFmtId="0" fontId="1" fillId="0" borderId="7" xfId="31" applyFont="1" applyBorder="1" applyAlignment="1">
      <alignment horizontal="distributed" vertical="top"/>
      <protection/>
    </xf>
    <xf numFmtId="0" fontId="1" fillId="0" borderId="7" xfId="31" applyFont="1" applyBorder="1">
      <alignment/>
      <protection/>
    </xf>
    <xf numFmtId="0" fontId="1" fillId="0" borderId="7" xfId="31" applyFont="1" applyBorder="1" applyAlignment="1">
      <alignment horizontal="distributed" vertical="center"/>
      <protection/>
    </xf>
    <xf numFmtId="0" fontId="1" fillId="0" borderId="7" xfId="31" applyFont="1" applyBorder="1" applyAlignment="1">
      <alignment horizontal="right" vertical="center"/>
      <protection/>
    </xf>
    <xf numFmtId="0" fontId="1" fillId="0" borderId="4" xfId="31" applyFont="1" applyBorder="1" applyAlignment="1">
      <alignment horizontal="right" vertical="center"/>
      <protection/>
    </xf>
    <xf numFmtId="41" fontId="1" fillId="0" borderId="4" xfId="31" applyNumberFormat="1" applyFont="1" applyBorder="1" applyAlignment="1">
      <alignment horizontal="right" vertical="center"/>
      <protection/>
    </xf>
    <xf numFmtId="41" fontId="1" fillId="0" borderId="10" xfId="31" applyNumberFormat="1" applyFont="1" applyBorder="1" applyAlignment="1">
      <alignment horizontal="right" vertical="center"/>
      <protection/>
    </xf>
    <xf numFmtId="0" fontId="13" fillId="0" borderId="16" xfId="31" applyFont="1" applyBorder="1">
      <alignment/>
      <protection/>
    </xf>
    <xf numFmtId="0" fontId="8" fillId="0" borderId="4" xfId="31" applyFont="1" applyBorder="1" applyAlignment="1">
      <alignment horizontal="right" vertical="center"/>
      <protection/>
    </xf>
    <xf numFmtId="41" fontId="8" fillId="0" borderId="4" xfId="31" applyNumberFormat="1" applyFont="1" applyBorder="1" applyAlignment="1">
      <alignment horizontal="right" vertical="center"/>
      <protection/>
    </xf>
    <xf numFmtId="0" fontId="13" fillId="0" borderId="0" xfId="31" applyFont="1">
      <alignment/>
      <protection/>
    </xf>
    <xf numFmtId="0" fontId="1" fillId="0" borderId="0" xfId="31" applyFont="1" applyBorder="1">
      <alignment/>
      <protection/>
    </xf>
    <xf numFmtId="0" fontId="13" fillId="0" borderId="4" xfId="31" applyFont="1" applyBorder="1" applyAlignment="1">
      <alignment horizontal="right" vertical="center"/>
      <protection/>
    </xf>
    <xf numFmtId="41" fontId="13" fillId="0" borderId="4" xfId="31" applyNumberFormat="1" applyFont="1" applyBorder="1" applyAlignment="1">
      <alignment horizontal="right" vertical="center"/>
      <protection/>
    </xf>
    <xf numFmtId="0" fontId="8" fillId="0" borderId="4" xfId="31" applyFont="1" applyBorder="1" applyAlignment="1">
      <alignment horizontal="distributed" vertical="center"/>
      <protection/>
    </xf>
    <xf numFmtId="177" fontId="1" fillId="0" borderId="4" xfId="31" applyNumberFormat="1" applyFont="1" applyBorder="1" applyAlignment="1">
      <alignment horizontal="right" vertical="center"/>
      <protection/>
    </xf>
    <xf numFmtId="0" fontId="1" fillId="0" borderId="4" xfId="31" applyNumberFormat="1" applyFont="1" applyBorder="1" applyAlignment="1">
      <alignment horizontal="right" vertical="center"/>
      <protection/>
    </xf>
    <xf numFmtId="0" fontId="1" fillId="0" borderId="11" xfId="31" applyFont="1" applyBorder="1" applyAlignment="1">
      <alignment horizontal="distributed" vertical="center"/>
      <protection/>
    </xf>
    <xf numFmtId="41" fontId="1" fillId="0" borderId="11" xfId="31" applyNumberFormat="1" applyFont="1" applyBorder="1" applyAlignment="1">
      <alignment horizontal="right" vertical="center"/>
      <protection/>
    </xf>
    <xf numFmtId="0" fontId="1" fillId="0" borderId="0" xfId="31" applyFont="1" applyBorder="1" applyAlignment="1">
      <alignment vertical="center"/>
      <protection/>
    </xf>
    <xf numFmtId="0" fontId="1" fillId="0" borderId="0" xfId="31" applyFont="1" applyBorder="1" applyAlignment="1">
      <alignment horizontal="right" vertical="center"/>
      <protection/>
    </xf>
    <xf numFmtId="0" fontId="1" fillId="0" borderId="0" xfId="32" applyFont="1" applyFill="1" applyAlignment="1">
      <alignment vertical="center"/>
      <protection/>
    </xf>
    <xf numFmtId="0" fontId="7" fillId="0" borderId="0" xfId="32" applyFont="1" applyFill="1" applyAlignment="1">
      <alignment vertical="center"/>
      <protection/>
    </xf>
    <xf numFmtId="0" fontId="1" fillId="0" borderId="0" xfId="32" applyFont="1" applyFill="1" applyAlignment="1">
      <alignment horizontal="right" vertical="center"/>
      <protection/>
    </xf>
    <xf numFmtId="0" fontId="1" fillId="0" borderId="12" xfId="32" applyFont="1" applyFill="1" applyBorder="1" applyAlignment="1">
      <alignment horizontal="distributed" vertical="center"/>
      <protection/>
    </xf>
    <xf numFmtId="0" fontId="1" fillId="0" borderId="12" xfId="32" applyFont="1" applyFill="1" applyBorder="1" applyAlignment="1">
      <alignment horizontal="center" vertical="center"/>
      <protection/>
    </xf>
    <xf numFmtId="0" fontId="8" fillId="0" borderId="0" xfId="32" applyFont="1" applyFill="1" applyAlignment="1">
      <alignment vertical="center"/>
      <protection/>
    </xf>
    <xf numFmtId="193" fontId="8" fillId="0" borderId="10" xfId="32" applyNumberFormat="1" applyFont="1" applyFill="1" applyBorder="1" applyAlignment="1">
      <alignment vertical="center"/>
      <protection/>
    </xf>
    <xf numFmtId="193" fontId="1" fillId="0" borderId="4" xfId="32" applyNumberFormat="1" applyFont="1" applyFill="1" applyBorder="1" applyAlignment="1">
      <alignment vertical="center"/>
      <protection/>
    </xf>
    <xf numFmtId="0" fontId="1" fillId="0" borderId="5" xfId="32" applyFont="1" applyFill="1" applyBorder="1" applyAlignment="1">
      <alignment vertical="center"/>
      <protection/>
    </xf>
    <xf numFmtId="0" fontId="1" fillId="0" borderId="16" xfId="32" applyFont="1" applyFill="1" applyBorder="1" applyAlignment="1">
      <alignment horizontal="distributed" vertical="center"/>
      <protection/>
    </xf>
    <xf numFmtId="192" fontId="1" fillId="0" borderId="5" xfId="32" applyNumberFormat="1" applyFont="1" applyFill="1" applyBorder="1" applyAlignment="1">
      <alignment vertical="center"/>
      <protection/>
    </xf>
    <xf numFmtId="0" fontId="1" fillId="0" borderId="20" xfId="32" applyFont="1" applyFill="1" applyBorder="1" applyAlignment="1">
      <alignment vertical="center"/>
      <protection/>
    </xf>
    <xf numFmtId="0" fontId="1" fillId="0" borderId="19" xfId="32" applyFont="1" applyFill="1" applyBorder="1" applyAlignment="1">
      <alignment horizontal="distributed" vertical="center"/>
      <protection/>
    </xf>
    <xf numFmtId="193" fontId="1" fillId="0" borderId="11" xfId="32" applyNumberFormat="1" applyFont="1" applyFill="1" applyBorder="1" applyAlignment="1">
      <alignment vertical="center"/>
      <protection/>
    </xf>
    <xf numFmtId="0" fontId="1" fillId="0" borderId="0" xfId="32" applyFont="1" applyFill="1" applyAlignment="1">
      <alignment horizontal="distributed" vertical="center"/>
      <protection/>
    </xf>
    <xf numFmtId="0" fontId="1" fillId="0" borderId="0" xfId="33" applyFont="1">
      <alignment/>
      <protection/>
    </xf>
    <xf numFmtId="0" fontId="7" fillId="0" borderId="0" xfId="33" applyFont="1">
      <alignment/>
      <protection/>
    </xf>
    <xf numFmtId="0" fontId="1" fillId="0" borderId="0" xfId="33" applyFont="1" applyAlignment="1">
      <alignment horizontal="right"/>
      <protection/>
    </xf>
    <xf numFmtId="0" fontId="1" fillId="0" borderId="0" xfId="33" applyFont="1" applyBorder="1">
      <alignment/>
      <protection/>
    </xf>
    <xf numFmtId="0" fontId="1" fillId="0" borderId="12" xfId="33" applyFont="1" applyBorder="1" applyAlignment="1">
      <alignment horizontal="center" vertical="center" wrapText="1"/>
      <protection/>
    </xf>
    <xf numFmtId="0" fontId="1" fillId="0" borderId="12" xfId="33" applyFont="1" applyBorder="1" applyAlignment="1">
      <alignment horizontal="center" vertical="center"/>
      <protection/>
    </xf>
    <xf numFmtId="0" fontId="1" fillId="0" borderId="12" xfId="33" applyFont="1" applyBorder="1" applyAlignment="1">
      <alignment horizontal="center" vertical="center" wrapText="1"/>
      <protection/>
    </xf>
    <xf numFmtId="0" fontId="1" fillId="0" borderId="6" xfId="33" applyFont="1" applyBorder="1" applyAlignment="1">
      <alignment horizontal="center"/>
      <protection/>
    </xf>
    <xf numFmtId="0" fontId="1" fillId="0" borderId="29" xfId="33" applyFont="1" applyBorder="1">
      <alignment/>
      <protection/>
    </xf>
    <xf numFmtId="41" fontId="1" fillId="0" borderId="10" xfId="33" applyNumberFormat="1" applyFont="1" applyBorder="1">
      <alignment/>
      <protection/>
    </xf>
    <xf numFmtId="0" fontId="1" fillId="0" borderId="5" xfId="33" applyFont="1" applyBorder="1" applyAlignment="1">
      <alignment horizontal="center"/>
      <protection/>
    </xf>
    <xf numFmtId="0" fontId="1" fillId="0" borderId="16" xfId="33" applyFont="1" applyBorder="1" applyAlignment="1">
      <alignment horizontal="distributed" vertical="center"/>
      <protection/>
    </xf>
    <xf numFmtId="41" fontId="1" fillId="0" borderId="4" xfId="33" applyNumberFormat="1" applyFont="1" applyBorder="1" applyAlignment="1">
      <alignment horizontal="right" vertical="center"/>
      <protection/>
    </xf>
    <xf numFmtId="0" fontId="8" fillId="0" borderId="0" xfId="33" applyFont="1" applyBorder="1">
      <alignment/>
      <protection/>
    </xf>
    <xf numFmtId="0" fontId="8" fillId="0" borderId="5" xfId="33" applyFont="1" applyBorder="1" applyAlignment="1">
      <alignment horizontal="center"/>
      <protection/>
    </xf>
    <xf numFmtId="0" fontId="8" fillId="0" borderId="16" xfId="33" applyFont="1" applyBorder="1" applyAlignment="1">
      <alignment horizontal="distributed" vertical="center"/>
      <protection/>
    </xf>
    <xf numFmtId="0" fontId="10" fillId="0" borderId="0" xfId="33" applyFont="1">
      <alignment/>
      <protection/>
    </xf>
    <xf numFmtId="0" fontId="1" fillId="0" borderId="16" xfId="33" applyFont="1" applyBorder="1" quotePrefix="1">
      <alignment/>
      <protection/>
    </xf>
    <xf numFmtId="41" fontId="1" fillId="0" borderId="4" xfId="33" applyNumberFormat="1" applyFont="1" applyBorder="1">
      <alignment/>
      <protection/>
    </xf>
    <xf numFmtId="0" fontId="1" fillId="0" borderId="16" xfId="33" applyFont="1" applyBorder="1" applyAlignment="1">
      <alignment horizontal="distributed"/>
      <protection/>
    </xf>
    <xf numFmtId="0" fontId="1" fillId="0" borderId="16" xfId="33" applyFont="1" applyBorder="1" applyAlignment="1">
      <alignment/>
      <protection/>
    </xf>
    <xf numFmtId="0" fontId="1" fillId="0" borderId="16" xfId="33" applyFont="1" applyBorder="1">
      <alignment/>
      <protection/>
    </xf>
    <xf numFmtId="0" fontId="1" fillId="0" borderId="20" xfId="33" applyFont="1" applyBorder="1" applyAlignment="1">
      <alignment horizontal="center"/>
      <protection/>
    </xf>
    <xf numFmtId="0" fontId="1" fillId="0" borderId="19" xfId="33" applyFont="1" applyBorder="1" applyAlignment="1">
      <alignment/>
      <protection/>
    </xf>
    <xf numFmtId="41" fontId="1" fillId="0" borderId="11" xfId="17" applyNumberFormat="1" applyFont="1" applyFill="1" applyBorder="1" applyAlignment="1">
      <alignment horizontal="right" vertical="center"/>
    </xf>
    <xf numFmtId="0" fontId="1" fillId="0" borderId="0" xfId="34" applyFont="1" applyFill="1" applyAlignment="1">
      <alignment horizontal="center"/>
      <protection/>
    </xf>
    <xf numFmtId="0" fontId="7" fillId="0" borderId="0" xfId="34" applyFont="1" applyFill="1">
      <alignment/>
      <protection/>
    </xf>
    <xf numFmtId="0" fontId="1" fillId="0" borderId="0" xfId="34" applyFont="1" applyFill="1">
      <alignment/>
      <protection/>
    </xf>
    <xf numFmtId="0" fontId="1" fillId="0" borderId="0" xfId="34" applyFont="1" applyFill="1" applyAlignment="1">
      <alignment horizontal="right"/>
      <protection/>
    </xf>
    <xf numFmtId="0" fontId="1" fillId="0" borderId="3" xfId="34" applyFont="1" applyFill="1" applyBorder="1" applyAlignment="1">
      <alignment/>
      <protection/>
    </xf>
    <xf numFmtId="0" fontId="1" fillId="0" borderId="1" xfId="34" applyFont="1" applyFill="1" applyBorder="1">
      <alignment/>
      <protection/>
    </xf>
    <xf numFmtId="0" fontId="1" fillId="0" borderId="5" xfId="34" applyFont="1" applyFill="1" applyBorder="1" applyAlignment="1">
      <alignment horizontal="distributed" vertical="center"/>
      <protection/>
    </xf>
    <xf numFmtId="0" fontId="1" fillId="0" borderId="4" xfId="34" applyFont="1" applyFill="1" applyBorder="1">
      <alignment/>
      <protection/>
    </xf>
    <xf numFmtId="0" fontId="1" fillId="0" borderId="7" xfId="34" applyFont="1" applyFill="1" applyBorder="1" applyAlignment="1">
      <alignment horizontal="center" vertical="center"/>
      <protection/>
    </xf>
    <xf numFmtId="0" fontId="1" fillId="0" borderId="4" xfId="34" applyFont="1" applyFill="1" applyBorder="1" applyAlignment="1">
      <alignment horizontal="center" vertical="distributed" wrapText="1"/>
      <protection/>
    </xf>
    <xf numFmtId="0" fontId="1" fillId="0" borderId="4" xfId="34" applyFont="1" applyFill="1" applyBorder="1" applyAlignment="1">
      <alignment horizontal="distributed" vertical="center"/>
      <protection/>
    </xf>
    <xf numFmtId="0" fontId="1" fillId="0" borderId="4" xfId="34" applyFont="1" applyFill="1" applyBorder="1" applyAlignment="1">
      <alignment horizontal="distributed"/>
      <protection/>
    </xf>
    <xf numFmtId="0" fontId="1" fillId="0" borderId="9" xfId="34" applyFont="1" applyFill="1" applyBorder="1" applyAlignment="1">
      <alignment horizontal="center" vertical="center"/>
      <protection/>
    </xf>
    <xf numFmtId="0" fontId="1" fillId="0" borderId="7" xfId="34" applyFont="1" applyFill="1" applyBorder="1" applyAlignment="1">
      <alignment horizontal="distributed" vertical="top"/>
      <protection/>
    </xf>
    <xf numFmtId="0" fontId="1" fillId="0" borderId="7" xfId="34" applyFont="1" applyFill="1" applyBorder="1" applyAlignment="1">
      <alignment horizontal="distributed" vertical="center"/>
      <protection/>
    </xf>
    <xf numFmtId="0" fontId="1" fillId="0" borderId="7" xfId="34" applyFont="1" applyFill="1" applyBorder="1" applyAlignment="1">
      <alignment horizontal="center" vertical="center" wrapText="1"/>
      <protection/>
    </xf>
    <xf numFmtId="38" fontId="1" fillId="0" borderId="7" xfId="17" applyFont="1" applyFill="1" applyBorder="1" applyAlignment="1">
      <alignment horizontal="distributed" vertical="center" wrapText="1"/>
    </xf>
    <xf numFmtId="0" fontId="1" fillId="0" borderId="7" xfId="34" applyFont="1" applyFill="1" applyBorder="1" applyAlignment="1">
      <alignment horizontal="center" vertical="top" wrapText="1"/>
      <protection/>
    </xf>
    <xf numFmtId="0" fontId="8" fillId="0" borderId="0" xfId="34" applyFont="1" applyFill="1" applyAlignment="1">
      <alignment horizontal="center"/>
      <protection/>
    </xf>
    <xf numFmtId="0" fontId="8" fillId="0" borderId="10" xfId="34" applyFont="1" applyFill="1" applyBorder="1" applyAlignment="1">
      <alignment horizontal="distributed" vertical="center"/>
      <protection/>
    </xf>
    <xf numFmtId="41" fontId="8" fillId="0" borderId="10" xfId="17" applyNumberFormat="1" applyFont="1" applyFill="1" applyBorder="1" applyAlignment="1">
      <alignment vertical="center"/>
    </xf>
    <xf numFmtId="0" fontId="8" fillId="0" borderId="0" xfId="34" applyFont="1" applyFill="1">
      <alignment/>
      <protection/>
    </xf>
    <xf numFmtId="0" fontId="8" fillId="0" borderId="4" xfId="34" applyFont="1" applyFill="1" applyBorder="1" applyAlignment="1">
      <alignment horizontal="distributed" vertical="center"/>
      <protection/>
    </xf>
    <xf numFmtId="0" fontId="10" fillId="0" borderId="0" xfId="34" applyFont="1" applyFill="1" applyAlignment="1">
      <alignment horizontal="center"/>
      <protection/>
    </xf>
    <xf numFmtId="0" fontId="10" fillId="0" borderId="4" xfId="34" applyFont="1" applyFill="1" applyBorder="1" applyAlignment="1">
      <alignment horizontal="center"/>
      <protection/>
    </xf>
    <xf numFmtId="41" fontId="8" fillId="0" borderId="4" xfId="34" applyNumberFormat="1" applyFont="1" applyFill="1" applyBorder="1" applyAlignment="1">
      <alignment vertical="center"/>
      <protection/>
    </xf>
    <xf numFmtId="0" fontId="10" fillId="0" borderId="0" xfId="34" applyFont="1" applyFill="1">
      <alignment/>
      <protection/>
    </xf>
    <xf numFmtId="0" fontId="1" fillId="0" borderId="4" xfId="34" applyFont="1" applyFill="1" applyBorder="1" applyAlignment="1">
      <alignment horizontal="center"/>
      <protection/>
    </xf>
    <xf numFmtId="41" fontId="13" fillId="0" borderId="4" xfId="34" applyNumberFormat="1" applyFont="1" applyFill="1" applyBorder="1" applyAlignment="1">
      <alignment vertical="center"/>
      <protection/>
    </xf>
    <xf numFmtId="38" fontId="10" fillId="0" borderId="4" xfId="17" applyFont="1" applyBorder="1" applyAlignment="1">
      <alignment horizontal="distributed" vertical="center"/>
    </xf>
    <xf numFmtId="41" fontId="1" fillId="0" borderId="4" xfId="34" applyNumberFormat="1" applyFont="1" applyFill="1" applyBorder="1" applyAlignment="1">
      <alignment vertical="center"/>
      <protection/>
    </xf>
    <xf numFmtId="0" fontId="1" fillId="0" borderId="0" xfId="34" applyFont="1" applyFill="1" applyAlignment="1">
      <alignment horizontal="center" vertical="center"/>
      <protection/>
    </xf>
    <xf numFmtId="0" fontId="1" fillId="0" borderId="0" xfId="34" applyFont="1" applyFill="1" applyAlignment="1">
      <alignment vertical="center"/>
      <protection/>
    </xf>
    <xf numFmtId="38" fontId="10" fillId="0" borderId="11" xfId="17" applyFont="1" applyBorder="1" applyAlignment="1">
      <alignment horizontal="distributed" vertical="center"/>
    </xf>
    <xf numFmtId="41" fontId="1" fillId="0" borderId="11" xfId="34" applyNumberFormat="1" applyFont="1" applyFill="1" applyBorder="1" applyAlignment="1">
      <alignment vertical="center"/>
      <protection/>
    </xf>
    <xf numFmtId="0" fontId="1" fillId="0" borderId="0" xfId="34" applyFont="1" applyFill="1" applyAlignment="1">
      <alignment/>
      <protection/>
    </xf>
    <xf numFmtId="0" fontId="1" fillId="0" borderId="0" xfId="34" applyFont="1" applyFill="1" applyBorder="1">
      <alignment/>
      <protection/>
    </xf>
    <xf numFmtId="183" fontId="1" fillId="0" borderId="0" xfId="34" applyNumberFormat="1" applyFont="1" applyFill="1" applyAlignment="1">
      <alignment horizontal="center"/>
      <protection/>
    </xf>
    <xf numFmtId="41" fontId="1" fillId="0" borderId="0" xfId="34" applyNumberFormat="1" applyFont="1" applyFill="1" applyAlignment="1">
      <alignment horizontal="center"/>
      <protection/>
    </xf>
    <xf numFmtId="0" fontId="1" fillId="0" borderId="0" xfId="35" applyFont="1" applyAlignment="1">
      <alignment vertical="center"/>
      <protection/>
    </xf>
    <xf numFmtId="0" fontId="7" fillId="0" borderId="0" xfId="35" applyFont="1" applyAlignment="1">
      <alignment vertical="center"/>
      <protection/>
    </xf>
    <xf numFmtId="0" fontId="1" fillId="0" borderId="0" xfId="35" applyFont="1" applyBorder="1" applyAlignment="1">
      <alignment vertical="center"/>
      <protection/>
    </xf>
    <xf numFmtId="0" fontId="1" fillId="0" borderId="0" xfId="35" applyFont="1" applyAlignment="1">
      <alignment horizontal="right" vertical="center"/>
      <protection/>
    </xf>
    <xf numFmtId="0" fontId="1" fillId="0" borderId="3" xfId="35" applyFont="1" applyBorder="1" applyAlignment="1">
      <alignment vertical="center"/>
      <protection/>
    </xf>
    <xf numFmtId="0" fontId="1" fillId="0" borderId="2" xfId="35" applyFont="1" applyBorder="1" applyAlignment="1">
      <alignment vertical="center"/>
      <protection/>
    </xf>
    <xf numFmtId="0" fontId="1" fillId="0" borderId="24" xfId="35" applyFont="1" applyBorder="1" applyAlignment="1">
      <alignment horizontal="distributed" vertical="center"/>
      <protection/>
    </xf>
    <xf numFmtId="0" fontId="1" fillId="0" borderId="3" xfId="35" applyFont="1" applyBorder="1" applyAlignment="1">
      <alignment horizontal="center" vertical="center"/>
      <protection/>
    </xf>
    <xf numFmtId="0" fontId="1" fillId="0" borderId="1" xfId="35" applyFont="1" applyBorder="1" applyAlignment="1">
      <alignment horizontal="center" vertical="center" wrapText="1"/>
      <protection/>
    </xf>
    <xf numFmtId="0" fontId="1" fillId="0" borderId="3" xfId="35" applyFont="1" applyBorder="1" applyAlignment="1">
      <alignment horizontal="centerContinuous" vertical="center"/>
      <protection/>
    </xf>
    <xf numFmtId="0" fontId="1" fillId="0" borderId="2" xfId="35" applyFont="1" applyBorder="1" applyAlignment="1">
      <alignment horizontal="centerContinuous" vertical="center"/>
      <protection/>
    </xf>
    <xf numFmtId="0" fontId="1" fillId="0" borderId="24" xfId="35" applyFont="1" applyBorder="1" applyAlignment="1">
      <alignment horizontal="centerContinuous" vertical="center"/>
      <protection/>
    </xf>
    <xf numFmtId="0" fontId="1" fillId="0" borderId="1" xfId="35" applyFont="1" applyBorder="1" applyAlignment="1">
      <alignment horizontal="distributed" vertical="center" wrapText="1"/>
      <protection/>
    </xf>
    <xf numFmtId="0" fontId="1" fillId="0" borderId="5" xfId="35" applyFont="1" applyBorder="1" applyAlignment="1">
      <alignment vertical="center"/>
      <protection/>
    </xf>
    <xf numFmtId="0" fontId="1" fillId="0" borderId="16" xfId="35" applyFont="1" applyBorder="1" applyAlignment="1">
      <alignment horizontal="distributed" vertical="center"/>
      <protection/>
    </xf>
    <xf numFmtId="0" fontId="1" fillId="0" borderId="4" xfId="35" applyFont="1" applyBorder="1" applyAlignment="1">
      <alignment horizontal="center" vertical="center" wrapText="1"/>
      <protection/>
    </xf>
    <xf numFmtId="0" fontId="1" fillId="0" borderId="4" xfId="35" applyFont="1" applyBorder="1" applyAlignment="1">
      <alignment horizontal="distributed" vertical="center" wrapText="1"/>
      <protection/>
    </xf>
    <xf numFmtId="0" fontId="1" fillId="0" borderId="9" xfId="35" applyFont="1" applyBorder="1" applyAlignment="1">
      <alignment horizontal="center" vertical="center"/>
      <protection/>
    </xf>
    <xf numFmtId="0" fontId="1" fillId="0" borderId="8" xfId="35" applyFont="1" applyBorder="1" applyAlignment="1">
      <alignment horizontal="center" vertical="center"/>
      <protection/>
    </xf>
    <xf numFmtId="0" fontId="1" fillId="0" borderId="26" xfId="35" applyFont="1" applyBorder="1" applyAlignment="1">
      <alignment horizontal="center" vertical="center"/>
      <protection/>
    </xf>
    <xf numFmtId="0" fontId="1" fillId="0" borderId="9" xfId="35" applyFont="1" applyBorder="1" applyAlignment="1">
      <alignment horizontal="centerContinuous" vertical="center"/>
      <protection/>
    </xf>
    <xf numFmtId="0" fontId="1" fillId="0" borderId="8" xfId="35" applyFont="1" applyBorder="1" applyAlignment="1">
      <alignment horizontal="centerContinuous" vertical="center"/>
      <protection/>
    </xf>
    <xf numFmtId="0" fontId="1" fillId="0" borderId="26" xfId="35" applyFont="1" applyBorder="1" applyAlignment="1">
      <alignment horizontal="centerContinuous" vertical="center"/>
      <protection/>
    </xf>
    <xf numFmtId="0" fontId="1" fillId="0" borderId="9" xfId="35" applyFont="1" applyBorder="1" applyAlignment="1">
      <alignment vertical="center"/>
      <protection/>
    </xf>
    <xf numFmtId="0" fontId="1" fillId="0" borderId="8" xfId="35" applyFont="1" applyBorder="1" applyAlignment="1">
      <alignment vertical="center"/>
      <protection/>
    </xf>
    <xf numFmtId="0" fontId="1" fillId="0" borderId="26" xfId="35" applyFont="1" applyBorder="1" applyAlignment="1">
      <alignment horizontal="distributed" vertical="center"/>
      <protection/>
    </xf>
    <xf numFmtId="0" fontId="1" fillId="0" borderId="7" xfId="35" applyFont="1" applyBorder="1" applyAlignment="1">
      <alignment horizontal="center" vertical="center" wrapText="1"/>
      <protection/>
    </xf>
    <xf numFmtId="0" fontId="1" fillId="0" borderId="7" xfId="35" applyFont="1" applyBorder="1" applyAlignment="1">
      <alignment horizontal="center" vertical="center"/>
      <protection/>
    </xf>
    <xf numFmtId="0" fontId="1" fillId="0" borderId="21" xfId="35" applyFont="1" applyBorder="1" applyAlignment="1">
      <alignment horizontal="center" vertical="center"/>
      <protection/>
    </xf>
    <xf numFmtId="0" fontId="1" fillId="0" borderId="7" xfId="35" applyFont="1" applyFill="1" applyBorder="1" applyAlignment="1">
      <alignment horizontal="center" vertical="center"/>
      <protection/>
    </xf>
    <xf numFmtId="0" fontId="1" fillId="0" borderId="0" xfId="35" applyFont="1" applyFill="1" applyAlignment="1">
      <alignment vertical="center"/>
      <protection/>
    </xf>
    <xf numFmtId="3" fontId="1" fillId="0" borderId="6" xfId="35" applyNumberFormat="1" applyFont="1" applyBorder="1" applyAlignment="1">
      <alignment vertical="center"/>
      <protection/>
    </xf>
    <xf numFmtId="3" fontId="1" fillId="0" borderId="10" xfId="35" applyNumberFormat="1" applyFont="1" applyBorder="1" applyAlignment="1">
      <alignment vertical="center"/>
      <protection/>
    </xf>
    <xf numFmtId="195" fontId="1" fillId="0" borderId="10" xfId="35" applyNumberFormat="1" applyFont="1" applyBorder="1" applyAlignment="1">
      <alignment vertical="center"/>
      <protection/>
    </xf>
    <xf numFmtId="3" fontId="1" fillId="0" borderId="10" xfId="35" applyNumberFormat="1" applyFont="1" applyFill="1" applyBorder="1" applyAlignment="1">
      <alignment vertical="center"/>
      <protection/>
    </xf>
    <xf numFmtId="3" fontId="1" fillId="0" borderId="29" xfId="35" applyNumberFormat="1" applyFont="1" applyFill="1" applyBorder="1" applyAlignment="1">
      <alignment vertical="center"/>
      <protection/>
    </xf>
    <xf numFmtId="0" fontId="8" fillId="0" borderId="0" xfId="35" applyFont="1" applyAlignment="1">
      <alignment vertical="center"/>
      <protection/>
    </xf>
    <xf numFmtId="38" fontId="8" fillId="0" borderId="5" xfId="17" applyFont="1" applyBorder="1" applyAlignment="1">
      <alignment vertical="center"/>
    </xf>
    <xf numFmtId="38" fontId="8" fillId="0" borderId="5" xfId="17" applyFont="1" applyFill="1" applyBorder="1" applyAlignment="1">
      <alignment vertical="center"/>
    </xf>
    <xf numFmtId="38" fontId="8" fillId="0" borderId="16" xfId="17" applyFont="1" applyFill="1" applyBorder="1" applyAlignment="1">
      <alignment vertical="center"/>
    </xf>
    <xf numFmtId="0" fontId="8" fillId="0" borderId="0" xfId="35" applyFont="1" applyFill="1" applyAlignment="1">
      <alignment vertical="center"/>
      <protection/>
    </xf>
    <xf numFmtId="188" fontId="1" fillId="0" borderId="16" xfId="17" applyNumberFormat="1" applyFont="1" applyFill="1" applyBorder="1" applyAlignment="1">
      <alignment vertical="center"/>
    </xf>
    <xf numFmtId="38" fontId="1" fillId="0" borderId="5" xfId="17" applyFont="1" applyFill="1" applyBorder="1" applyAlignment="1">
      <alignment vertical="center"/>
    </xf>
    <xf numFmtId="3" fontId="1" fillId="0" borderId="4" xfId="35" applyNumberFormat="1" applyFont="1" applyBorder="1" applyAlignment="1">
      <alignment vertical="center"/>
      <protection/>
    </xf>
    <xf numFmtId="3" fontId="1" fillId="0" borderId="4" xfId="35" applyNumberFormat="1" applyFont="1" applyFill="1" applyBorder="1" applyAlignment="1">
      <alignment vertical="center"/>
      <protection/>
    </xf>
    <xf numFmtId="3" fontId="1" fillId="0" borderId="16" xfId="35" applyNumberFormat="1" applyFont="1" applyFill="1" applyBorder="1" applyAlignment="1">
      <alignment vertical="center"/>
      <protection/>
    </xf>
    <xf numFmtId="188" fontId="1" fillId="0" borderId="5" xfId="17" applyNumberFormat="1" applyFont="1" applyFill="1" applyBorder="1" applyAlignment="1">
      <alignment vertical="center"/>
    </xf>
    <xf numFmtId="38" fontId="1" fillId="0" borderId="5" xfId="17" applyFont="1" applyBorder="1" applyAlignment="1">
      <alignment vertical="center"/>
    </xf>
    <xf numFmtId="188" fontId="1" fillId="0" borderId="4" xfId="17" applyNumberFormat="1" applyFont="1" applyFill="1" applyBorder="1" applyAlignment="1">
      <alignment vertical="center"/>
    </xf>
    <xf numFmtId="38" fontId="1" fillId="0" borderId="4" xfId="17" applyFont="1" applyFill="1" applyBorder="1" applyAlignment="1">
      <alignment vertical="center"/>
    </xf>
    <xf numFmtId="38" fontId="1" fillId="0" borderId="16" xfId="17" applyFont="1" applyFill="1" applyBorder="1" applyAlignment="1">
      <alignment vertical="center"/>
    </xf>
    <xf numFmtId="0" fontId="1" fillId="0" borderId="16" xfId="35" applyFont="1" applyBorder="1" applyAlignment="1">
      <alignment vertical="center"/>
      <protection/>
    </xf>
    <xf numFmtId="3" fontId="1" fillId="0" borderId="5" xfId="35" applyNumberFormat="1" applyFont="1" applyBorder="1" applyAlignment="1">
      <alignment vertical="center"/>
      <protection/>
    </xf>
    <xf numFmtId="196" fontId="1" fillId="0" borderId="0" xfId="35" applyNumberFormat="1" applyFont="1" applyAlignment="1">
      <alignment vertical="center"/>
      <protection/>
    </xf>
    <xf numFmtId="196" fontId="1" fillId="0" borderId="5" xfId="35" applyNumberFormat="1" applyFont="1" applyBorder="1" applyAlignment="1">
      <alignment vertical="center"/>
      <protection/>
    </xf>
    <xf numFmtId="184" fontId="1" fillId="0" borderId="5" xfId="17" applyNumberFormat="1" applyFont="1" applyBorder="1" applyAlignment="1">
      <alignment vertical="center"/>
    </xf>
    <xf numFmtId="196" fontId="1" fillId="0" borderId="0" xfId="35" applyNumberFormat="1" applyFont="1" applyFill="1" applyAlignment="1">
      <alignment vertical="center"/>
      <protection/>
    </xf>
    <xf numFmtId="0" fontId="1" fillId="0" borderId="5" xfId="35" applyFont="1" applyFill="1" applyBorder="1" applyAlignment="1">
      <alignment vertical="center"/>
      <protection/>
    </xf>
    <xf numFmtId="196" fontId="1" fillId="0" borderId="0" xfId="35" applyNumberFormat="1" applyFont="1" applyFill="1" applyBorder="1" applyAlignment="1">
      <alignment vertical="center"/>
      <protection/>
    </xf>
    <xf numFmtId="196" fontId="1" fillId="0" borderId="16" xfId="35" applyNumberFormat="1" applyFont="1" applyFill="1" applyBorder="1" applyAlignment="1">
      <alignment vertical="center"/>
      <protection/>
    </xf>
    <xf numFmtId="38" fontId="1" fillId="0" borderId="4" xfId="17" applyFont="1" applyFill="1" applyBorder="1" applyAlignment="1">
      <alignment horizontal="right" vertical="center"/>
    </xf>
    <xf numFmtId="0" fontId="1" fillId="0" borderId="16" xfId="35" applyFont="1" applyFill="1" applyBorder="1" applyAlignment="1">
      <alignment vertical="center"/>
      <protection/>
    </xf>
    <xf numFmtId="0" fontId="1" fillId="0" borderId="4" xfId="35" applyFont="1" applyFill="1" applyBorder="1" applyAlignment="1">
      <alignment vertical="center"/>
      <protection/>
    </xf>
    <xf numFmtId="0" fontId="1" fillId="0" borderId="0" xfId="35" applyFont="1" applyFill="1" applyBorder="1" applyAlignment="1">
      <alignment vertical="center"/>
      <protection/>
    </xf>
    <xf numFmtId="38" fontId="1" fillId="0" borderId="4" xfId="17" applyNumberFormat="1" applyFont="1" applyBorder="1" applyAlignment="1">
      <alignment vertical="center"/>
    </xf>
    <xf numFmtId="0" fontId="1" fillId="0" borderId="4" xfId="35" applyFont="1" applyBorder="1" applyAlignment="1">
      <alignment vertical="center"/>
      <protection/>
    </xf>
    <xf numFmtId="0" fontId="1" fillId="0" borderId="16" xfId="35" applyFont="1" applyBorder="1" applyAlignment="1">
      <alignment horizontal="right" vertical="center"/>
      <protection/>
    </xf>
    <xf numFmtId="0" fontId="1" fillId="0" borderId="20" xfId="35" applyFont="1" applyBorder="1" applyAlignment="1">
      <alignment vertical="center"/>
      <protection/>
    </xf>
    <xf numFmtId="188" fontId="1" fillId="0" borderId="11" xfId="17" applyNumberFormat="1" applyFont="1" applyFill="1" applyBorder="1" applyAlignment="1">
      <alignment vertical="center"/>
    </xf>
    <xf numFmtId="38" fontId="1" fillId="0" borderId="11" xfId="17" applyFont="1" applyFill="1" applyBorder="1" applyAlignment="1">
      <alignment vertical="center"/>
    </xf>
    <xf numFmtId="0" fontId="1" fillId="0" borderId="11" xfId="35" applyFont="1" applyBorder="1" applyAlignment="1">
      <alignment vertical="center"/>
      <protection/>
    </xf>
    <xf numFmtId="188" fontId="1" fillId="0" borderId="19" xfId="17" applyNumberFormat="1" applyFont="1" applyFill="1" applyBorder="1" applyAlignment="1">
      <alignment vertical="center"/>
    </xf>
    <xf numFmtId="197" fontId="1" fillId="0" borderId="0" xfId="35" applyNumberFormat="1" applyFont="1" applyAlignment="1">
      <alignment vertical="center"/>
      <protection/>
    </xf>
    <xf numFmtId="38" fontId="1" fillId="0" borderId="0" xfId="17" applyFont="1" applyAlignment="1">
      <alignment/>
    </xf>
    <xf numFmtId="38" fontId="7" fillId="0" borderId="0" xfId="17" applyFont="1" applyAlignment="1">
      <alignment/>
    </xf>
    <xf numFmtId="38" fontId="1" fillId="0" borderId="0" xfId="17" applyFont="1" applyAlignment="1">
      <alignment horizontal="right"/>
    </xf>
    <xf numFmtId="38" fontId="1" fillId="0" borderId="32" xfId="17" applyFont="1" applyBorder="1" applyAlignment="1">
      <alignment horizontal="distributed" vertical="center"/>
    </xf>
    <xf numFmtId="38" fontId="8" fillId="0" borderId="16" xfId="17" applyFont="1" applyBorder="1" applyAlignment="1">
      <alignment vertical="center"/>
    </xf>
    <xf numFmtId="38" fontId="1" fillId="0" borderId="9" xfId="17" applyFont="1" applyBorder="1" applyAlignment="1">
      <alignment vertical="center"/>
    </xf>
    <xf numFmtId="38" fontId="1" fillId="0" borderId="20" xfId="17" applyFont="1" applyBorder="1" applyAlignment="1">
      <alignment vertical="center"/>
    </xf>
    <xf numFmtId="38" fontId="1" fillId="0" borderId="19" xfId="17" applyFont="1" applyBorder="1" applyAlignment="1">
      <alignment vertical="center"/>
    </xf>
    <xf numFmtId="0" fontId="0" fillId="0" borderId="0" xfId="37">
      <alignment/>
      <protection/>
    </xf>
    <xf numFmtId="0" fontId="16" fillId="0" borderId="0" xfId="37" applyFont="1">
      <alignment/>
      <protection/>
    </xf>
    <xf numFmtId="0" fontId="1" fillId="0" borderId="0" xfId="37" applyFont="1">
      <alignment/>
      <protection/>
    </xf>
    <xf numFmtId="38" fontId="1" fillId="0" borderId="5" xfId="17" applyFont="1" applyFill="1" applyBorder="1" applyAlignment="1">
      <alignment horizontal="distributed" vertical="center"/>
    </xf>
    <xf numFmtId="38" fontId="1" fillId="0" borderId="10" xfId="17" applyFont="1" applyBorder="1" applyAlignment="1">
      <alignment horizontal="right" vertical="center"/>
    </xf>
    <xf numFmtId="38" fontId="1" fillId="0" borderId="10" xfId="17" applyFont="1" applyBorder="1" applyAlignment="1" quotePrefix="1">
      <alignment horizontal="right" vertical="center"/>
    </xf>
    <xf numFmtId="184" fontId="1" fillId="0" borderId="10" xfId="17" applyNumberFormat="1" applyFont="1" applyBorder="1" applyAlignment="1">
      <alignment horizontal="right" vertical="center"/>
    </xf>
    <xf numFmtId="194" fontId="1" fillId="0" borderId="10" xfId="17" applyNumberFormat="1" applyFont="1" applyBorder="1" applyAlignment="1" quotePrefix="1">
      <alignment horizontal="right" vertical="center"/>
    </xf>
    <xf numFmtId="0" fontId="1" fillId="0" borderId="0" xfId="37" applyFont="1" applyBorder="1">
      <alignment/>
      <protection/>
    </xf>
    <xf numFmtId="0" fontId="8" fillId="0" borderId="0" xfId="37" applyFont="1">
      <alignment/>
      <protection/>
    </xf>
    <xf numFmtId="38" fontId="8" fillId="0" borderId="4" xfId="17" applyFont="1" applyFill="1" applyBorder="1" applyAlignment="1">
      <alignment horizontal="right" vertical="center"/>
    </xf>
    <xf numFmtId="38" fontId="8" fillId="0" borderId="4" xfId="17" applyFont="1" applyBorder="1" applyAlignment="1" quotePrefix="1">
      <alignment horizontal="right" vertical="center"/>
    </xf>
    <xf numFmtId="184" fontId="8" fillId="0" borderId="4" xfId="17" applyNumberFormat="1" applyFont="1" applyBorder="1" applyAlignment="1">
      <alignment horizontal="right" vertical="center"/>
    </xf>
    <xf numFmtId="194" fontId="8" fillId="0" borderId="4" xfId="17" applyNumberFormat="1" applyFont="1" applyBorder="1" applyAlignment="1" quotePrefix="1">
      <alignment horizontal="right" vertical="center"/>
    </xf>
    <xf numFmtId="0" fontId="8" fillId="0" borderId="0" xfId="37" applyFont="1" applyBorder="1">
      <alignment/>
      <protection/>
    </xf>
    <xf numFmtId="0" fontId="0" fillId="0" borderId="5" xfId="37" applyBorder="1">
      <alignment/>
      <protection/>
    </xf>
    <xf numFmtId="38" fontId="19" fillId="0" borderId="16" xfId="17" applyFont="1" applyFill="1" applyBorder="1" applyAlignment="1">
      <alignment horizontal="center" vertical="center"/>
    </xf>
    <xf numFmtId="38" fontId="19" fillId="0" borderId="4" xfId="17" applyFont="1" applyBorder="1" applyAlignment="1">
      <alignment horizontal="right" vertical="center"/>
    </xf>
    <xf numFmtId="38" fontId="20" fillId="0" borderId="4" xfId="17" applyFont="1" applyBorder="1" applyAlignment="1" quotePrefix="1">
      <alignment horizontal="right" vertical="center"/>
    </xf>
    <xf numFmtId="184" fontId="1" fillId="0" borderId="4" xfId="17" applyNumberFormat="1" applyFont="1" applyBorder="1" applyAlignment="1">
      <alignment horizontal="right" vertical="center"/>
    </xf>
    <xf numFmtId="194" fontId="20" fillId="0" borderId="4" xfId="17" applyNumberFormat="1" applyFont="1" applyBorder="1" applyAlignment="1" quotePrefix="1">
      <alignment horizontal="right" vertical="center"/>
    </xf>
    <xf numFmtId="0" fontId="0" fillId="0" borderId="0" xfId="37" applyBorder="1">
      <alignment/>
      <protection/>
    </xf>
    <xf numFmtId="38" fontId="8" fillId="0" borderId="5" xfId="17" applyFont="1" applyFill="1" applyBorder="1" applyAlignment="1">
      <alignment horizontal="distributed" vertical="center"/>
    </xf>
    <xf numFmtId="38" fontId="8" fillId="0" borderId="4" xfId="37" applyNumberFormat="1" applyFont="1" applyBorder="1">
      <alignment/>
      <protection/>
    </xf>
    <xf numFmtId="184" fontId="8" fillId="0" borderId="4" xfId="37" applyNumberFormat="1" applyFont="1" applyBorder="1">
      <alignment/>
      <protection/>
    </xf>
    <xf numFmtId="0" fontId="1" fillId="0" borderId="5" xfId="37" applyFont="1" applyBorder="1">
      <alignment/>
      <protection/>
    </xf>
    <xf numFmtId="38" fontId="1" fillId="0" borderId="16" xfId="17" applyFont="1" applyFill="1" applyBorder="1" applyAlignment="1">
      <alignment horizontal="distributed" vertical="center"/>
    </xf>
    <xf numFmtId="184" fontId="1" fillId="0" borderId="4" xfId="37" applyNumberFormat="1" applyFont="1" applyBorder="1">
      <alignment/>
      <protection/>
    </xf>
    <xf numFmtId="38" fontId="1" fillId="0" borderId="4" xfId="37" applyNumberFormat="1" applyFont="1" applyBorder="1">
      <alignment/>
      <protection/>
    </xf>
    <xf numFmtId="38" fontId="1" fillId="0" borderId="0" xfId="17" applyFont="1" applyFill="1" applyBorder="1" applyAlignment="1">
      <alignment horizontal="distributed" vertical="center"/>
    </xf>
    <xf numFmtId="0" fontId="0" fillId="0" borderId="16" xfId="37" applyBorder="1">
      <alignment/>
      <protection/>
    </xf>
    <xf numFmtId="0" fontId="0" fillId="0" borderId="4" xfId="37" applyBorder="1">
      <alignment/>
      <protection/>
    </xf>
    <xf numFmtId="38" fontId="8" fillId="0" borderId="4" xfId="17" applyFont="1" applyBorder="1" applyAlignment="1">
      <alignment/>
    </xf>
    <xf numFmtId="184" fontId="8" fillId="0" borderId="4" xfId="17" applyNumberFormat="1" applyFont="1" applyBorder="1" applyAlignment="1">
      <alignment/>
    </xf>
    <xf numFmtId="0" fontId="1" fillId="0" borderId="16" xfId="37" applyFont="1" applyBorder="1" applyAlignment="1">
      <alignment horizontal="distributed" vertical="center"/>
      <protection/>
    </xf>
    <xf numFmtId="184" fontId="1" fillId="0" borderId="4" xfId="17" applyNumberFormat="1" applyFont="1" applyBorder="1" applyAlignment="1">
      <alignment/>
    </xf>
    <xf numFmtId="0" fontId="16" fillId="0" borderId="5" xfId="37" applyFont="1" applyBorder="1">
      <alignment/>
      <protection/>
    </xf>
    <xf numFmtId="0" fontId="16" fillId="0" borderId="4" xfId="37" applyFont="1" applyBorder="1">
      <alignment/>
      <protection/>
    </xf>
    <xf numFmtId="184" fontId="16" fillId="0" borderId="4" xfId="37" applyNumberFormat="1" applyFont="1" applyBorder="1">
      <alignment/>
      <protection/>
    </xf>
    <xf numFmtId="38" fontId="8" fillId="0" borderId="0" xfId="17" applyFont="1" applyAlignment="1">
      <alignment/>
    </xf>
    <xf numFmtId="38" fontId="13" fillId="0" borderId="4" xfId="17" applyFont="1" applyBorder="1" applyAlignment="1">
      <alignment/>
    </xf>
    <xf numFmtId="184" fontId="13" fillId="0" borderId="4" xfId="17" applyNumberFormat="1" applyFont="1" applyBorder="1" applyAlignment="1">
      <alignment/>
    </xf>
    <xf numFmtId="184" fontId="8" fillId="0" borderId="4" xfId="17" applyNumberFormat="1" applyFont="1" applyFill="1" applyBorder="1" applyAlignment="1">
      <alignment/>
    </xf>
    <xf numFmtId="184" fontId="0" fillId="0" borderId="4" xfId="37" applyNumberFormat="1" applyBorder="1">
      <alignment/>
      <protection/>
    </xf>
    <xf numFmtId="38" fontId="1" fillId="0" borderId="4" xfId="17" applyFont="1" applyBorder="1" applyAlignment="1" quotePrefix="1">
      <alignment horizontal="right" vertical="center"/>
    </xf>
    <xf numFmtId="38" fontId="8" fillId="0" borderId="0" xfId="17" applyFont="1" applyFill="1" applyBorder="1" applyAlignment="1">
      <alignment horizontal="distributed" vertical="center"/>
    </xf>
    <xf numFmtId="38" fontId="20" fillId="0" borderId="4" xfId="17" applyFont="1" applyBorder="1" applyAlignment="1">
      <alignment horizontal="right" vertical="center"/>
    </xf>
    <xf numFmtId="0" fontId="8" fillId="0" borderId="4" xfId="37" applyFont="1" applyBorder="1">
      <alignment/>
      <protection/>
    </xf>
    <xf numFmtId="0" fontId="1" fillId="0" borderId="20" xfId="37" applyFont="1" applyBorder="1">
      <alignment/>
      <protection/>
    </xf>
    <xf numFmtId="38" fontId="1" fillId="0" borderId="19" xfId="17" applyFont="1" applyFill="1" applyBorder="1" applyAlignment="1">
      <alignment horizontal="distributed" vertical="center"/>
    </xf>
    <xf numFmtId="184" fontId="1" fillId="0" borderId="11" xfId="17" applyNumberFormat="1" applyFont="1" applyBorder="1" applyAlignment="1">
      <alignment horizontal="right" vertical="center"/>
    </xf>
    <xf numFmtId="184" fontId="1" fillId="0" borderId="11" xfId="17" applyNumberFormat="1" applyFont="1" applyBorder="1" applyAlignment="1">
      <alignment/>
    </xf>
    <xf numFmtId="38" fontId="1" fillId="0" borderId="11" xfId="37" applyNumberFormat="1" applyFont="1" applyBorder="1">
      <alignment/>
      <protection/>
    </xf>
    <xf numFmtId="176" fontId="14" fillId="0" borderId="0" xfId="38" applyNumberFormat="1" applyFont="1" applyAlignment="1" applyProtection="1">
      <alignment vertical="center"/>
      <protection/>
    </xf>
    <xf numFmtId="176" fontId="7" fillId="0" borderId="0" xfId="38" applyNumberFormat="1" applyFont="1" applyAlignment="1" applyProtection="1">
      <alignment horizontal="left" vertical="center"/>
      <protection/>
    </xf>
    <xf numFmtId="176" fontId="14" fillId="0" borderId="0" xfId="38" applyNumberFormat="1" applyFont="1" applyFill="1" applyAlignment="1" applyProtection="1">
      <alignment horizontal="center" vertical="center"/>
      <protection/>
    </xf>
    <xf numFmtId="176" fontId="21" fillId="0" borderId="0" xfId="38" applyNumberFormat="1" applyFont="1" applyFill="1" applyAlignment="1" applyProtection="1">
      <alignment horizontal="center" vertical="center"/>
      <protection/>
    </xf>
    <xf numFmtId="176" fontId="14" fillId="0" borderId="0" xfId="38" applyNumberFormat="1" applyFont="1" applyAlignment="1" applyProtection="1">
      <alignment horizontal="center" vertical="center"/>
      <protection/>
    </xf>
    <xf numFmtId="176" fontId="14" fillId="0" borderId="42" xfId="38" applyNumberFormat="1" applyFont="1" applyFill="1" applyBorder="1" applyAlignment="1" applyProtection="1">
      <alignment horizontal="center" vertical="center"/>
      <protection/>
    </xf>
    <xf numFmtId="176" fontId="1" fillId="0" borderId="42" xfId="38" applyNumberFormat="1" applyFont="1" applyFill="1" applyBorder="1" applyAlignment="1" applyProtection="1">
      <alignment horizontal="center" vertical="center"/>
      <protection/>
    </xf>
    <xf numFmtId="176" fontId="1" fillId="0" borderId="0" xfId="38" applyNumberFormat="1" applyFont="1" applyAlignment="1" applyProtection="1">
      <alignment horizontal="center" vertical="center"/>
      <protection/>
    </xf>
    <xf numFmtId="176" fontId="1" fillId="0" borderId="1" xfId="38" applyNumberFormat="1" applyFont="1" applyFill="1" applyBorder="1" applyAlignment="1" applyProtection="1">
      <alignment horizontal="center" vertical="center"/>
      <protection/>
    </xf>
    <xf numFmtId="176" fontId="1" fillId="0" borderId="1" xfId="38" applyNumberFormat="1" applyFont="1" applyBorder="1" applyAlignment="1" applyProtection="1">
      <alignment horizontal="center" vertical="center"/>
      <protection/>
    </xf>
    <xf numFmtId="193" fontId="1" fillId="0" borderId="1" xfId="38" applyNumberFormat="1" applyFont="1" applyFill="1" applyBorder="1" applyAlignment="1" applyProtection="1">
      <alignment horizontal="center" vertical="center"/>
      <protection/>
    </xf>
    <xf numFmtId="176" fontId="1" fillId="0" borderId="1" xfId="38" applyNumberFormat="1" applyFont="1" applyFill="1" applyBorder="1" applyAlignment="1" applyProtection="1">
      <alignment horizontal="center" vertical="center"/>
      <protection locked="0"/>
    </xf>
    <xf numFmtId="176" fontId="1" fillId="0" borderId="43" xfId="38" applyNumberFormat="1" applyFont="1" applyFill="1" applyBorder="1" applyAlignment="1" applyProtection="1">
      <alignment horizontal="center" vertical="center"/>
      <protection/>
    </xf>
    <xf numFmtId="176" fontId="1" fillId="0" borderId="4" xfId="38" applyNumberFormat="1" applyFont="1" applyFill="1" applyBorder="1" applyAlignment="1" applyProtection="1">
      <alignment horizontal="center" vertical="center"/>
      <protection/>
    </xf>
    <xf numFmtId="176" fontId="1" fillId="0" borderId="4" xfId="38" applyNumberFormat="1" applyFont="1" applyBorder="1" applyAlignment="1" applyProtection="1">
      <alignment horizontal="center" vertical="center"/>
      <protection/>
    </xf>
    <xf numFmtId="176" fontId="1" fillId="0" borderId="4" xfId="38" applyNumberFormat="1" applyFont="1" applyFill="1" applyBorder="1" applyAlignment="1" applyProtection="1">
      <alignment horizontal="center" vertical="center"/>
      <protection locked="0"/>
    </xf>
    <xf numFmtId="176" fontId="1" fillId="0" borderId="16" xfId="38" applyNumberFormat="1" applyFont="1" applyFill="1" applyBorder="1" applyAlignment="1" applyProtection="1">
      <alignment horizontal="center" vertical="center"/>
      <protection/>
    </xf>
    <xf numFmtId="176" fontId="1" fillId="0" borderId="7" xfId="38" applyNumberFormat="1" applyFont="1" applyFill="1" applyBorder="1" applyAlignment="1" applyProtection="1">
      <alignment horizontal="center" vertical="center"/>
      <protection/>
    </xf>
    <xf numFmtId="176" fontId="1" fillId="0" borderId="7" xfId="38" applyNumberFormat="1" applyFont="1" applyBorder="1" applyAlignment="1" applyProtection="1">
      <alignment horizontal="center" vertical="center"/>
      <protection/>
    </xf>
    <xf numFmtId="193" fontId="1" fillId="0" borderId="7" xfId="38" applyNumberFormat="1" applyFont="1" applyFill="1" applyBorder="1" applyAlignment="1" applyProtection="1">
      <alignment horizontal="center" vertical="center"/>
      <protection/>
    </xf>
    <xf numFmtId="176" fontId="1" fillId="0" borderId="7" xfId="38" applyNumberFormat="1" applyFont="1" applyFill="1" applyBorder="1" applyAlignment="1" applyProtection="1">
      <alignment horizontal="center" vertical="center"/>
      <protection locked="0"/>
    </xf>
    <xf numFmtId="176" fontId="1" fillId="0" borderId="44" xfId="38" applyNumberFormat="1" applyFont="1" applyBorder="1" applyAlignment="1" applyProtection="1">
      <alignment horizontal="center" vertical="center"/>
      <protection/>
    </xf>
    <xf numFmtId="176" fontId="1" fillId="0" borderId="10" xfId="38" applyNumberFormat="1" applyFont="1" applyFill="1" applyBorder="1" applyAlignment="1" applyProtection="1">
      <alignment horizontal="right" vertical="center"/>
      <protection/>
    </xf>
    <xf numFmtId="176" fontId="1" fillId="0" borderId="10" xfId="38" applyNumberFormat="1" applyFont="1" applyBorder="1" applyAlignment="1" applyProtection="1">
      <alignment horizontal="right" vertical="center"/>
      <protection/>
    </xf>
    <xf numFmtId="176" fontId="8" fillId="0" borderId="0" xfId="38" applyNumberFormat="1" applyFont="1" applyAlignment="1" applyProtection="1">
      <alignment horizontal="center" vertical="center"/>
      <protection/>
    </xf>
    <xf numFmtId="176" fontId="8" fillId="0" borderId="45" xfId="38" applyNumberFormat="1" applyFont="1" applyBorder="1" applyAlignment="1" applyProtection="1">
      <alignment horizontal="distributed" vertical="center"/>
      <protection/>
    </xf>
    <xf numFmtId="176" fontId="8" fillId="0" borderId="4" xfId="38" applyNumberFormat="1" applyFont="1" applyFill="1" applyBorder="1" applyAlignment="1" applyProtection="1">
      <alignment horizontal="right" vertical="center"/>
      <protection/>
    </xf>
    <xf numFmtId="193" fontId="8" fillId="0" borderId="4" xfId="38" applyNumberFormat="1" applyFont="1" applyBorder="1" applyAlignment="1" applyProtection="1">
      <alignment horizontal="right" vertical="center"/>
      <protection/>
    </xf>
    <xf numFmtId="193" fontId="8" fillId="0" borderId="4" xfId="38" applyNumberFormat="1" applyFont="1" applyFill="1" applyBorder="1" applyAlignment="1" applyProtection="1">
      <alignment horizontal="right" vertical="center"/>
      <protection/>
    </xf>
    <xf numFmtId="176" fontId="8" fillId="0" borderId="16" xfId="38" applyNumberFormat="1" applyFont="1" applyFill="1" applyBorder="1" applyAlignment="1" applyProtection="1">
      <alignment horizontal="center" vertical="center"/>
      <protection/>
    </xf>
    <xf numFmtId="176" fontId="13" fillId="0" borderId="0" xfId="38" applyNumberFormat="1" applyFont="1" applyAlignment="1" applyProtection="1">
      <alignment horizontal="center" vertical="center"/>
      <protection/>
    </xf>
    <xf numFmtId="176" fontId="13" fillId="0" borderId="45" xfId="38" applyNumberFormat="1" applyFont="1" applyBorder="1" applyAlignment="1" applyProtection="1">
      <alignment horizontal="distributed" vertical="center"/>
      <protection/>
    </xf>
    <xf numFmtId="176" fontId="13" fillId="0" borderId="4" xfId="38" applyNumberFormat="1" applyFont="1" applyFill="1" applyBorder="1" applyAlignment="1" applyProtection="1">
      <alignment horizontal="center" vertical="center"/>
      <protection/>
    </xf>
    <xf numFmtId="176" fontId="13" fillId="0" borderId="4" xfId="38" applyNumberFormat="1" applyFont="1" applyBorder="1" applyAlignment="1" applyProtection="1">
      <alignment horizontal="center" vertical="center"/>
      <protection/>
    </xf>
    <xf numFmtId="193" fontId="13" fillId="0" borderId="4" xfId="38" applyNumberFormat="1" applyFont="1" applyFill="1" applyBorder="1" applyAlignment="1" applyProtection="1">
      <alignment horizontal="right" vertical="center"/>
      <protection/>
    </xf>
    <xf numFmtId="193" fontId="13" fillId="0" borderId="4" xfId="38" applyNumberFormat="1" applyFont="1" applyFill="1" applyBorder="1" applyAlignment="1" applyProtection="1">
      <alignment horizontal="center" vertical="center"/>
      <protection/>
    </xf>
    <xf numFmtId="193" fontId="13" fillId="0" borderId="4" xfId="38" applyNumberFormat="1" applyFont="1" applyFill="1" applyBorder="1" applyAlignment="1" applyProtection="1">
      <alignment horizontal="center" vertical="center"/>
      <protection locked="0"/>
    </xf>
    <xf numFmtId="176" fontId="13" fillId="0" borderId="16" xfId="38" applyNumberFormat="1" applyFont="1" applyFill="1" applyBorder="1" applyAlignment="1" applyProtection="1">
      <alignment horizontal="center" vertical="center"/>
      <protection/>
    </xf>
    <xf numFmtId="176" fontId="1" fillId="0" borderId="45" xfId="38" applyNumberFormat="1" applyFont="1" applyBorder="1" applyAlignment="1" applyProtection="1">
      <alignment horizontal="distributed" vertical="center"/>
      <protection/>
    </xf>
    <xf numFmtId="176" fontId="1" fillId="0" borderId="4" xfId="38" applyNumberFormat="1" applyFont="1" applyFill="1" applyBorder="1" applyAlignment="1" applyProtection="1">
      <alignment horizontal="right" vertical="center"/>
      <protection/>
    </xf>
    <xf numFmtId="193" fontId="1" fillId="0" borderId="4" xfId="38" applyNumberFormat="1" applyFont="1" applyBorder="1" applyAlignment="1" applyProtection="1">
      <alignment horizontal="right" vertical="center"/>
      <protection/>
    </xf>
    <xf numFmtId="193" fontId="1" fillId="0" borderId="4" xfId="38" applyNumberFormat="1" applyFont="1" applyFill="1" applyBorder="1" applyAlignment="1" applyProtection="1">
      <alignment horizontal="right" vertical="center"/>
      <protection/>
    </xf>
    <xf numFmtId="193" fontId="1" fillId="0" borderId="4" xfId="38" applyNumberFormat="1" applyFont="1" applyFill="1" applyBorder="1" applyAlignment="1" applyProtection="1">
      <alignment horizontal="right" vertical="center"/>
      <protection locked="0"/>
    </xf>
    <xf numFmtId="193" fontId="1" fillId="0" borderId="4" xfId="38" applyNumberFormat="1" applyFont="1" applyFill="1" applyBorder="1" applyAlignment="1" applyProtection="1">
      <alignment horizontal="center" vertical="center"/>
      <protection/>
    </xf>
    <xf numFmtId="193" fontId="1" fillId="0" borderId="4" xfId="38" applyNumberFormat="1" applyFont="1" applyFill="1" applyBorder="1" applyAlignment="1" applyProtection="1">
      <alignment horizontal="center" vertical="center"/>
      <protection locked="0"/>
    </xf>
    <xf numFmtId="176" fontId="1" fillId="0" borderId="0" xfId="38" applyNumberFormat="1" applyFont="1" applyAlignment="1" applyProtection="1">
      <alignment vertical="center"/>
      <protection/>
    </xf>
    <xf numFmtId="176" fontId="1" fillId="0" borderId="4" xfId="38" applyNumberFormat="1" applyFont="1" applyBorder="1" applyAlignment="1" applyProtection="1">
      <alignment horizontal="right" vertical="center"/>
      <protection/>
    </xf>
    <xf numFmtId="193" fontId="1" fillId="0" borderId="4" xfId="38" applyNumberFormat="1" applyFont="1" applyBorder="1" applyAlignment="1" applyProtection="1">
      <alignment horizontal="right" vertical="center"/>
      <protection locked="0"/>
    </xf>
    <xf numFmtId="176" fontId="1" fillId="0" borderId="46" xfId="38" applyNumberFormat="1" applyFont="1" applyBorder="1" applyAlignment="1" applyProtection="1">
      <alignment horizontal="center" vertical="center"/>
      <protection/>
    </xf>
    <xf numFmtId="176" fontId="1" fillId="0" borderId="28" xfId="38" applyNumberFormat="1" applyFont="1" applyBorder="1" applyAlignment="1" applyProtection="1">
      <alignment horizontal="center" vertical="center"/>
      <protection/>
    </xf>
    <xf numFmtId="176" fontId="1" fillId="0" borderId="0" xfId="38" applyNumberFormat="1" applyFont="1" applyBorder="1" applyAlignment="1" applyProtection="1">
      <alignment vertical="center"/>
      <protection/>
    </xf>
    <xf numFmtId="176" fontId="1" fillId="0" borderId="29" xfId="38" applyNumberFormat="1" applyFont="1" applyBorder="1" applyAlignment="1" applyProtection="1">
      <alignment horizontal="center" vertical="center"/>
      <protection/>
    </xf>
    <xf numFmtId="176" fontId="1" fillId="0" borderId="26" xfId="38" applyNumberFormat="1" applyFont="1" applyBorder="1" applyAlignment="1" applyProtection="1">
      <alignment horizontal="center" vertical="center"/>
      <protection/>
    </xf>
    <xf numFmtId="199" fontId="1" fillId="0" borderId="4" xfId="38" applyNumberFormat="1" applyFont="1" applyBorder="1" applyAlignment="1" applyProtection="1">
      <alignment horizontal="right" vertical="center"/>
      <protection/>
    </xf>
    <xf numFmtId="200" fontId="1" fillId="0" borderId="4" xfId="38" applyNumberFormat="1" applyFont="1" applyBorder="1" applyAlignment="1" applyProtection="1">
      <alignment horizontal="right" vertical="center"/>
      <protection/>
    </xf>
    <xf numFmtId="176" fontId="1" fillId="0" borderId="47" xfId="38" applyNumberFormat="1" applyFont="1" applyBorder="1" applyAlignment="1" applyProtection="1">
      <alignment vertical="center"/>
      <protection/>
    </xf>
    <xf numFmtId="176" fontId="1" fillId="0" borderId="11" xfId="38" applyNumberFormat="1" applyFont="1" applyBorder="1" applyAlignment="1" applyProtection="1">
      <alignment vertical="center"/>
      <protection/>
    </xf>
    <xf numFmtId="176" fontId="1" fillId="0" borderId="0" xfId="38" applyNumberFormat="1" applyFont="1" applyBorder="1" applyAlignment="1" applyProtection="1">
      <alignment horizontal="left" vertical="center"/>
      <protection/>
    </xf>
    <xf numFmtId="176" fontId="1" fillId="0" borderId="0" xfId="38" applyNumberFormat="1" applyFont="1" applyBorder="1" applyAlignment="1" applyProtection="1">
      <alignment horizontal="center" vertical="center"/>
      <protection/>
    </xf>
    <xf numFmtId="176" fontId="1" fillId="0" borderId="48" xfId="38" applyNumberFormat="1" applyFont="1" applyBorder="1" applyAlignment="1" applyProtection="1">
      <alignment horizontal="center" vertical="center"/>
      <protection/>
    </xf>
    <xf numFmtId="176" fontId="14" fillId="0" borderId="0" xfId="38" applyNumberFormat="1" applyFont="1" applyBorder="1" applyAlignment="1" applyProtection="1">
      <alignment horizontal="center" vertical="center"/>
      <protection/>
    </xf>
    <xf numFmtId="176" fontId="14" fillId="0" borderId="49" xfId="38" applyNumberFormat="1" applyFont="1" applyBorder="1" applyAlignment="1" applyProtection="1">
      <alignment horizontal="center" vertical="center"/>
      <protection/>
    </xf>
    <xf numFmtId="176" fontId="1" fillId="0" borderId="0" xfId="38" applyNumberFormat="1" applyFont="1" applyFill="1" applyAlignment="1" applyProtection="1">
      <alignment horizontal="center" vertical="center"/>
      <protection/>
    </xf>
    <xf numFmtId="176" fontId="14" fillId="0" borderId="0" xfId="38" applyNumberFormat="1" applyFont="1" applyBorder="1" applyAlignment="1" applyProtection="1">
      <alignment vertical="center"/>
      <protection/>
    </xf>
    <xf numFmtId="38" fontId="10" fillId="0" borderId="21" xfId="17" applyFont="1" applyBorder="1" applyAlignment="1">
      <alignment horizontal="distributed" vertical="center"/>
    </xf>
    <xf numFmtId="38" fontId="8" fillId="0" borderId="11" xfId="17" applyFont="1" applyBorder="1" applyAlignment="1">
      <alignment horizontal="distributed" vertical="center"/>
    </xf>
    <xf numFmtId="38" fontId="8" fillId="0" borderId="11" xfId="17" applyFont="1" applyBorder="1" applyAlignment="1">
      <alignment horizontal="right" vertical="center"/>
    </xf>
    <xf numFmtId="184" fontId="8" fillId="0" borderId="11" xfId="17" applyNumberFormat="1" applyFont="1" applyBorder="1" applyAlignment="1">
      <alignment horizontal="right" vertical="center"/>
    </xf>
    <xf numFmtId="0" fontId="1" fillId="0" borderId="0" xfId="40" applyFont="1">
      <alignment/>
      <protection/>
    </xf>
    <xf numFmtId="56" fontId="7" fillId="0" borderId="0" xfId="40" applyNumberFormat="1" applyFont="1">
      <alignment/>
      <protection/>
    </xf>
    <xf numFmtId="0" fontId="8" fillId="0" borderId="0" xfId="40" applyFont="1">
      <alignment/>
      <protection/>
    </xf>
    <xf numFmtId="0" fontId="1" fillId="0" borderId="0" xfId="40" applyFont="1" applyAlignment="1">
      <alignment horizontal="right"/>
      <protection/>
    </xf>
    <xf numFmtId="0" fontId="1" fillId="0" borderId="2" xfId="40" applyFont="1" applyBorder="1" applyAlignment="1">
      <alignment horizontal="centerContinuous" vertical="center"/>
      <protection/>
    </xf>
    <xf numFmtId="0" fontId="1" fillId="0" borderId="27" xfId="40" applyFont="1" applyBorder="1" applyAlignment="1">
      <alignment horizontal="centerContinuous" vertical="center"/>
      <protection/>
    </xf>
    <xf numFmtId="0" fontId="1" fillId="0" borderId="14" xfId="40" applyFont="1" applyBorder="1" applyAlignment="1">
      <alignment horizontal="centerContinuous" vertical="center"/>
      <protection/>
    </xf>
    <xf numFmtId="0" fontId="1" fillId="0" borderId="24" xfId="40" applyFont="1" applyBorder="1" applyAlignment="1">
      <alignment horizontal="centerContinuous" vertical="center"/>
      <protection/>
    </xf>
    <xf numFmtId="0" fontId="1" fillId="0" borderId="21" xfId="40" applyFont="1" applyBorder="1" applyAlignment="1">
      <alignment horizontal="distributed" vertical="center"/>
      <protection/>
    </xf>
    <xf numFmtId="0" fontId="1" fillId="0" borderId="5" xfId="40" applyFont="1" applyBorder="1" applyAlignment="1">
      <alignment horizontal="distributed" vertical="center"/>
      <protection/>
    </xf>
    <xf numFmtId="184" fontId="1" fillId="0" borderId="0" xfId="17" applyNumberFormat="1" applyFont="1" applyBorder="1" applyAlignment="1">
      <alignment horizontal="right" vertical="center"/>
    </xf>
    <xf numFmtId="38" fontId="1" fillId="0" borderId="16" xfId="17" applyFont="1" applyBorder="1" applyAlignment="1">
      <alignment horizontal="right" vertical="center"/>
    </xf>
    <xf numFmtId="0" fontId="8" fillId="0" borderId="20" xfId="40" applyFont="1" applyBorder="1" applyAlignment="1">
      <alignment horizontal="distributed" vertical="center"/>
      <protection/>
    </xf>
    <xf numFmtId="38" fontId="8" fillId="0" borderId="25" xfId="17" applyFont="1" applyBorder="1" applyAlignment="1">
      <alignment horizontal="right" vertical="center"/>
    </xf>
    <xf numFmtId="184" fontId="8" fillId="0" borderId="25" xfId="17" applyNumberFormat="1" applyFont="1" applyBorder="1" applyAlignment="1">
      <alignment horizontal="right" vertical="center"/>
    </xf>
    <xf numFmtId="38" fontId="8" fillId="0" borderId="19" xfId="17" applyFont="1" applyBorder="1" applyAlignment="1">
      <alignment horizontal="right" vertical="center"/>
    </xf>
    <xf numFmtId="38" fontId="7" fillId="0" borderId="0" xfId="17" applyFont="1" applyAlignment="1">
      <alignment/>
    </xf>
    <xf numFmtId="38" fontId="1" fillId="0" borderId="0" xfId="17" applyFont="1" applyAlignment="1">
      <alignment/>
    </xf>
    <xf numFmtId="0" fontId="1" fillId="0" borderId="0" xfId="41" applyFont="1">
      <alignment/>
      <protection/>
    </xf>
    <xf numFmtId="38" fontId="1" fillId="0" borderId="0" xfId="17" applyFont="1" applyFill="1" applyAlignment="1">
      <alignment/>
    </xf>
    <xf numFmtId="38" fontId="1" fillId="0" borderId="0" xfId="17" applyFont="1" applyFill="1" applyAlignment="1">
      <alignment horizontal="centerContinuous"/>
    </xf>
    <xf numFmtId="38" fontId="1" fillId="0" borderId="0" xfId="17" applyFont="1" applyFill="1" applyBorder="1" applyAlignment="1">
      <alignment/>
    </xf>
    <xf numFmtId="38" fontId="1" fillId="0" borderId="0" xfId="17" applyFont="1" applyFill="1" applyBorder="1" applyAlignment="1">
      <alignment/>
    </xf>
    <xf numFmtId="38" fontId="1" fillId="0" borderId="0" xfId="17" applyFont="1" applyFill="1" applyAlignment="1">
      <alignment horizontal="right"/>
    </xf>
    <xf numFmtId="38" fontId="1" fillId="0" borderId="16" xfId="17" applyFont="1" applyBorder="1" applyAlignment="1">
      <alignment/>
    </xf>
    <xf numFmtId="38" fontId="1" fillId="0" borderId="3" xfId="17" applyFont="1" applyFill="1" applyBorder="1" applyAlignment="1">
      <alignment/>
    </xf>
    <xf numFmtId="38" fontId="1" fillId="0" borderId="2" xfId="17" applyFont="1" applyFill="1" applyBorder="1" applyAlignment="1">
      <alignment/>
    </xf>
    <xf numFmtId="38" fontId="1" fillId="0" borderId="1" xfId="17" applyFont="1" applyFill="1" applyBorder="1" applyAlignment="1">
      <alignment/>
    </xf>
    <xf numFmtId="38" fontId="1" fillId="0" borderId="1" xfId="17" applyFont="1" applyFill="1" applyBorder="1" applyAlignment="1">
      <alignment horizontal="center"/>
    </xf>
    <xf numFmtId="38" fontId="1" fillId="0" borderId="12" xfId="17" applyFont="1" applyFill="1" applyBorder="1" applyAlignment="1">
      <alignment horizontal="center"/>
    </xf>
    <xf numFmtId="38" fontId="1" fillId="0" borderId="5" xfId="17" applyFont="1" applyFill="1" applyBorder="1" applyAlignment="1">
      <alignment horizontal="center"/>
    </xf>
    <xf numFmtId="38" fontId="1" fillId="0" borderId="0" xfId="17" applyFont="1" applyFill="1" applyBorder="1" applyAlignment="1">
      <alignment horizontal="center"/>
    </xf>
    <xf numFmtId="38" fontId="1" fillId="0" borderId="4" xfId="17" applyFont="1" applyFill="1" applyBorder="1" applyAlignment="1">
      <alignment horizontal="center"/>
    </xf>
    <xf numFmtId="38" fontId="1" fillId="0" borderId="10" xfId="17" applyFont="1" applyFill="1" applyBorder="1" applyAlignment="1">
      <alignment horizontal="center" vertical="center"/>
    </xf>
    <xf numFmtId="38" fontId="1" fillId="0" borderId="9" xfId="17" applyFont="1" applyFill="1" applyBorder="1" applyAlignment="1">
      <alignment/>
    </xf>
    <xf numFmtId="38" fontId="1" fillId="0" borderId="8" xfId="17" applyFont="1" applyFill="1" applyBorder="1" applyAlignment="1">
      <alignment/>
    </xf>
    <xf numFmtId="38" fontId="1" fillId="0" borderId="7" xfId="17" applyFont="1" applyFill="1" applyBorder="1" applyAlignment="1">
      <alignment/>
    </xf>
    <xf numFmtId="38" fontId="1" fillId="0" borderId="7" xfId="17" applyFont="1" applyFill="1" applyBorder="1" applyAlignment="1">
      <alignment horizontal="center" vertical="center"/>
    </xf>
    <xf numFmtId="38" fontId="1" fillId="0" borderId="7" xfId="17" applyFont="1" applyFill="1" applyBorder="1" applyAlignment="1">
      <alignment horizontal="center"/>
    </xf>
    <xf numFmtId="0" fontId="14" fillId="0" borderId="16" xfId="41" applyFont="1" applyFill="1" applyBorder="1">
      <alignment/>
      <protection/>
    </xf>
    <xf numFmtId="38" fontId="1" fillId="0" borderId="4" xfId="17" applyFont="1" applyFill="1" applyBorder="1" applyAlignment="1">
      <alignment horizontal="right"/>
    </xf>
    <xf numFmtId="38" fontId="1" fillId="0" borderId="10" xfId="17" applyFont="1" applyFill="1" applyBorder="1" applyAlignment="1">
      <alignment horizontal="right"/>
    </xf>
    <xf numFmtId="38" fontId="8" fillId="0" borderId="16" xfId="17" applyFont="1" applyBorder="1" applyAlignment="1">
      <alignment/>
    </xf>
    <xf numFmtId="38" fontId="8" fillId="0" borderId="4" xfId="17" applyFont="1" applyFill="1" applyBorder="1" applyAlignment="1">
      <alignment horizontal="right"/>
    </xf>
    <xf numFmtId="38" fontId="8" fillId="0" borderId="0" xfId="17" applyFont="1" applyFill="1" applyAlignment="1">
      <alignment/>
    </xf>
    <xf numFmtId="38" fontId="1" fillId="0" borderId="50" xfId="17" applyFont="1" applyFill="1" applyBorder="1" applyAlignment="1">
      <alignment horizontal="right"/>
    </xf>
    <xf numFmtId="38" fontId="1" fillId="0" borderId="51" xfId="17" applyFont="1" applyBorder="1" applyAlignment="1">
      <alignment/>
    </xf>
    <xf numFmtId="38" fontId="1" fillId="0" borderId="7" xfId="17" applyFont="1" applyFill="1" applyBorder="1" applyAlignment="1">
      <alignment horizontal="centerContinuous"/>
    </xf>
    <xf numFmtId="38" fontId="1" fillId="0" borderId="2" xfId="17" applyFont="1" applyFill="1" applyBorder="1" applyAlignment="1">
      <alignment horizontal="centerContinuous"/>
    </xf>
    <xf numFmtId="38" fontId="1" fillId="0" borderId="24" xfId="17" applyFont="1" applyFill="1" applyBorder="1" applyAlignment="1">
      <alignment horizontal="centerContinuous"/>
    </xf>
    <xf numFmtId="38" fontId="1" fillId="0" borderId="0" xfId="17" applyFont="1" applyBorder="1" applyAlignment="1">
      <alignment/>
    </xf>
    <xf numFmtId="38" fontId="1" fillId="0" borderId="29" xfId="17" applyFont="1" applyFill="1" applyBorder="1" applyAlignment="1">
      <alignment horizontal="right"/>
    </xf>
    <xf numFmtId="38" fontId="1" fillId="0" borderId="4" xfId="17" applyFont="1" applyFill="1" applyBorder="1" applyAlignment="1">
      <alignment/>
    </xf>
    <xf numFmtId="38" fontId="1" fillId="0" borderId="16" xfId="17" applyFont="1" applyFill="1" applyBorder="1" applyAlignment="1">
      <alignment horizontal="right"/>
    </xf>
    <xf numFmtId="38" fontId="8" fillId="0" borderId="4" xfId="17" applyFont="1" applyFill="1" applyBorder="1" applyAlignment="1">
      <alignment horizontal="center"/>
    </xf>
    <xf numFmtId="38" fontId="1" fillId="0" borderId="11" xfId="17" applyFont="1" applyFill="1" applyBorder="1" applyAlignment="1">
      <alignment horizontal="right"/>
    </xf>
    <xf numFmtId="38" fontId="1" fillId="0" borderId="19" xfId="17" applyFont="1" applyFill="1" applyBorder="1" applyAlignment="1">
      <alignment horizontal="right"/>
    </xf>
    <xf numFmtId="38" fontId="1" fillId="0" borderId="11" xfId="17" applyFont="1" applyFill="1" applyBorder="1" applyAlignment="1">
      <alignment horizontal="center"/>
    </xf>
    <xf numFmtId="38" fontId="10" fillId="0" borderId="0" xfId="17" applyFont="1" applyFill="1" applyAlignment="1">
      <alignment/>
    </xf>
    <xf numFmtId="38" fontId="1" fillId="0" borderId="12" xfId="17" applyFont="1" applyBorder="1" applyAlignment="1">
      <alignment vertical="center"/>
    </xf>
    <xf numFmtId="38" fontId="1" fillId="0" borderId="14" xfId="17" applyFont="1" applyBorder="1" applyAlignment="1">
      <alignment horizontal="center" vertical="center"/>
    </xf>
    <xf numFmtId="38" fontId="1" fillId="0" borderId="0" xfId="17" applyFont="1" applyBorder="1" applyAlignment="1">
      <alignment horizontal="distributed" vertical="center"/>
    </xf>
    <xf numFmtId="207" fontId="1" fillId="0" borderId="10" xfId="17" applyNumberFormat="1" applyFont="1" applyBorder="1" applyAlignment="1">
      <alignment horizontal="right" vertical="center"/>
    </xf>
    <xf numFmtId="198" fontId="1" fillId="0" borderId="4" xfId="17" applyNumberFormat="1" applyFont="1" applyBorder="1" applyAlignment="1" quotePrefix="1">
      <alignment horizontal="right" vertical="center"/>
    </xf>
    <xf numFmtId="207" fontId="1" fillId="0" borderId="4" xfId="17" applyNumberFormat="1" applyFont="1" applyBorder="1" applyAlignment="1">
      <alignment horizontal="right" vertical="center"/>
    </xf>
    <xf numFmtId="207" fontId="8" fillId="0" borderId="11" xfId="17" applyNumberFormat="1" applyFont="1" applyBorder="1" applyAlignment="1">
      <alignment horizontal="right" vertical="center"/>
    </xf>
    <xf numFmtId="207" fontId="1" fillId="0" borderId="0" xfId="17" applyNumberFormat="1" applyFont="1" applyAlignment="1">
      <alignment horizontal="right" vertical="center"/>
    </xf>
    <xf numFmtId="207" fontId="8" fillId="0" borderId="52" xfId="17" applyNumberFormat="1" applyFont="1" applyBorder="1" applyAlignment="1">
      <alignment horizontal="right" vertical="center"/>
    </xf>
    <xf numFmtId="207" fontId="1" fillId="0" borderId="0" xfId="17" applyNumberFormat="1" applyFont="1" applyBorder="1" applyAlignment="1">
      <alignment horizontal="right" vertical="center"/>
    </xf>
    <xf numFmtId="38" fontId="13" fillId="0" borderId="8" xfId="17" applyFont="1" applyBorder="1" applyAlignment="1">
      <alignment vertical="center"/>
    </xf>
    <xf numFmtId="0" fontId="1" fillId="0" borderId="0" xfId="42" applyFont="1">
      <alignment/>
      <protection/>
    </xf>
    <xf numFmtId="0" fontId="7" fillId="0" borderId="0" xfId="42" applyFont="1" applyAlignment="1">
      <alignment/>
      <protection/>
    </xf>
    <xf numFmtId="0" fontId="1" fillId="0" borderId="0" xfId="42" applyFont="1" applyAlignment="1">
      <alignment horizontal="centerContinuous"/>
      <protection/>
    </xf>
    <xf numFmtId="0" fontId="1" fillId="0" borderId="0" xfId="42" applyFont="1" applyAlignment="1">
      <alignment/>
      <protection/>
    </xf>
    <xf numFmtId="0" fontId="1" fillId="0" borderId="0" xfId="42" applyFont="1" applyBorder="1">
      <alignment/>
      <protection/>
    </xf>
    <xf numFmtId="0" fontId="1" fillId="0" borderId="0" xfId="42" applyFont="1" applyBorder="1" applyAlignment="1">
      <alignment horizontal="centerContinuous"/>
      <protection/>
    </xf>
    <xf numFmtId="0" fontId="1" fillId="0" borderId="0" xfId="42" applyFont="1" applyBorder="1" applyAlignment="1">
      <alignment horizontal="right"/>
      <protection/>
    </xf>
    <xf numFmtId="0" fontId="1" fillId="0" borderId="0" xfId="42" applyFont="1" applyAlignment="1">
      <alignment vertical="center"/>
      <protection/>
    </xf>
    <xf numFmtId="0" fontId="1" fillId="0" borderId="5" xfId="42" applyFont="1" applyBorder="1" applyAlignment="1">
      <alignment vertical="center"/>
      <protection/>
    </xf>
    <xf numFmtId="0" fontId="1" fillId="0" borderId="16" xfId="42" applyFont="1" applyBorder="1" applyAlignment="1">
      <alignment horizontal="center" vertical="center"/>
      <protection/>
    </xf>
    <xf numFmtId="0" fontId="1" fillId="0" borderId="10" xfId="42" applyFont="1" applyBorder="1" applyAlignment="1">
      <alignment horizontal="distributed" vertical="center"/>
      <protection/>
    </xf>
    <xf numFmtId="0" fontId="1" fillId="0" borderId="7" xfId="42" applyFont="1" applyBorder="1" applyAlignment="1">
      <alignment horizontal="distributed" vertical="center"/>
      <protection/>
    </xf>
    <xf numFmtId="0" fontId="1" fillId="0" borderId="5" xfId="42" applyFont="1" applyBorder="1" applyAlignment="1">
      <alignment horizontal="distributed" vertical="center"/>
      <protection/>
    </xf>
    <xf numFmtId="0" fontId="1" fillId="0" borderId="16" xfId="42" applyFont="1" applyBorder="1" applyAlignment="1">
      <alignment horizontal="distributed" vertical="center"/>
      <protection/>
    </xf>
    <xf numFmtId="197" fontId="1" fillId="0" borderId="4" xfId="17" applyNumberFormat="1" applyFont="1" applyBorder="1" applyAlignment="1">
      <alignment horizontal="right" vertical="center"/>
    </xf>
    <xf numFmtId="197" fontId="1" fillId="0" borderId="10" xfId="17" applyNumberFormat="1" applyFont="1" applyBorder="1" applyAlignment="1">
      <alignment vertical="center"/>
    </xf>
    <xf numFmtId="197" fontId="1" fillId="0" borderId="6" xfId="17" applyNumberFormat="1" applyFont="1" applyBorder="1" applyAlignment="1">
      <alignment horizontal="center" vertical="center"/>
    </xf>
    <xf numFmtId="197" fontId="1" fillId="0" borderId="29" xfId="17" applyNumberFormat="1" applyFont="1" applyBorder="1" applyAlignment="1">
      <alignment vertical="center"/>
    </xf>
    <xf numFmtId="197" fontId="1" fillId="0" borderId="4" xfId="17" applyNumberFormat="1" applyFont="1" applyBorder="1" applyAlignment="1">
      <alignment vertical="center"/>
    </xf>
    <xf numFmtId="197" fontId="1" fillId="0" borderId="5" xfId="17" applyNumberFormat="1" applyFont="1" applyBorder="1" applyAlignment="1">
      <alignment horizontal="center" vertical="center"/>
    </xf>
    <xf numFmtId="197" fontId="1" fillId="0" borderId="16" xfId="17" applyNumberFormat="1" applyFont="1" applyBorder="1" applyAlignment="1">
      <alignment vertical="center"/>
    </xf>
    <xf numFmtId="0" fontId="10" fillId="0" borderId="0" xfId="42" applyFont="1" applyAlignment="1">
      <alignment vertical="center"/>
      <protection/>
    </xf>
    <xf numFmtId="0" fontId="8" fillId="0" borderId="16" xfId="42" applyFont="1" applyBorder="1" applyAlignment="1">
      <alignment horizontal="distributed" vertical="center"/>
      <protection/>
    </xf>
    <xf numFmtId="197" fontId="8" fillId="0" borderId="4" xfId="17" applyNumberFormat="1" applyFont="1" applyBorder="1" applyAlignment="1">
      <alignment vertical="center"/>
    </xf>
    <xf numFmtId="197" fontId="8" fillId="0" borderId="4" xfId="17" applyNumberFormat="1" applyFont="1" applyFill="1" applyBorder="1" applyAlignment="1">
      <alignment vertical="center"/>
    </xf>
    <xf numFmtId="197" fontId="8" fillId="0" borderId="5" xfId="17" applyNumberFormat="1" applyFont="1" applyBorder="1" applyAlignment="1">
      <alignment horizontal="center" vertical="center"/>
    </xf>
    <xf numFmtId="197" fontId="8" fillId="0" borderId="16" xfId="17" applyNumberFormat="1" applyFont="1" applyBorder="1" applyAlignment="1">
      <alignment vertical="center"/>
    </xf>
    <xf numFmtId="0" fontId="10" fillId="0" borderId="5" xfId="42" applyFont="1" applyBorder="1" applyAlignment="1">
      <alignment horizontal="distributed" vertical="center"/>
      <protection/>
    </xf>
    <xf numFmtId="197" fontId="10" fillId="0" borderId="4" xfId="17" applyNumberFormat="1" applyFont="1" applyBorder="1" applyAlignment="1">
      <alignment vertical="center"/>
    </xf>
    <xf numFmtId="197" fontId="10" fillId="0" borderId="4" xfId="17" applyNumberFormat="1" applyFont="1" applyFill="1" applyBorder="1" applyAlignment="1">
      <alignment vertical="center"/>
    </xf>
    <xf numFmtId="197" fontId="10" fillId="0" borderId="5" xfId="17" applyNumberFormat="1" applyFont="1" applyBorder="1" applyAlignment="1">
      <alignment horizontal="center" vertical="center"/>
    </xf>
    <xf numFmtId="197" fontId="10" fillId="0" borderId="16" xfId="17" applyNumberFormat="1" applyFont="1" applyBorder="1" applyAlignment="1">
      <alignment vertical="center"/>
    </xf>
    <xf numFmtId="197" fontId="13" fillId="0" borderId="4" xfId="17" applyNumberFormat="1" applyFont="1" applyFill="1" applyBorder="1" applyAlignment="1">
      <alignment vertical="center"/>
    </xf>
    <xf numFmtId="197" fontId="1" fillId="0" borderId="16" xfId="17" applyNumberFormat="1" applyFont="1" applyBorder="1" applyAlignment="1">
      <alignment horizontal="right" vertical="center"/>
    </xf>
    <xf numFmtId="197" fontId="1" fillId="0" borderId="4" xfId="42" applyNumberFormat="1" applyFont="1" applyBorder="1" applyAlignment="1">
      <alignment horizontal="right" vertical="center"/>
      <protection/>
    </xf>
    <xf numFmtId="197" fontId="1" fillId="0" borderId="5" xfId="42" applyNumberFormat="1" applyFont="1" applyBorder="1" applyAlignment="1">
      <alignment horizontal="center" vertical="center"/>
      <protection/>
    </xf>
    <xf numFmtId="197" fontId="1" fillId="0" borderId="16" xfId="42" applyNumberFormat="1" applyFont="1" applyBorder="1" applyAlignment="1">
      <alignment horizontal="right" vertical="center"/>
      <protection/>
    </xf>
    <xf numFmtId="0" fontId="1" fillId="0" borderId="20" xfId="42" applyFont="1" applyBorder="1" applyAlignment="1">
      <alignment vertical="center"/>
      <protection/>
    </xf>
    <xf numFmtId="0" fontId="1" fillId="0" borderId="19" xfId="42" applyFont="1" applyBorder="1" applyAlignment="1">
      <alignment horizontal="distributed" vertical="center"/>
      <protection/>
    </xf>
    <xf numFmtId="197" fontId="1" fillId="0" borderId="11" xfId="17" applyNumberFormat="1" applyFont="1" applyBorder="1" applyAlignment="1">
      <alignment horizontal="right" vertical="center"/>
    </xf>
    <xf numFmtId="197" fontId="1" fillId="0" borderId="20" xfId="17" applyNumberFormat="1" applyFont="1" applyBorder="1" applyAlignment="1">
      <alignment horizontal="center" vertical="center"/>
    </xf>
    <xf numFmtId="197" fontId="1" fillId="0" borderId="19" xfId="17" applyNumberFormat="1" applyFont="1" applyBorder="1" applyAlignment="1">
      <alignment horizontal="right" vertical="center"/>
    </xf>
    <xf numFmtId="0" fontId="1" fillId="0" borderId="0" xfId="43" applyFont="1" applyAlignment="1">
      <alignment vertical="center"/>
      <protection/>
    </xf>
    <xf numFmtId="0" fontId="7" fillId="0" borderId="0" xfId="43" applyFont="1" applyAlignment="1">
      <alignment vertical="center"/>
      <protection/>
    </xf>
    <xf numFmtId="0" fontId="1" fillId="0" borderId="0" xfId="43" applyFont="1" applyFill="1" applyAlignment="1">
      <alignment vertical="center"/>
      <protection/>
    </xf>
    <xf numFmtId="0" fontId="1" fillId="0" borderId="0" xfId="43" applyFont="1" applyAlignment="1">
      <alignment horizontal="right" vertical="center"/>
      <protection/>
    </xf>
    <xf numFmtId="0" fontId="1" fillId="0" borderId="0" xfId="43" applyFont="1" applyBorder="1" applyAlignment="1">
      <alignment vertical="center"/>
      <protection/>
    </xf>
    <xf numFmtId="0" fontId="1" fillId="0" borderId="7" xfId="43" applyFont="1" applyBorder="1" applyAlignment="1">
      <alignment horizontal="center" vertical="center"/>
      <protection/>
    </xf>
    <xf numFmtId="0" fontId="1" fillId="0" borderId="26" xfId="43" applyFont="1" applyBorder="1" applyAlignment="1">
      <alignment horizontal="center" vertical="center"/>
      <protection/>
    </xf>
    <xf numFmtId="0" fontId="1" fillId="0" borderId="7" xfId="43" applyFont="1" applyFill="1" applyBorder="1" applyAlignment="1">
      <alignment horizontal="center" vertical="center"/>
      <protection/>
    </xf>
    <xf numFmtId="0" fontId="8" fillId="0" borderId="0" xfId="43" applyFont="1" applyAlignment="1">
      <alignment vertical="center"/>
      <protection/>
    </xf>
    <xf numFmtId="3" fontId="8" fillId="0" borderId="10" xfId="43" applyNumberFormat="1" applyFont="1" applyBorder="1" applyAlignment="1">
      <alignment vertical="center"/>
      <protection/>
    </xf>
    <xf numFmtId="208" fontId="8" fillId="0" borderId="10" xfId="43" applyNumberFormat="1" applyFont="1" applyBorder="1" applyAlignment="1">
      <alignment vertical="center"/>
      <protection/>
    </xf>
    <xf numFmtId="0" fontId="1" fillId="0" borderId="5" xfId="43" applyFont="1" applyBorder="1" applyAlignment="1">
      <alignment vertical="center"/>
      <protection/>
    </xf>
    <xf numFmtId="0" fontId="1" fillId="0" borderId="16" xfId="43" applyFont="1" applyBorder="1" applyAlignment="1">
      <alignment vertical="center"/>
      <protection/>
    </xf>
    <xf numFmtId="3" fontId="1" fillId="0" borderId="4" xfId="43" applyNumberFormat="1" applyFont="1" applyBorder="1" applyAlignment="1">
      <alignment vertical="center"/>
      <protection/>
    </xf>
    <xf numFmtId="208" fontId="1" fillId="0" borderId="4" xfId="43" applyNumberFormat="1" applyFont="1" applyBorder="1" applyAlignment="1">
      <alignment vertical="center"/>
      <protection/>
    </xf>
    <xf numFmtId="0" fontId="1" fillId="0" borderId="5" xfId="43" applyFont="1" applyBorder="1" applyAlignment="1">
      <alignment horizontal="distributed" vertical="center"/>
      <protection/>
    </xf>
    <xf numFmtId="0" fontId="1" fillId="0" borderId="16" xfId="43" applyFont="1" applyBorder="1" applyAlignment="1">
      <alignment horizontal="distributed" vertical="center"/>
      <protection/>
    </xf>
    <xf numFmtId="0" fontId="1" fillId="0" borderId="20" xfId="43" applyFont="1" applyBorder="1" applyAlignment="1">
      <alignment vertical="center"/>
      <protection/>
    </xf>
    <xf numFmtId="0" fontId="1" fillId="0" borderId="19" xfId="43" applyFont="1" applyBorder="1" applyAlignment="1">
      <alignment horizontal="distributed" vertical="center"/>
      <protection/>
    </xf>
    <xf numFmtId="208" fontId="1" fillId="0" borderId="11" xfId="43" applyNumberFormat="1" applyFont="1" applyBorder="1" applyAlignment="1">
      <alignment vertical="center"/>
      <protection/>
    </xf>
    <xf numFmtId="0" fontId="1" fillId="0" borderId="0" xfId="43" applyFont="1" applyFill="1" applyBorder="1" applyAlignment="1">
      <alignment vertical="center"/>
      <protection/>
    </xf>
    <xf numFmtId="0" fontId="1" fillId="0" borderId="0" xfId="44" applyFont="1" applyAlignment="1">
      <alignment vertical="center"/>
      <protection/>
    </xf>
    <xf numFmtId="0" fontId="7" fillId="0" borderId="0" xfId="44" applyFont="1" applyAlignment="1">
      <alignment vertical="center"/>
      <protection/>
    </xf>
    <xf numFmtId="0" fontId="1" fillId="0" borderId="0" xfId="44" applyFont="1" applyAlignment="1">
      <alignment horizontal="right" vertical="center"/>
      <protection/>
    </xf>
    <xf numFmtId="0" fontId="1" fillId="0" borderId="21" xfId="44" applyFont="1" applyBorder="1" applyAlignment="1">
      <alignment horizontal="center" vertical="center"/>
      <protection/>
    </xf>
    <xf numFmtId="0" fontId="1" fillId="0" borderId="21" xfId="44" applyFont="1" applyFill="1" applyBorder="1" applyAlignment="1">
      <alignment horizontal="center" vertical="center"/>
      <protection/>
    </xf>
    <xf numFmtId="0" fontId="8" fillId="0" borderId="0" xfId="44" applyFont="1" applyAlignment="1">
      <alignment vertical="center"/>
      <protection/>
    </xf>
    <xf numFmtId="3" fontId="8" fillId="0" borderId="10" xfId="44" applyNumberFormat="1" applyFont="1" applyBorder="1" applyAlignment="1">
      <alignment vertical="center"/>
      <protection/>
    </xf>
    <xf numFmtId="178" fontId="8" fillId="0" borderId="10" xfId="44" applyNumberFormat="1" applyFont="1" applyBorder="1" applyAlignment="1">
      <alignment vertical="center"/>
      <protection/>
    </xf>
    <xf numFmtId="0" fontId="1" fillId="0" borderId="5" xfId="44" applyFont="1" applyBorder="1" applyAlignment="1">
      <alignment vertical="center"/>
      <protection/>
    </xf>
    <xf numFmtId="0" fontId="1" fillId="0" borderId="16" xfId="44" applyFont="1" applyBorder="1" applyAlignment="1">
      <alignment horizontal="right" vertical="center"/>
      <protection/>
    </xf>
    <xf numFmtId="3" fontId="1" fillId="0" borderId="4" xfId="44" applyNumberFormat="1" applyFont="1" applyBorder="1" applyAlignment="1">
      <alignment vertical="center"/>
      <protection/>
    </xf>
    <xf numFmtId="196" fontId="1" fillId="0" borderId="4" xfId="44" applyNumberFormat="1" applyFont="1" applyBorder="1" applyAlignment="1">
      <alignment vertical="center"/>
      <protection/>
    </xf>
    <xf numFmtId="196" fontId="1" fillId="0" borderId="16" xfId="44" applyNumberFormat="1" applyFont="1" applyBorder="1" applyAlignment="1">
      <alignment vertical="center"/>
      <protection/>
    </xf>
    <xf numFmtId="0" fontId="1" fillId="0" borderId="5" xfId="44" applyFont="1" applyBorder="1" applyAlignment="1">
      <alignment horizontal="distributed" vertical="center"/>
      <protection/>
    </xf>
    <xf numFmtId="0" fontId="1" fillId="0" borderId="16" xfId="44" applyFont="1" applyBorder="1" applyAlignment="1">
      <alignment horizontal="distributed" vertical="center"/>
      <protection/>
    </xf>
    <xf numFmtId="0" fontId="1" fillId="0" borderId="0" xfId="44" applyFont="1" applyBorder="1" applyAlignment="1">
      <alignment horizontal="distributed" vertical="center"/>
      <protection/>
    </xf>
    <xf numFmtId="0" fontId="1" fillId="0" borderId="20" xfId="44" applyFont="1" applyBorder="1" applyAlignment="1">
      <alignment vertical="center"/>
      <protection/>
    </xf>
    <xf numFmtId="0" fontId="1" fillId="0" borderId="19" xfId="44" applyFont="1" applyBorder="1" applyAlignment="1">
      <alignment horizontal="distributed" vertical="center"/>
      <protection/>
    </xf>
    <xf numFmtId="3" fontId="1" fillId="0" borderId="11" xfId="44" applyNumberFormat="1" applyFont="1" applyBorder="1" applyAlignment="1">
      <alignment vertical="center"/>
      <protection/>
    </xf>
    <xf numFmtId="196" fontId="1" fillId="0" borderId="11" xfId="44" applyNumberFormat="1" applyFont="1" applyBorder="1" applyAlignment="1">
      <alignment vertical="center"/>
      <protection/>
    </xf>
    <xf numFmtId="196" fontId="1" fillId="0" borderId="19" xfId="44" applyNumberFormat="1" applyFont="1" applyBorder="1" applyAlignment="1">
      <alignment vertical="center"/>
      <protection/>
    </xf>
    <xf numFmtId="0" fontId="1" fillId="0" borderId="0" xfId="45" applyFont="1">
      <alignment/>
      <protection/>
    </xf>
    <xf numFmtId="0" fontId="7" fillId="0" borderId="0" xfId="45" applyFont="1" applyAlignment="1">
      <alignment horizontal="left"/>
      <protection/>
    </xf>
    <xf numFmtId="0" fontId="1" fillId="0" borderId="0" xfId="45" applyFont="1" applyAlignment="1">
      <alignment horizontal="centerContinuous"/>
      <protection/>
    </xf>
    <xf numFmtId="0" fontId="1" fillId="0" borderId="0" xfId="45" applyFont="1" applyBorder="1" applyAlignment="1">
      <alignment horizontal="right"/>
      <protection/>
    </xf>
    <xf numFmtId="0" fontId="1" fillId="0" borderId="0" xfId="45" applyFont="1" applyBorder="1">
      <alignment/>
      <protection/>
    </xf>
    <xf numFmtId="0" fontId="1" fillId="0" borderId="1" xfId="45" applyFont="1" applyBorder="1" applyAlignment="1">
      <alignment horizontal="center"/>
      <protection/>
    </xf>
    <xf numFmtId="0" fontId="1" fillId="0" borderId="27" xfId="45" applyFont="1" applyBorder="1" applyAlignment="1">
      <alignment horizontal="centerContinuous" vertical="center"/>
      <protection/>
    </xf>
    <xf numFmtId="0" fontId="1" fillId="0" borderId="32" xfId="45" applyFont="1" applyBorder="1" applyAlignment="1">
      <alignment horizontal="centerContinuous" vertical="center"/>
      <protection/>
    </xf>
    <xf numFmtId="0" fontId="1" fillId="0" borderId="14" xfId="45" applyFont="1" applyBorder="1" applyAlignment="1">
      <alignment horizontal="centerContinuous" vertical="center"/>
      <protection/>
    </xf>
    <xf numFmtId="0" fontId="1" fillId="0" borderId="1" xfId="45" applyFont="1" applyBorder="1" applyAlignment="1">
      <alignment vertical="center"/>
      <protection/>
    </xf>
    <xf numFmtId="0" fontId="1" fillId="0" borderId="1" xfId="45" applyFont="1" applyBorder="1" applyAlignment="1">
      <alignment horizontal="center" vertical="center"/>
      <protection/>
    </xf>
    <xf numFmtId="0" fontId="1" fillId="0" borderId="4" xfId="45" applyFont="1" applyBorder="1" applyAlignment="1">
      <alignment horizontal="center" vertical="center"/>
      <protection/>
    </xf>
    <xf numFmtId="0" fontId="1" fillId="0" borderId="10" xfId="45" applyFont="1" applyBorder="1" applyAlignment="1">
      <alignment horizontal="center" vertical="center"/>
      <protection/>
    </xf>
    <xf numFmtId="0" fontId="1" fillId="0" borderId="16" xfId="45" applyFont="1" applyBorder="1" applyAlignment="1">
      <alignment horizontal="center" vertical="center"/>
      <protection/>
    </xf>
    <xf numFmtId="0" fontId="1" fillId="0" borderId="7" xfId="45" applyFont="1" applyBorder="1" applyAlignment="1">
      <alignment horizontal="center" vertical="center"/>
      <protection/>
    </xf>
    <xf numFmtId="0" fontId="1" fillId="0" borderId="26" xfId="45" applyFont="1" applyBorder="1" applyAlignment="1">
      <alignment horizontal="center" vertical="center"/>
      <protection/>
    </xf>
    <xf numFmtId="0" fontId="1" fillId="0" borderId="7" xfId="45" applyFont="1" applyBorder="1" applyAlignment="1">
      <alignment horizontal="center"/>
      <protection/>
    </xf>
    <xf numFmtId="0" fontId="1" fillId="0" borderId="21" xfId="45" applyFont="1" applyBorder="1" applyAlignment="1">
      <alignment horizontal="center" vertical="center"/>
      <protection/>
    </xf>
    <xf numFmtId="0" fontId="1" fillId="0" borderId="7" xfId="45" applyFont="1" applyBorder="1" applyAlignment="1">
      <alignment vertical="center"/>
      <protection/>
    </xf>
    <xf numFmtId="0" fontId="8" fillId="0" borderId="0" xfId="45" applyFont="1" applyBorder="1">
      <alignment/>
      <protection/>
    </xf>
    <xf numFmtId="0" fontId="8" fillId="0" borderId="4" xfId="45" applyFont="1" applyBorder="1" applyAlignment="1">
      <alignment horizontal="distributed"/>
      <protection/>
    </xf>
    <xf numFmtId="0" fontId="8" fillId="0" borderId="0" xfId="45" applyFont="1" applyFill="1" applyBorder="1">
      <alignment/>
      <protection/>
    </xf>
    <xf numFmtId="0" fontId="8" fillId="0" borderId="10" xfId="45" applyFont="1" applyFill="1" applyBorder="1">
      <alignment/>
      <protection/>
    </xf>
    <xf numFmtId="0" fontId="8" fillId="0" borderId="16" xfId="45" applyFont="1" applyFill="1" applyBorder="1">
      <alignment/>
      <protection/>
    </xf>
    <xf numFmtId="0" fontId="8" fillId="0" borderId="0" xfId="45" applyFont="1">
      <alignment/>
      <protection/>
    </xf>
    <xf numFmtId="0" fontId="1" fillId="0" borderId="4" xfId="45" applyFont="1" applyBorder="1" applyAlignment="1">
      <alignment horizontal="center"/>
      <protection/>
    </xf>
    <xf numFmtId="0" fontId="1" fillId="0" borderId="0" xfId="45" applyFont="1" applyFill="1" applyBorder="1">
      <alignment/>
      <protection/>
    </xf>
    <xf numFmtId="0" fontId="1" fillId="0" borderId="4" xfId="45" applyFont="1" applyFill="1" applyBorder="1">
      <alignment/>
      <protection/>
    </xf>
    <xf numFmtId="0" fontId="1" fillId="0" borderId="16" xfId="45" applyFont="1" applyFill="1" applyBorder="1">
      <alignment/>
      <protection/>
    </xf>
    <xf numFmtId="0" fontId="1" fillId="0" borderId="4" xfId="45" applyFont="1" applyBorder="1" applyAlignment="1">
      <alignment horizontal="distributed"/>
      <protection/>
    </xf>
    <xf numFmtId="0" fontId="1" fillId="0" borderId="4" xfId="45" applyFont="1" applyFill="1" applyBorder="1" applyAlignment="1">
      <alignment horizontal="right"/>
      <protection/>
    </xf>
    <xf numFmtId="0" fontId="1" fillId="0" borderId="0" xfId="45" applyFont="1" applyFill="1" applyBorder="1" applyAlignment="1">
      <alignment horizontal="right"/>
      <protection/>
    </xf>
    <xf numFmtId="0" fontId="1" fillId="0" borderId="16" xfId="45" applyFont="1" applyFill="1" applyBorder="1" applyAlignment="1">
      <alignment horizontal="right"/>
      <protection/>
    </xf>
    <xf numFmtId="0" fontId="1" fillId="0" borderId="11" xfId="45" applyFont="1" applyBorder="1" applyAlignment="1">
      <alignment horizontal="distributed"/>
      <protection/>
    </xf>
    <xf numFmtId="0" fontId="1" fillId="0" borderId="25" xfId="45" applyFont="1" applyFill="1" applyBorder="1" applyAlignment="1">
      <alignment horizontal="right"/>
      <protection/>
    </xf>
    <xf numFmtId="0" fontId="1" fillId="0" borderId="11" xfId="45" applyFont="1" applyFill="1" applyBorder="1" applyAlignment="1">
      <alignment horizontal="right"/>
      <protection/>
    </xf>
    <xf numFmtId="0" fontId="1" fillId="0" borderId="11" xfId="45" applyFont="1" applyFill="1" applyBorder="1">
      <alignment/>
      <protection/>
    </xf>
    <xf numFmtId="0" fontId="1" fillId="0" borderId="19" xfId="45" applyFont="1" applyFill="1" applyBorder="1" applyAlignment="1">
      <alignment horizontal="right"/>
      <protection/>
    </xf>
    <xf numFmtId="38" fontId="1" fillId="0" borderId="27" xfId="17" applyFont="1" applyBorder="1" applyAlignment="1">
      <alignment horizontal="center" vertical="center"/>
    </xf>
    <xf numFmtId="176" fontId="1" fillId="0" borderId="5" xfId="17" applyNumberFormat="1" applyFont="1" applyBorder="1" applyAlignment="1">
      <alignment vertical="center"/>
    </xf>
    <xf numFmtId="176" fontId="1" fillId="0" borderId="4" xfId="17" applyNumberFormat="1" applyFont="1" applyBorder="1" applyAlignment="1">
      <alignment vertical="center"/>
    </xf>
    <xf numFmtId="38" fontId="8" fillId="0" borderId="0" xfId="17" applyFont="1" applyBorder="1" applyAlignment="1">
      <alignment horizontal="distributed" vertical="center"/>
    </xf>
    <xf numFmtId="38" fontId="1" fillId="0" borderId="5" xfId="17" applyFont="1" applyBorder="1" applyAlignment="1">
      <alignment horizontal="left" vertical="center"/>
    </xf>
    <xf numFmtId="41" fontId="1" fillId="0" borderId="5" xfId="17" applyNumberFormat="1" applyFont="1" applyBorder="1" applyAlignment="1">
      <alignment vertical="center"/>
    </xf>
    <xf numFmtId="0" fontId="1" fillId="0" borderId="16" xfId="46" applyFont="1" applyBorder="1" applyAlignment="1">
      <alignment horizontal="distributed" vertical="center"/>
      <protection/>
    </xf>
    <xf numFmtId="0" fontId="1" fillId="0" borderId="5" xfId="46" applyFont="1" applyBorder="1" applyAlignment="1">
      <alignment horizontal="left" vertical="center"/>
      <protection/>
    </xf>
    <xf numFmtId="0" fontId="1" fillId="0" borderId="0" xfId="46" applyFont="1" applyBorder="1" applyAlignment="1">
      <alignment horizontal="left" vertical="center"/>
      <protection/>
    </xf>
    <xf numFmtId="0" fontId="1" fillId="0" borderId="5" xfId="46" applyFont="1" applyBorder="1" applyAlignment="1">
      <alignment vertical="center"/>
      <protection/>
    </xf>
    <xf numFmtId="0" fontId="1" fillId="0" borderId="0" xfId="46" applyFont="1" applyBorder="1" applyAlignment="1">
      <alignment vertical="center"/>
      <protection/>
    </xf>
    <xf numFmtId="38" fontId="1" fillId="0" borderId="16" xfId="17" applyFont="1" applyBorder="1" applyAlignment="1">
      <alignment horizontal="left" vertical="center"/>
    </xf>
    <xf numFmtId="0" fontId="1" fillId="0" borderId="20" xfId="46" applyFont="1" applyBorder="1" applyAlignment="1">
      <alignment vertical="center"/>
      <protection/>
    </xf>
    <xf numFmtId="0" fontId="1" fillId="0" borderId="25" xfId="46" applyFont="1" applyBorder="1" applyAlignment="1">
      <alignment vertical="center"/>
      <protection/>
    </xf>
    <xf numFmtId="0" fontId="1" fillId="0" borderId="19" xfId="46" applyFont="1" applyBorder="1" applyAlignment="1">
      <alignment horizontal="distributed" vertical="center"/>
      <protection/>
    </xf>
    <xf numFmtId="41" fontId="1" fillId="0" borderId="20" xfId="17" applyNumberFormat="1" applyFont="1" applyBorder="1" applyAlignment="1">
      <alignment vertical="center"/>
    </xf>
    <xf numFmtId="0" fontId="1" fillId="0" borderId="0" xfId="47" applyFont="1">
      <alignment/>
      <protection/>
    </xf>
    <xf numFmtId="0" fontId="7" fillId="0" borderId="0" xfId="47" applyFont="1">
      <alignment/>
      <protection/>
    </xf>
    <xf numFmtId="0" fontId="10" fillId="0" borderId="0" xfId="47" applyFont="1">
      <alignment/>
      <protection/>
    </xf>
    <xf numFmtId="0" fontId="10" fillId="0" borderId="0" xfId="47" applyFont="1" applyAlignment="1">
      <alignment horizontal="right"/>
      <protection/>
    </xf>
    <xf numFmtId="0" fontId="1" fillId="0" borderId="0" xfId="47" applyFont="1" applyAlignment="1">
      <alignment vertical="center"/>
      <protection/>
    </xf>
    <xf numFmtId="0" fontId="1" fillId="0" borderId="3" xfId="47" applyFont="1" applyBorder="1" applyAlignment="1">
      <alignment vertical="center"/>
      <protection/>
    </xf>
    <xf numFmtId="0" fontId="1" fillId="0" borderId="24" xfId="47" applyFont="1" applyBorder="1" applyAlignment="1">
      <alignment vertical="center"/>
      <protection/>
    </xf>
    <xf numFmtId="0" fontId="1" fillId="0" borderId="32" xfId="47" applyFont="1" applyBorder="1" applyAlignment="1">
      <alignment horizontal="centerContinuous" vertical="center"/>
      <protection/>
    </xf>
    <xf numFmtId="0" fontId="1" fillId="0" borderId="14" xfId="47" applyFont="1" applyBorder="1" applyAlignment="1">
      <alignment horizontal="centerContinuous" vertical="center"/>
      <protection/>
    </xf>
    <xf numFmtId="0" fontId="1" fillId="0" borderId="5" xfId="47" applyFont="1" applyBorder="1" applyAlignment="1">
      <alignment vertical="center"/>
      <protection/>
    </xf>
    <xf numFmtId="0" fontId="1" fillId="0" borderId="16" xfId="47" applyFont="1" applyBorder="1" applyAlignment="1">
      <alignment vertical="center"/>
      <protection/>
    </xf>
    <xf numFmtId="0" fontId="1" fillId="0" borderId="16" xfId="47" applyFont="1" applyBorder="1" applyAlignment="1">
      <alignment horizontal="center" vertical="center"/>
      <protection/>
    </xf>
    <xf numFmtId="0" fontId="1" fillId="0" borderId="4" xfId="47" applyFont="1" applyBorder="1" applyAlignment="1">
      <alignment horizontal="center" vertical="center"/>
      <protection/>
    </xf>
    <xf numFmtId="0" fontId="1" fillId="0" borderId="10" xfId="47" applyFont="1" applyBorder="1" applyAlignment="1">
      <alignment horizontal="center" vertical="center"/>
      <protection/>
    </xf>
    <xf numFmtId="0" fontId="8" fillId="0" borderId="0" xfId="47" applyFont="1" applyAlignment="1">
      <alignment vertical="center"/>
      <protection/>
    </xf>
    <xf numFmtId="3" fontId="8" fillId="0" borderId="29" xfId="47" applyNumberFormat="1" applyFont="1" applyBorder="1" applyAlignment="1">
      <alignment vertical="center"/>
      <protection/>
    </xf>
    <xf numFmtId="178" fontId="8" fillId="0" borderId="10" xfId="47" applyNumberFormat="1" applyFont="1" applyBorder="1" applyAlignment="1">
      <alignment vertical="center"/>
      <protection/>
    </xf>
    <xf numFmtId="3" fontId="8" fillId="0" borderId="10" xfId="47" applyNumberFormat="1" applyFont="1" applyBorder="1" applyAlignment="1">
      <alignment vertical="center"/>
      <protection/>
    </xf>
    <xf numFmtId="0" fontId="1" fillId="0" borderId="5" xfId="47" applyFont="1" applyBorder="1">
      <alignment/>
      <protection/>
    </xf>
    <xf numFmtId="0" fontId="1" fillId="0" borderId="16" xfId="47" applyFont="1" applyBorder="1">
      <alignment/>
      <protection/>
    </xf>
    <xf numFmtId="3" fontId="1" fillId="0" borderId="16" xfId="47" applyNumberFormat="1" applyFont="1" applyBorder="1">
      <alignment/>
      <protection/>
    </xf>
    <xf numFmtId="208" fontId="1" fillId="0" borderId="16" xfId="47" applyNumberFormat="1" applyFont="1" applyBorder="1">
      <alignment/>
      <protection/>
    </xf>
    <xf numFmtId="3" fontId="1" fillId="0" borderId="4" xfId="47" applyNumberFormat="1" applyFont="1" applyBorder="1">
      <alignment/>
      <protection/>
    </xf>
    <xf numFmtId="208" fontId="1" fillId="0" borderId="4" xfId="47" applyNumberFormat="1" applyFont="1" applyBorder="1">
      <alignment/>
      <protection/>
    </xf>
    <xf numFmtId="0" fontId="1" fillId="0" borderId="16" xfId="47" applyFont="1" applyBorder="1" applyAlignment="1">
      <alignment horizontal="distributed" vertical="center"/>
      <protection/>
    </xf>
    <xf numFmtId="3" fontId="1" fillId="0" borderId="16" xfId="47" applyNumberFormat="1" applyFont="1" applyBorder="1" applyAlignment="1">
      <alignment vertical="center"/>
      <protection/>
    </xf>
    <xf numFmtId="208" fontId="1" fillId="0" borderId="16" xfId="47" applyNumberFormat="1" applyFont="1" applyBorder="1" applyAlignment="1">
      <alignment vertical="center"/>
      <protection/>
    </xf>
    <xf numFmtId="3" fontId="1" fillId="0" borderId="4" xfId="47" applyNumberFormat="1" applyFont="1" applyBorder="1" applyAlignment="1">
      <alignment vertical="center"/>
      <protection/>
    </xf>
    <xf numFmtId="208" fontId="1" fillId="0" borderId="4" xfId="47" applyNumberFormat="1" applyFont="1" applyBorder="1" applyAlignment="1">
      <alignment vertical="center"/>
      <protection/>
    </xf>
    <xf numFmtId="194" fontId="1" fillId="0" borderId="0" xfId="47" applyNumberFormat="1" applyFont="1" applyAlignment="1">
      <alignment vertical="center"/>
      <protection/>
    </xf>
    <xf numFmtId="201" fontId="1" fillId="0" borderId="0" xfId="47" applyNumberFormat="1" applyFont="1" applyAlignment="1">
      <alignment vertical="center"/>
      <protection/>
    </xf>
    <xf numFmtId="3" fontId="1" fillId="0" borderId="16" xfId="47" applyNumberFormat="1" applyFont="1" applyBorder="1" applyAlignment="1">
      <alignment horizontal="right" vertical="center"/>
      <protection/>
    </xf>
    <xf numFmtId="3" fontId="8" fillId="0" borderId="16" xfId="47" applyNumberFormat="1" applyFont="1" applyBorder="1" applyAlignment="1">
      <alignment vertical="center"/>
      <protection/>
    </xf>
    <xf numFmtId="178" fontId="8" fillId="0" borderId="4" xfId="47" applyNumberFormat="1" applyFont="1" applyBorder="1" applyAlignment="1">
      <alignment vertical="center"/>
      <protection/>
    </xf>
    <xf numFmtId="3" fontId="8" fillId="0" borderId="4" xfId="47" applyNumberFormat="1" applyFont="1" applyBorder="1" applyAlignment="1">
      <alignment vertical="center"/>
      <protection/>
    </xf>
    <xf numFmtId="208" fontId="1" fillId="0" borderId="4" xfId="47" applyNumberFormat="1" applyFont="1" applyBorder="1" applyAlignment="1">
      <alignment horizontal="right" vertical="center"/>
      <protection/>
    </xf>
    <xf numFmtId="3" fontId="1" fillId="0" borderId="4" xfId="47" applyNumberFormat="1" applyFont="1" applyBorder="1" applyAlignment="1">
      <alignment horizontal="right" vertical="center"/>
      <protection/>
    </xf>
    <xf numFmtId="3" fontId="8" fillId="0" borderId="19" xfId="47" applyNumberFormat="1" applyFont="1" applyBorder="1" applyAlignment="1">
      <alignment vertical="center"/>
      <protection/>
    </xf>
    <xf numFmtId="208" fontId="8" fillId="0" borderId="19" xfId="47" applyNumberFormat="1" applyFont="1" applyBorder="1" applyAlignment="1">
      <alignment vertical="center"/>
      <protection/>
    </xf>
    <xf numFmtId="3" fontId="8" fillId="0" borderId="11" xfId="47" applyNumberFormat="1" applyFont="1" applyBorder="1" applyAlignment="1">
      <alignment vertical="center"/>
      <protection/>
    </xf>
    <xf numFmtId="208" fontId="8" fillId="0" borderId="11" xfId="47" applyNumberFormat="1" applyFont="1" applyBorder="1" applyAlignment="1">
      <alignment vertical="center"/>
      <protection/>
    </xf>
    <xf numFmtId="209" fontId="7" fillId="0" borderId="0" xfId="17" applyNumberFormat="1" applyFont="1" applyFill="1" applyAlignment="1">
      <alignment horizontal="left"/>
    </xf>
    <xf numFmtId="38" fontId="10" fillId="0" borderId="0" xfId="17" applyFont="1" applyFill="1" applyBorder="1" applyAlignment="1">
      <alignment horizontal="right"/>
    </xf>
    <xf numFmtId="38" fontId="1" fillId="0" borderId="12" xfId="17" applyFont="1" applyBorder="1" applyAlignment="1">
      <alignment horizontal="centerContinuous" vertical="center"/>
    </xf>
    <xf numFmtId="38" fontId="1" fillId="0" borderId="0" xfId="17" applyFont="1" applyFill="1" applyAlignment="1">
      <alignment horizontal="center"/>
    </xf>
    <xf numFmtId="38" fontId="1" fillId="0" borderId="10" xfId="17" applyFont="1" applyFill="1" applyBorder="1" applyAlignment="1">
      <alignment/>
    </xf>
    <xf numFmtId="38" fontId="1" fillId="0" borderId="16" xfId="17" applyFont="1" applyFill="1" applyBorder="1" applyAlignment="1">
      <alignment/>
    </xf>
    <xf numFmtId="38" fontId="1" fillId="0" borderId="0" xfId="17" applyFont="1" applyBorder="1" applyAlignment="1">
      <alignment horizontal="center" vertical="center"/>
    </xf>
    <xf numFmtId="38" fontId="1" fillId="0" borderId="5" xfId="17" applyFont="1" applyBorder="1" applyAlignment="1">
      <alignment horizontal="center" vertical="center"/>
    </xf>
    <xf numFmtId="38" fontId="1" fillId="0" borderId="11" xfId="17" applyFont="1" applyFill="1" applyBorder="1" applyAlignment="1">
      <alignment horizontal="distributed" vertical="center"/>
    </xf>
    <xf numFmtId="0" fontId="1" fillId="0" borderId="0" xfId="49" applyFont="1" applyAlignment="1">
      <alignment vertical="center"/>
      <protection/>
    </xf>
    <xf numFmtId="0" fontId="7" fillId="0" borderId="0" xfId="49" applyFont="1" applyAlignment="1">
      <alignment vertical="center"/>
      <protection/>
    </xf>
    <xf numFmtId="0" fontId="1" fillId="0" borderId="42" xfId="49" applyFont="1" applyBorder="1" applyAlignment="1">
      <alignment vertical="center"/>
      <protection/>
    </xf>
    <xf numFmtId="0" fontId="1" fillId="0" borderId="0" xfId="49" applyFont="1" applyBorder="1" applyAlignment="1">
      <alignment vertical="center"/>
      <protection/>
    </xf>
    <xf numFmtId="0" fontId="1" fillId="0" borderId="0" xfId="49" applyFont="1" applyAlignment="1">
      <alignment horizontal="right" vertical="center"/>
      <protection/>
    </xf>
    <xf numFmtId="0" fontId="1" fillId="0" borderId="5" xfId="49" applyFont="1" applyBorder="1" applyAlignment="1">
      <alignment horizontal="centerContinuous" vertical="center"/>
      <protection/>
    </xf>
    <xf numFmtId="0" fontId="1" fillId="0" borderId="2" xfId="49" applyFont="1" applyBorder="1" applyAlignment="1">
      <alignment horizontal="centerContinuous" vertical="center"/>
      <protection/>
    </xf>
    <xf numFmtId="0" fontId="1" fillId="0" borderId="53" xfId="49" applyFont="1" applyBorder="1" applyAlignment="1">
      <alignment horizontal="centerContinuous" vertical="center"/>
      <protection/>
    </xf>
    <xf numFmtId="0" fontId="1" fillId="0" borderId="12" xfId="49" applyFont="1" applyBorder="1" applyAlignment="1">
      <alignment horizontal="center" vertical="center"/>
      <protection/>
    </xf>
    <xf numFmtId="0" fontId="1" fillId="0" borderId="24" xfId="49" applyFont="1" applyBorder="1" applyAlignment="1">
      <alignment horizontal="center" vertical="center"/>
      <protection/>
    </xf>
    <xf numFmtId="0" fontId="1" fillId="0" borderId="36" xfId="49" applyFont="1" applyBorder="1" applyAlignment="1">
      <alignment horizontal="distributed" vertical="center"/>
      <protection/>
    </xf>
    <xf numFmtId="0" fontId="1" fillId="0" borderId="10" xfId="49" applyNumberFormat="1" applyFont="1" applyBorder="1" applyAlignment="1">
      <alignment vertical="center"/>
      <protection/>
    </xf>
    <xf numFmtId="38" fontId="1" fillId="0" borderId="29" xfId="17" applyFont="1" applyBorder="1" applyAlignment="1">
      <alignment vertical="center"/>
    </xf>
    <xf numFmtId="0" fontId="1" fillId="0" borderId="0" xfId="49" applyFont="1" applyBorder="1" applyAlignment="1">
      <alignment horizontal="distributed" vertical="center"/>
      <protection/>
    </xf>
    <xf numFmtId="2" fontId="1" fillId="0" borderId="4" xfId="49" applyNumberFormat="1" applyFont="1" applyBorder="1" applyAlignment="1">
      <alignment vertical="center"/>
      <protection/>
    </xf>
    <xf numFmtId="0" fontId="1" fillId="0" borderId="4" xfId="49" applyNumberFormat="1" applyFont="1" applyBorder="1" applyAlignment="1">
      <alignment vertical="center"/>
      <protection/>
    </xf>
    <xf numFmtId="2" fontId="1" fillId="0" borderId="16" xfId="49" applyNumberFormat="1" applyFont="1" applyBorder="1" applyAlignment="1">
      <alignment vertical="center"/>
      <protection/>
    </xf>
    <xf numFmtId="0" fontId="1" fillId="0" borderId="16" xfId="49" applyNumberFormat="1" applyFont="1" applyBorder="1" applyAlignment="1">
      <alignment vertical="center"/>
      <protection/>
    </xf>
    <xf numFmtId="0" fontId="1" fillId="0" borderId="8" xfId="49" applyFont="1" applyBorder="1" applyAlignment="1">
      <alignment vertical="center"/>
      <protection/>
    </xf>
    <xf numFmtId="0" fontId="1" fillId="0" borderId="7" xfId="49" applyNumberFormat="1" applyFont="1" applyBorder="1" applyAlignment="1">
      <alignment vertical="center"/>
      <protection/>
    </xf>
    <xf numFmtId="194" fontId="1" fillId="0" borderId="7" xfId="49" applyNumberFormat="1" applyFont="1" applyBorder="1" applyAlignment="1">
      <alignment vertical="center"/>
      <protection/>
    </xf>
    <xf numFmtId="0" fontId="1" fillId="0" borderId="26" xfId="49" applyNumberFormat="1" applyFont="1" applyFill="1" applyBorder="1" applyAlignment="1">
      <alignment vertical="center"/>
      <protection/>
    </xf>
    <xf numFmtId="0" fontId="8" fillId="0" borderId="36" xfId="49" applyFont="1" applyBorder="1" applyAlignment="1">
      <alignment horizontal="distributed" vertical="center"/>
      <protection/>
    </xf>
    <xf numFmtId="3" fontId="8" fillId="0" borderId="4" xfId="49" applyNumberFormat="1" applyFont="1" applyBorder="1" applyAlignment="1">
      <alignment vertical="center"/>
      <protection/>
    </xf>
    <xf numFmtId="3" fontId="8" fillId="0" borderId="16" xfId="49" applyNumberFormat="1" applyFont="1" applyFill="1" applyBorder="1" applyAlignment="1">
      <alignment vertical="center"/>
      <protection/>
    </xf>
    <xf numFmtId="0" fontId="8" fillId="0" borderId="0" xfId="49" applyFont="1" applyAlignment="1">
      <alignment vertical="center"/>
      <protection/>
    </xf>
    <xf numFmtId="0" fontId="8" fillId="0" borderId="5" xfId="49" applyFont="1" applyBorder="1" applyAlignment="1">
      <alignment horizontal="left" vertical="center"/>
      <protection/>
    </xf>
    <xf numFmtId="0" fontId="8" fillId="0" borderId="0" xfId="49" applyFont="1" applyBorder="1" applyAlignment="1">
      <alignment horizontal="distributed" vertical="center"/>
      <protection/>
    </xf>
    <xf numFmtId="3" fontId="8" fillId="0" borderId="16" xfId="49" applyNumberFormat="1" applyFont="1" applyBorder="1" applyAlignment="1">
      <alignment vertical="center"/>
      <protection/>
    </xf>
    <xf numFmtId="0" fontId="8" fillId="0" borderId="0" xfId="49" applyFont="1" applyBorder="1" applyAlignment="1">
      <alignment horizontal="left" vertical="center"/>
      <protection/>
    </xf>
    <xf numFmtId="0" fontId="1" fillId="0" borderId="5" xfId="49" applyFont="1" applyBorder="1" applyAlignment="1">
      <alignment horizontal="left" vertical="center"/>
      <protection/>
    </xf>
    <xf numFmtId="0" fontId="1" fillId="0" borderId="0" xfId="49" applyFont="1" applyBorder="1" applyAlignment="1">
      <alignment horizontal="left" vertical="center"/>
      <protection/>
    </xf>
    <xf numFmtId="0" fontId="14" fillId="0" borderId="0" xfId="49" applyFont="1" applyBorder="1" applyAlignment="1">
      <alignment horizontal="distributed" vertical="center"/>
      <protection/>
    </xf>
    <xf numFmtId="3" fontId="1" fillId="0" borderId="4" xfId="49" applyNumberFormat="1" applyFont="1" applyBorder="1" applyAlignment="1">
      <alignment vertical="center"/>
      <protection/>
    </xf>
    <xf numFmtId="3" fontId="1" fillId="0" borderId="16" xfId="49" applyNumberFormat="1" applyFont="1" applyBorder="1" applyAlignment="1">
      <alignment vertical="center"/>
      <protection/>
    </xf>
    <xf numFmtId="0" fontId="1" fillId="0" borderId="5" xfId="49" applyFont="1" applyBorder="1" applyAlignment="1">
      <alignment vertical="center"/>
      <protection/>
    </xf>
    <xf numFmtId="0" fontId="8" fillId="0" borderId="5" xfId="49" applyFont="1" applyBorder="1" applyAlignment="1">
      <alignment vertical="center"/>
      <protection/>
    </xf>
    <xf numFmtId="0" fontId="8" fillId="0" borderId="0" xfId="49" applyFont="1" applyBorder="1" applyAlignment="1">
      <alignment vertical="center"/>
      <protection/>
    </xf>
    <xf numFmtId="3" fontId="1" fillId="0" borderId="4" xfId="49" applyNumberFormat="1" applyFont="1" applyBorder="1" applyAlignment="1">
      <alignment horizontal="right" vertical="center"/>
      <protection/>
    </xf>
    <xf numFmtId="0" fontId="8" fillId="0" borderId="9" xfId="49" applyFont="1" applyBorder="1" applyAlignment="1">
      <alignment vertical="center"/>
      <protection/>
    </xf>
    <xf numFmtId="0" fontId="8" fillId="0" borderId="8" xfId="49" applyFont="1" applyBorder="1" applyAlignment="1">
      <alignment horizontal="distributed" vertical="center"/>
      <protection/>
    </xf>
    <xf numFmtId="3" fontId="8" fillId="0" borderId="7" xfId="49" applyNumberFormat="1" applyFont="1" applyBorder="1" applyAlignment="1">
      <alignment vertical="center"/>
      <protection/>
    </xf>
    <xf numFmtId="3" fontId="8" fillId="0" borderId="26" xfId="49" applyNumberFormat="1" applyFont="1" applyBorder="1" applyAlignment="1">
      <alignment vertical="center"/>
      <protection/>
    </xf>
    <xf numFmtId="3" fontId="8" fillId="0" borderId="10" xfId="49" applyNumberFormat="1" applyFont="1" applyBorder="1" applyAlignment="1">
      <alignment vertical="center"/>
      <protection/>
    </xf>
    <xf numFmtId="0" fontId="14" fillId="0" borderId="54" xfId="49" applyFont="1" applyBorder="1" applyAlignment="1">
      <alignment horizontal="distributed" vertical="center"/>
      <protection/>
    </xf>
    <xf numFmtId="3" fontId="1" fillId="0" borderId="55" xfId="49" applyNumberFormat="1" applyFont="1" applyBorder="1" applyAlignment="1">
      <alignment vertical="center"/>
      <protection/>
    </xf>
    <xf numFmtId="3" fontId="1" fillId="0" borderId="49" xfId="49" applyNumberFormat="1" applyFont="1" applyBorder="1" applyAlignment="1">
      <alignment vertical="center"/>
      <protection/>
    </xf>
    <xf numFmtId="3" fontId="1" fillId="0" borderId="56" xfId="49" applyNumberFormat="1" applyFont="1" applyBorder="1" applyAlignment="1">
      <alignment vertical="center"/>
      <protection/>
    </xf>
    <xf numFmtId="41" fontId="14" fillId="0" borderId="0" xfId="17" applyNumberFormat="1" applyFont="1" applyAlignment="1">
      <alignment vertical="center"/>
    </xf>
    <xf numFmtId="41" fontId="7" fillId="0" borderId="0" xfId="17" applyNumberFormat="1" applyFont="1" applyAlignment="1">
      <alignment vertical="center"/>
    </xf>
    <xf numFmtId="41" fontId="14" fillId="0" borderId="0" xfId="17" applyNumberFormat="1" applyFont="1" applyAlignment="1">
      <alignment horizontal="centerContinuous" vertical="center"/>
    </xf>
    <xf numFmtId="41" fontId="1" fillId="0" borderId="0" xfId="17" applyNumberFormat="1" applyFont="1" applyAlignment="1">
      <alignment vertical="center"/>
    </xf>
    <xf numFmtId="41" fontId="1" fillId="0" borderId="0" xfId="17" applyNumberFormat="1" applyFont="1" applyBorder="1" applyAlignment="1">
      <alignment vertical="center"/>
    </xf>
    <xf numFmtId="41" fontId="1" fillId="0" borderId="0" xfId="17" applyNumberFormat="1" applyFont="1" applyBorder="1" applyAlignment="1">
      <alignment horizontal="right" vertical="center"/>
    </xf>
    <xf numFmtId="41" fontId="1" fillId="0" borderId="16" xfId="17" applyNumberFormat="1" applyFont="1" applyBorder="1" applyAlignment="1">
      <alignment vertical="center"/>
    </xf>
    <xf numFmtId="38" fontId="1" fillId="0" borderId="21" xfId="17" applyFont="1" applyBorder="1" applyAlignment="1">
      <alignment horizontal="center" vertical="center"/>
    </xf>
    <xf numFmtId="41" fontId="8" fillId="0" borderId="16" xfId="17" applyNumberFormat="1" applyFont="1" applyBorder="1" applyAlignment="1">
      <alignment vertical="center"/>
    </xf>
    <xf numFmtId="41" fontId="8" fillId="0" borderId="10" xfId="17" applyNumberFormat="1" applyFont="1" applyBorder="1" applyAlignment="1">
      <alignment vertical="center"/>
    </xf>
    <xf numFmtId="41" fontId="8" fillId="0" borderId="0" xfId="17" applyNumberFormat="1" applyFont="1" applyAlignment="1">
      <alignment vertical="center"/>
    </xf>
    <xf numFmtId="41" fontId="1" fillId="0" borderId="0" xfId="17" applyNumberFormat="1" applyFont="1" applyBorder="1" applyAlignment="1">
      <alignment horizontal="distributed" vertical="center"/>
    </xf>
    <xf numFmtId="0" fontId="1" fillId="0" borderId="16" xfId="17" applyNumberFormat="1" applyFont="1" applyBorder="1" applyAlignment="1">
      <alignment horizontal="distributed" vertical="center"/>
    </xf>
    <xf numFmtId="41" fontId="1" fillId="0" borderId="20" xfId="17" applyNumberFormat="1" applyFont="1" applyBorder="1" applyAlignment="1">
      <alignment horizontal="distributed" vertical="center"/>
    </xf>
    <xf numFmtId="0" fontId="1" fillId="0" borderId="19" xfId="17" applyNumberFormat="1" applyFont="1" applyBorder="1" applyAlignment="1">
      <alignment horizontal="distributed" vertical="center"/>
    </xf>
    <xf numFmtId="38" fontId="1" fillId="0" borderId="3" xfId="17" applyFont="1" applyBorder="1" applyAlignment="1">
      <alignment horizontal="center" vertical="center"/>
    </xf>
    <xf numFmtId="38" fontId="1" fillId="0" borderId="30" xfId="17" applyFont="1" applyBorder="1" applyAlignment="1">
      <alignment horizontal="centerContinuous" vertical="center"/>
    </xf>
    <xf numFmtId="38" fontId="1" fillId="0" borderId="0" xfId="17" applyFont="1" applyBorder="1" applyAlignment="1">
      <alignment horizontal="centerContinuous" vertical="center"/>
    </xf>
    <xf numFmtId="38" fontId="1" fillId="0" borderId="8" xfId="17" applyFont="1" applyBorder="1" applyAlignment="1">
      <alignment horizontal="center" vertical="center"/>
    </xf>
    <xf numFmtId="38" fontId="1" fillId="0" borderId="30" xfId="17" applyFont="1" applyBorder="1" applyAlignment="1">
      <alignment horizontal="center" vertical="center"/>
    </xf>
    <xf numFmtId="38" fontId="1" fillId="0" borderId="26" xfId="17" applyFont="1" applyBorder="1" applyAlignment="1">
      <alignment horizontal="center" vertical="center"/>
    </xf>
    <xf numFmtId="38" fontId="8" fillId="0" borderId="10" xfId="17" applyFont="1" applyBorder="1" applyAlignment="1">
      <alignment vertical="center"/>
    </xf>
    <xf numFmtId="38" fontId="7" fillId="0" borderId="0" xfId="17" applyFont="1" applyBorder="1" applyAlignment="1">
      <alignment vertical="center"/>
    </xf>
    <xf numFmtId="38" fontId="1" fillId="0" borderId="42" xfId="17" applyFont="1" applyBorder="1" applyAlignment="1">
      <alignment vertical="center"/>
    </xf>
    <xf numFmtId="38" fontId="1" fillId="0" borderId="42" xfId="17" applyFont="1" applyFill="1" applyBorder="1" applyAlignment="1">
      <alignment vertical="center"/>
    </xf>
    <xf numFmtId="38" fontId="1" fillId="0" borderId="42" xfId="17" applyFont="1" applyBorder="1" applyAlignment="1">
      <alignment horizontal="right" vertical="center"/>
    </xf>
    <xf numFmtId="38" fontId="10" fillId="0" borderId="8" xfId="17" applyFont="1" applyBorder="1" applyAlignment="1">
      <alignment horizontal="center" vertical="center"/>
    </xf>
    <xf numFmtId="38" fontId="10" fillId="0" borderId="21" xfId="17" applyFont="1" applyBorder="1" applyAlignment="1">
      <alignment horizontal="center" vertical="center"/>
    </xf>
    <xf numFmtId="38" fontId="10" fillId="0" borderId="21" xfId="17" applyFont="1" applyFill="1" applyBorder="1" applyAlignment="1">
      <alignment horizontal="center" vertical="center"/>
    </xf>
    <xf numFmtId="38" fontId="10" fillId="0" borderId="8" xfId="17" applyFont="1" applyFill="1" applyBorder="1" applyAlignment="1">
      <alignment horizontal="center" vertical="center"/>
    </xf>
    <xf numFmtId="41" fontId="1" fillId="0" borderId="10" xfId="17" applyNumberFormat="1" applyFont="1" applyBorder="1" applyAlignment="1">
      <alignment vertical="center"/>
    </xf>
    <xf numFmtId="41" fontId="1" fillId="0" borderId="10" xfId="17" applyNumberFormat="1" applyFont="1" applyFill="1" applyBorder="1" applyAlignment="1">
      <alignment vertical="center"/>
    </xf>
    <xf numFmtId="38" fontId="13" fillId="0" borderId="5" xfId="17" applyFont="1" applyBorder="1" applyAlignment="1">
      <alignment horizontal="distributed" vertical="center"/>
    </xf>
    <xf numFmtId="38" fontId="13" fillId="0" borderId="16" xfId="17" applyFont="1" applyBorder="1" applyAlignment="1">
      <alignment horizontal="distributed" vertical="center"/>
    </xf>
    <xf numFmtId="38" fontId="1" fillId="0" borderId="20" xfId="17" applyFont="1" applyBorder="1" applyAlignment="1">
      <alignment horizontal="center" vertical="center"/>
    </xf>
    <xf numFmtId="38" fontId="1" fillId="0" borderId="12" xfId="17" applyFont="1" applyBorder="1" applyAlignment="1">
      <alignment horizontal="center" vertical="center" wrapText="1"/>
    </xf>
    <xf numFmtId="38" fontId="1" fillId="0" borderId="7" xfId="17" applyFont="1" applyBorder="1" applyAlignment="1">
      <alignment horizontal="center" vertical="center"/>
    </xf>
    <xf numFmtId="38" fontId="8" fillId="0" borderId="4" xfId="17" applyFont="1" applyBorder="1" applyAlignment="1">
      <alignment horizontal="right" vertical="center" shrinkToFit="1"/>
    </xf>
    <xf numFmtId="38" fontId="8" fillId="0" borderId="10" xfId="17" applyFont="1" applyBorder="1" applyAlignment="1">
      <alignment horizontal="right" vertical="center" shrinkToFit="1"/>
    </xf>
    <xf numFmtId="38" fontId="1" fillId="0" borderId="4" xfId="17" applyFont="1" applyBorder="1" applyAlignment="1">
      <alignment horizontal="right" vertical="center" shrinkToFit="1"/>
    </xf>
    <xf numFmtId="38" fontId="1" fillId="0" borderId="11" xfId="17" applyFont="1" applyBorder="1" applyAlignment="1">
      <alignment horizontal="right" vertical="center" shrinkToFit="1"/>
    </xf>
    <xf numFmtId="38" fontId="10" fillId="0" borderId="0" xfId="17" applyFont="1" applyBorder="1" applyAlignment="1">
      <alignment horizontal="right"/>
    </xf>
    <xf numFmtId="38" fontId="1" fillId="0" borderId="24" xfId="17" applyFont="1" applyBorder="1" applyAlignment="1">
      <alignment vertical="center"/>
    </xf>
    <xf numFmtId="38" fontId="1" fillId="0" borderId="26" xfId="17" applyFont="1" applyBorder="1" applyAlignment="1">
      <alignment vertical="center"/>
    </xf>
    <xf numFmtId="38" fontId="8" fillId="0" borderId="0" xfId="17" applyFont="1" applyBorder="1" applyAlignment="1">
      <alignment horizontal="center" vertical="center"/>
    </xf>
    <xf numFmtId="38" fontId="8" fillId="0" borderId="16" xfId="17" applyFont="1" applyBorder="1" applyAlignment="1">
      <alignment horizontal="right" vertical="center"/>
    </xf>
    <xf numFmtId="38" fontId="10" fillId="0" borderId="0" xfId="17" applyFont="1" applyBorder="1" applyAlignment="1">
      <alignment horizontal="distributed" vertical="center"/>
    </xf>
    <xf numFmtId="38" fontId="10" fillId="0" borderId="16" xfId="17" applyFont="1" applyBorder="1" applyAlignment="1">
      <alignment horizontal="distributed" vertical="center"/>
    </xf>
    <xf numFmtId="38" fontId="10" fillId="0" borderId="20" xfId="17" applyFont="1" applyBorder="1" applyAlignment="1">
      <alignment horizontal="distributed" vertical="center"/>
    </xf>
    <xf numFmtId="38" fontId="10" fillId="0" borderId="19" xfId="17" applyFont="1" applyBorder="1" applyAlignment="1">
      <alignment horizontal="distributed" vertical="center"/>
    </xf>
    <xf numFmtId="38" fontId="7" fillId="0" borderId="0" xfId="17" applyFont="1" applyFill="1" applyAlignment="1">
      <alignment/>
    </xf>
    <xf numFmtId="38" fontId="1" fillId="0" borderId="0" xfId="17" applyFont="1" applyFill="1" applyBorder="1" applyAlignment="1">
      <alignment horizontal="centerContinuous"/>
    </xf>
    <xf numFmtId="38" fontId="1" fillId="0" borderId="0" xfId="17" applyFont="1" applyFill="1" applyBorder="1" applyAlignment="1">
      <alignment horizontal="right"/>
    </xf>
    <xf numFmtId="38" fontId="1" fillId="0" borderId="27" xfId="17" applyFont="1" applyFill="1" applyBorder="1" applyAlignment="1">
      <alignment horizontal="center" vertical="center"/>
    </xf>
    <xf numFmtId="38" fontId="1" fillId="0" borderId="32" xfId="17" applyFont="1" applyFill="1" applyBorder="1" applyAlignment="1">
      <alignment horizontal="centerContinuous" vertical="center"/>
    </xf>
    <xf numFmtId="38" fontId="1" fillId="0" borderId="14" xfId="17" applyFont="1" applyFill="1" applyBorder="1" applyAlignment="1">
      <alignment horizontal="centerContinuous" vertical="center"/>
    </xf>
    <xf numFmtId="38" fontId="1" fillId="0" borderId="27" xfId="17" applyFont="1" applyFill="1" applyBorder="1" applyAlignment="1">
      <alignment horizontal="centerContinuous" vertical="center"/>
    </xf>
    <xf numFmtId="38" fontId="1" fillId="0" borderId="29" xfId="17" applyFont="1" applyFill="1" applyBorder="1" applyAlignment="1">
      <alignment vertical="center"/>
    </xf>
    <xf numFmtId="38" fontId="1" fillId="0" borderId="10" xfId="17" applyFont="1" applyFill="1" applyBorder="1" applyAlignment="1">
      <alignment vertical="center"/>
    </xf>
    <xf numFmtId="38" fontId="1" fillId="0" borderId="29" xfId="17" applyFont="1" applyFill="1" applyBorder="1" applyAlignment="1">
      <alignment/>
    </xf>
    <xf numFmtId="38" fontId="8" fillId="0" borderId="16" xfId="17" applyFont="1" applyFill="1" applyBorder="1" applyAlignment="1">
      <alignment/>
    </xf>
    <xf numFmtId="38" fontId="8" fillId="0" borderId="16" xfId="17" applyFont="1" applyFill="1" applyBorder="1" applyAlignment="1">
      <alignment horizontal="distributed" vertical="center"/>
    </xf>
    <xf numFmtId="210" fontId="1" fillId="0" borderId="16" xfId="17" applyNumberFormat="1" applyFont="1" applyFill="1" applyBorder="1" applyAlignment="1">
      <alignment horizontal="right" vertical="center"/>
    </xf>
    <xf numFmtId="38" fontId="8" fillId="0" borderId="0" xfId="17" applyFont="1" applyFill="1" applyBorder="1" applyAlignment="1">
      <alignment horizontal="right" vertical="center"/>
    </xf>
    <xf numFmtId="188" fontId="8" fillId="0" borderId="16" xfId="17" applyNumberFormat="1" applyFont="1" applyFill="1" applyBorder="1" applyAlignment="1">
      <alignment horizontal="right" vertical="center"/>
    </xf>
    <xf numFmtId="38" fontId="8" fillId="0" borderId="16" xfId="17" applyFont="1" applyFill="1" applyBorder="1" applyAlignment="1">
      <alignment horizontal="right" vertical="center"/>
    </xf>
    <xf numFmtId="210" fontId="1" fillId="0" borderId="0" xfId="17" applyNumberFormat="1" applyFont="1" applyFill="1" applyBorder="1" applyAlignment="1">
      <alignment horizontal="right" vertical="center"/>
    </xf>
    <xf numFmtId="210" fontId="1" fillId="0" borderId="4" xfId="17" applyNumberFormat="1" applyFont="1" applyFill="1" applyBorder="1" applyAlignment="1">
      <alignment horizontal="right" vertical="center"/>
    </xf>
    <xf numFmtId="38" fontId="1" fillId="0" borderId="16" xfId="17" applyFont="1" applyFill="1" applyBorder="1" applyAlignment="1">
      <alignment horizontal="right" vertical="center"/>
    </xf>
    <xf numFmtId="38" fontId="1" fillId="0" borderId="0" xfId="17" applyFont="1" applyFill="1" applyBorder="1" applyAlignment="1">
      <alignment horizontal="right" vertical="center"/>
    </xf>
    <xf numFmtId="188" fontId="1" fillId="0" borderId="16" xfId="17" applyNumberFormat="1" applyFont="1" applyFill="1" applyBorder="1" applyAlignment="1">
      <alignment horizontal="right" vertical="center"/>
    </xf>
    <xf numFmtId="188" fontId="1" fillId="0" borderId="0" xfId="17" applyNumberFormat="1" applyFont="1" applyFill="1" applyBorder="1" applyAlignment="1">
      <alignment horizontal="right" vertical="center"/>
    </xf>
    <xf numFmtId="210" fontId="1" fillId="0" borderId="5" xfId="17" applyNumberFormat="1" applyFont="1" applyFill="1" applyBorder="1" applyAlignment="1">
      <alignment horizontal="distributed" vertical="center"/>
    </xf>
    <xf numFmtId="210" fontId="1" fillId="0" borderId="0" xfId="17" applyNumberFormat="1" applyFont="1" applyFill="1" applyBorder="1" applyAlignment="1">
      <alignment horizontal="distributed" vertical="center"/>
    </xf>
    <xf numFmtId="188" fontId="1" fillId="0" borderId="4" xfId="17" applyNumberFormat="1" applyFont="1" applyFill="1" applyBorder="1" applyAlignment="1">
      <alignment horizontal="right" vertical="center"/>
    </xf>
    <xf numFmtId="38" fontId="8" fillId="0" borderId="4" xfId="17" applyFont="1" applyFill="1" applyBorder="1" applyAlignment="1">
      <alignment/>
    </xf>
    <xf numFmtId="38" fontId="1" fillId="0" borderId="20" xfId="17" applyFont="1" applyFill="1" applyBorder="1" applyAlignment="1">
      <alignment horizontal="distributed" vertical="center"/>
    </xf>
    <xf numFmtId="38" fontId="1" fillId="0" borderId="19" xfId="17" applyFont="1" applyFill="1" applyBorder="1" applyAlignment="1">
      <alignment horizontal="right" vertical="center"/>
    </xf>
    <xf numFmtId="38" fontId="8" fillId="0" borderId="25" xfId="17" applyFont="1" applyFill="1" applyBorder="1" applyAlignment="1">
      <alignment horizontal="right" vertical="center"/>
    </xf>
    <xf numFmtId="38" fontId="1" fillId="0" borderId="25" xfId="17" applyFont="1" applyFill="1" applyBorder="1" applyAlignment="1">
      <alignment horizontal="right" vertical="center"/>
    </xf>
    <xf numFmtId="188" fontId="1" fillId="0" borderId="19" xfId="17" applyNumberFormat="1" applyFont="1" applyFill="1" applyBorder="1" applyAlignment="1">
      <alignment horizontal="right" vertical="center"/>
    </xf>
    <xf numFmtId="188" fontId="1" fillId="0" borderId="11" xfId="17" applyNumberFormat="1" applyFont="1" applyFill="1" applyBorder="1" applyAlignment="1">
      <alignment horizontal="right" vertical="center"/>
    </xf>
    <xf numFmtId="188" fontId="1" fillId="0" borderId="25" xfId="17" applyNumberFormat="1" applyFont="1" applyFill="1" applyBorder="1" applyAlignment="1">
      <alignment horizontal="right" vertical="center"/>
    </xf>
    <xf numFmtId="0" fontId="1" fillId="0" borderId="0" xfId="53" applyFont="1" applyAlignment="1">
      <alignment vertical="center"/>
      <protection/>
    </xf>
    <xf numFmtId="38" fontId="1" fillId="0" borderId="28" xfId="17" applyFont="1" applyBorder="1" applyAlignment="1">
      <alignment horizontal="center" vertical="center"/>
    </xf>
    <xf numFmtId="38" fontId="10" fillId="0" borderId="5" xfId="17" applyFont="1" applyBorder="1" applyAlignment="1">
      <alignment vertical="center"/>
    </xf>
    <xf numFmtId="38" fontId="1" fillId="0" borderId="38" xfId="17" applyFont="1" applyBorder="1" applyAlignment="1">
      <alignment vertical="center"/>
    </xf>
    <xf numFmtId="38" fontId="1" fillId="0" borderId="56" xfId="17" applyFont="1" applyBorder="1" applyAlignment="1">
      <alignment vertical="center"/>
    </xf>
    <xf numFmtId="38" fontId="10" fillId="0" borderId="5" xfId="17" applyFont="1" applyBorder="1" applyAlignment="1">
      <alignment horizontal="distributed" vertical="center"/>
    </xf>
    <xf numFmtId="38" fontId="13" fillId="0" borderId="0" xfId="17" applyFont="1" applyAlignment="1">
      <alignment vertical="center"/>
    </xf>
    <xf numFmtId="41" fontId="13" fillId="0" borderId="4" xfId="17" applyNumberFormat="1" applyFont="1" applyBorder="1" applyAlignment="1">
      <alignment vertical="center"/>
    </xf>
    <xf numFmtId="38" fontId="10" fillId="0" borderId="5" xfId="17" applyFont="1" applyBorder="1" applyAlignment="1">
      <alignment horizontal="left" vertical="center"/>
    </xf>
    <xf numFmtId="0" fontId="10" fillId="0" borderId="0" xfId="54" applyFont="1" applyAlignment="1">
      <alignment vertical="center"/>
      <protection/>
    </xf>
    <xf numFmtId="0" fontId="10" fillId="0" borderId="0" xfId="54" applyFont="1" applyBorder="1" applyAlignment="1">
      <alignment vertical="center"/>
      <protection/>
    </xf>
    <xf numFmtId="38" fontId="10" fillId="0" borderId="0" xfId="17" applyFont="1" applyBorder="1" applyAlignment="1">
      <alignment horizontal="right" vertical="center"/>
    </xf>
    <xf numFmtId="38" fontId="10" fillId="0" borderId="0" xfId="17" applyFont="1" applyAlignment="1">
      <alignment vertical="center" shrinkToFit="1"/>
    </xf>
    <xf numFmtId="38" fontId="1" fillId="0" borderId="1" xfId="17" applyFont="1" applyBorder="1" applyAlignment="1">
      <alignment horizontal="center" vertical="center"/>
    </xf>
    <xf numFmtId="38" fontId="10" fillId="0" borderId="4" xfId="17" applyFont="1" applyBorder="1" applyAlignment="1">
      <alignment horizontal="center" vertical="center" shrinkToFit="1"/>
    </xf>
    <xf numFmtId="38" fontId="1" fillId="0" borderId="21" xfId="17" applyFont="1" applyBorder="1" applyAlignment="1">
      <alignment horizontal="center" vertical="center" shrinkToFit="1"/>
    </xf>
    <xf numFmtId="38" fontId="10" fillId="0" borderId="7" xfId="17" applyFont="1" applyBorder="1" applyAlignment="1">
      <alignment vertical="center" shrinkToFit="1"/>
    </xf>
    <xf numFmtId="38" fontId="10" fillId="0" borderId="4" xfId="17" applyFont="1" applyBorder="1" applyAlignment="1">
      <alignment horizontal="distributed" vertical="center" shrinkToFit="1"/>
    </xf>
    <xf numFmtId="38" fontId="1" fillId="0" borderId="0" xfId="17" applyFont="1" applyAlignment="1">
      <alignment vertical="center" shrinkToFit="1"/>
    </xf>
    <xf numFmtId="38" fontId="1" fillId="0" borderId="4" xfId="17" applyFont="1" applyBorder="1" applyAlignment="1">
      <alignment horizontal="distributed" vertical="center" shrinkToFit="1"/>
    </xf>
    <xf numFmtId="38" fontId="8" fillId="0" borderId="0" xfId="17" applyFont="1" applyAlignment="1">
      <alignment vertical="center" shrinkToFit="1"/>
    </xf>
    <xf numFmtId="38" fontId="8" fillId="0" borderId="4" xfId="17" applyFont="1" applyBorder="1" applyAlignment="1">
      <alignment horizontal="distributed" vertical="center" shrinkToFit="1"/>
    </xf>
    <xf numFmtId="38" fontId="13" fillId="0" borderId="4" xfId="17" applyFont="1" applyBorder="1" applyAlignment="1">
      <alignment horizontal="distributed" vertical="center" shrinkToFit="1"/>
    </xf>
    <xf numFmtId="38" fontId="1" fillId="0" borderId="11" xfId="17" applyFont="1" applyBorder="1" applyAlignment="1">
      <alignment horizontal="distributed" vertical="center" shrinkToFit="1"/>
    </xf>
    <xf numFmtId="38" fontId="8" fillId="0" borderId="57" xfId="17" applyFont="1" applyBorder="1" applyAlignment="1">
      <alignment horizontal="distributed" vertical="center"/>
    </xf>
    <xf numFmtId="38" fontId="8" fillId="0" borderId="58" xfId="17" applyFont="1" applyBorder="1" applyAlignment="1">
      <alignment vertical="center"/>
    </xf>
    <xf numFmtId="184" fontId="8" fillId="0" borderId="38" xfId="17" applyNumberFormat="1" applyFont="1" applyBorder="1" applyAlignment="1">
      <alignment vertical="center"/>
    </xf>
    <xf numFmtId="38" fontId="8" fillId="0" borderId="38" xfId="17" applyFont="1" applyBorder="1" applyAlignment="1">
      <alignment horizontal="distributed" vertical="center"/>
    </xf>
    <xf numFmtId="38" fontId="8" fillId="0" borderId="38" xfId="17" applyFont="1" applyBorder="1" applyAlignment="1">
      <alignment vertical="center"/>
    </xf>
    <xf numFmtId="184" fontId="8" fillId="0" borderId="16" xfId="17" applyNumberFormat="1" applyFont="1" applyBorder="1" applyAlignment="1">
      <alignment vertical="center"/>
    </xf>
    <xf numFmtId="38" fontId="1" fillId="0" borderId="57" xfId="17" applyFont="1" applyBorder="1" applyAlignment="1">
      <alignment horizontal="distributed" vertical="center"/>
    </xf>
    <xf numFmtId="184" fontId="1" fillId="0" borderId="38" xfId="17" applyNumberFormat="1" applyFont="1" applyBorder="1" applyAlignment="1">
      <alignment vertical="center"/>
    </xf>
    <xf numFmtId="38" fontId="1" fillId="0" borderId="38" xfId="17" applyFont="1" applyBorder="1" applyAlignment="1">
      <alignment horizontal="distributed" vertical="center"/>
    </xf>
    <xf numFmtId="184" fontId="1" fillId="0" borderId="16" xfId="17" applyNumberFormat="1" applyFont="1" applyBorder="1" applyAlignment="1">
      <alignment vertical="center"/>
    </xf>
    <xf numFmtId="38" fontId="1" fillId="0" borderId="56" xfId="17" applyFont="1" applyBorder="1" applyAlignment="1">
      <alignment horizontal="right" vertical="center"/>
    </xf>
    <xf numFmtId="184" fontId="1" fillId="0" borderId="16" xfId="17" applyNumberFormat="1" applyFont="1" applyBorder="1" applyAlignment="1">
      <alignment horizontal="right" vertical="center"/>
    </xf>
    <xf numFmtId="38" fontId="1" fillId="0" borderId="57" xfId="17" applyFont="1" applyBorder="1" applyAlignment="1">
      <alignment vertical="center"/>
    </xf>
    <xf numFmtId="38" fontId="1" fillId="0" borderId="56" xfId="17" applyFont="1" applyBorder="1" applyAlignment="1">
      <alignment horizontal="distributed" vertical="center"/>
    </xf>
    <xf numFmtId="38" fontId="1" fillId="0" borderId="52" xfId="17" applyFont="1" applyBorder="1" applyAlignment="1">
      <alignment vertical="center"/>
    </xf>
    <xf numFmtId="38" fontId="1" fillId="0" borderId="40" xfId="17" applyFont="1" applyBorder="1" applyAlignment="1">
      <alignment vertical="center"/>
    </xf>
    <xf numFmtId="38" fontId="1" fillId="0" borderId="40" xfId="17" applyFont="1" applyBorder="1" applyAlignment="1">
      <alignment horizontal="distributed" vertical="center"/>
    </xf>
    <xf numFmtId="38" fontId="1" fillId="0" borderId="59" xfId="17" applyFont="1" applyBorder="1" applyAlignment="1">
      <alignment vertical="center"/>
    </xf>
    <xf numFmtId="184" fontId="1" fillId="0" borderId="59" xfId="17" applyNumberFormat="1" applyFont="1" applyBorder="1" applyAlignment="1">
      <alignment vertical="center"/>
    </xf>
    <xf numFmtId="38" fontId="1" fillId="0" borderId="59" xfId="17" applyFont="1" applyBorder="1" applyAlignment="1">
      <alignment horizontal="distributed" vertical="center"/>
    </xf>
    <xf numFmtId="184" fontId="1" fillId="0" borderId="19" xfId="17" applyNumberFormat="1" applyFont="1" applyBorder="1" applyAlignment="1">
      <alignment vertical="center"/>
    </xf>
    <xf numFmtId="0" fontId="1" fillId="0" borderId="0" xfId="55" applyFont="1">
      <alignment/>
      <protection/>
    </xf>
    <xf numFmtId="0" fontId="10" fillId="0" borderId="0" xfId="55" applyFont="1">
      <alignment/>
      <protection/>
    </xf>
    <xf numFmtId="38" fontId="10" fillId="0" borderId="8" xfId="17" applyFont="1" applyBorder="1" applyAlignment="1">
      <alignment vertical="center"/>
    </xf>
    <xf numFmtId="38" fontId="10" fillId="0" borderId="0" xfId="17" applyFont="1" applyAlignment="1">
      <alignment horizontal="right" vertical="center"/>
    </xf>
    <xf numFmtId="38" fontId="1" fillId="0" borderId="60" xfId="17" applyFont="1" applyBorder="1" applyAlignment="1">
      <alignment horizontal="centerContinuous" vertical="center"/>
    </xf>
    <xf numFmtId="38" fontId="1" fillId="0" borderId="61" xfId="17" applyFont="1" applyBorder="1" applyAlignment="1">
      <alignment horizontal="centerContinuous" vertical="center"/>
    </xf>
    <xf numFmtId="38" fontId="1" fillId="0" borderId="62" xfId="17" applyFont="1" applyBorder="1" applyAlignment="1">
      <alignment horizontal="centerContinuous" vertical="center"/>
    </xf>
    <xf numFmtId="0" fontId="1" fillId="0" borderId="61" xfId="55" applyFont="1" applyBorder="1" applyAlignment="1">
      <alignment horizontal="centerContinuous"/>
      <protection/>
    </xf>
    <xf numFmtId="38" fontId="1" fillId="0" borderId="63" xfId="17" applyFont="1" applyBorder="1" applyAlignment="1">
      <alignment horizontal="centerContinuous" vertical="center"/>
    </xf>
    <xf numFmtId="38" fontId="1" fillId="0" borderId="38" xfId="17" applyFont="1" applyBorder="1" applyAlignment="1">
      <alignment horizontal="centerContinuous" vertical="center"/>
    </xf>
    <xf numFmtId="38" fontId="1" fillId="0" borderId="7" xfId="17" applyFont="1" applyBorder="1" applyAlignment="1">
      <alignment horizontal="left" vertical="center"/>
    </xf>
    <xf numFmtId="38" fontId="1" fillId="0" borderId="64" xfId="17" applyFont="1" applyBorder="1" applyAlignment="1">
      <alignment horizontal="distributed" vertical="center"/>
    </xf>
    <xf numFmtId="38" fontId="1" fillId="0" borderId="26" xfId="17" applyFont="1" applyBorder="1" applyAlignment="1">
      <alignment horizontal="distributed" vertical="center"/>
    </xf>
    <xf numFmtId="38" fontId="1" fillId="0" borderId="38" xfId="17" applyFont="1" applyBorder="1" applyAlignment="1">
      <alignment horizontal="right" vertical="center"/>
    </xf>
    <xf numFmtId="38" fontId="8" fillId="0" borderId="4" xfId="17" applyFont="1" applyBorder="1" applyAlignment="1">
      <alignment horizontal="center" vertical="center"/>
    </xf>
    <xf numFmtId="38" fontId="8" fillId="0" borderId="38" xfId="17" applyFont="1" applyBorder="1" applyAlignment="1">
      <alignment horizontal="right" vertical="center"/>
    </xf>
    <xf numFmtId="38" fontId="8" fillId="0" borderId="56" xfId="17" applyFont="1" applyBorder="1" applyAlignment="1">
      <alignment vertical="center"/>
    </xf>
    <xf numFmtId="38" fontId="1" fillId="0" borderId="1" xfId="17" applyFont="1" applyBorder="1" applyAlignment="1">
      <alignment horizontal="right" vertical="center"/>
    </xf>
    <xf numFmtId="38" fontId="1" fillId="0" borderId="41" xfId="17" applyFont="1" applyBorder="1" applyAlignment="1">
      <alignment horizontal="distributed" vertical="center"/>
    </xf>
    <xf numFmtId="38" fontId="1" fillId="0" borderId="65" xfId="17" applyFont="1" applyBorder="1" applyAlignment="1">
      <alignment horizontal="centerContinuous"/>
    </xf>
    <xf numFmtId="38" fontId="1" fillId="0" borderId="65" xfId="17" applyFont="1" applyBorder="1" applyAlignment="1">
      <alignment horizontal="centerContinuous" vertical="center"/>
    </xf>
    <xf numFmtId="38" fontId="1" fillId="0" borderId="66" xfId="17" applyFont="1" applyBorder="1" applyAlignment="1">
      <alignment horizontal="centerContinuous" vertical="center"/>
    </xf>
    <xf numFmtId="38" fontId="1" fillId="0" borderId="41" xfId="17" applyFont="1" applyBorder="1" applyAlignment="1">
      <alignment vertical="center"/>
    </xf>
    <xf numFmtId="38" fontId="1" fillId="0" borderId="2" xfId="17" applyFont="1" applyBorder="1" applyAlignment="1">
      <alignment vertical="center"/>
    </xf>
    <xf numFmtId="0" fontId="1" fillId="0" borderId="67" xfId="55" applyFont="1" applyBorder="1" applyAlignment="1">
      <alignment horizontal="centerContinuous"/>
      <protection/>
    </xf>
    <xf numFmtId="38" fontId="1" fillId="0" borderId="67" xfId="17" applyFont="1" applyBorder="1" applyAlignment="1">
      <alignment horizontal="centerContinuous" vertical="center"/>
    </xf>
    <xf numFmtId="38" fontId="1" fillId="0" borderId="68" xfId="17" applyFont="1" applyBorder="1" applyAlignment="1">
      <alignment horizontal="centerContinuous" vertical="center"/>
    </xf>
    <xf numFmtId="0" fontId="1" fillId="0" borderId="38" xfId="55" applyFont="1" applyBorder="1" applyAlignment="1">
      <alignment horizontal="center"/>
      <protection/>
    </xf>
    <xf numFmtId="38" fontId="1" fillId="0" borderId="38" xfId="17" applyFont="1" applyBorder="1" applyAlignment="1">
      <alignment horizontal="center" vertical="center"/>
    </xf>
    <xf numFmtId="38" fontId="1" fillId="0" borderId="69" xfId="17" applyFont="1" applyBorder="1" applyAlignment="1">
      <alignment horizontal="center" vertical="center"/>
    </xf>
    <xf numFmtId="38" fontId="1" fillId="0" borderId="64" xfId="17" applyFont="1" applyBorder="1" applyAlignment="1">
      <alignment horizontal="center" vertical="center"/>
    </xf>
    <xf numFmtId="38" fontId="1" fillId="0" borderId="64" xfId="17" applyFont="1" applyBorder="1" applyAlignment="1">
      <alignment vertical="center"/>
    </xf>
    <xf numFmtId="38" fontId="1" fillId="0" borderId="8" xfId="17" applyFont="1" applyBorder="1" applyAlignment="1">
      <alignment vertical="center"/>
    </xf>
    <xf numFmtId="38" fontId="1" fillId="0" borderId="40" xfId="17" applyFont="1" applyBorder="1" applyAlignment="1">
      <alignment horizontal="right" vertical="center"/>
    </xf>
    <xf numFmtId="38" fontId="1" fillId="0" borderId="70" xfId="17" applyFont="1" applyBorder="1" applyAlignment="1">
      <alignment horizontal="centerContinuous" vertical="center"/>
    </xf>
    <xf numFmtId="218" fontId="8" fillId="0" borderId="38" xfId="17" applyNumberFormat="1" applyFont="1" applyBorder="1" applyAlignment="1">
      <alignment vertical="center"/>
    </xf>
    <xf numFmtId="219" fontId="8" fillId="0" borderId="38" xfId="17" applyNumberFormat="1" applyFont="1" applyBorder="1" applyAlignment="1">
      <alignment vertical="center"/>
    </xf>
    <xf numFmtId="220" fontId="8" fillId="0" borderId="38" xfId="17" applyNumberFormat="1" applyFont="1" applyBorder="1" applyAlignment="1">
      <alignment vertical="center"/>
    </xf>
    <xf numFmtId="220" fontId="8" fillId="0" borderId="16" xfId="17" applyNumberFormat="1" applyFont="1" applyBorder="1" applyAlignment="1">
      <alignment vertical="center"/>
    </xf>
    <xf numFmtId="38" fontId="10" fillId="0" borderId="16" xfId="17" applyFont="1" applyBorder="1" applyAlignment="1">
      <alignment vertical="center"/>
    </xf>
    <xf numFmtId="218" fontId="10" fillId="0" borderId="38" xfId="17" applyNumberFormat="1" applyFont="1" applyBorder="1" applyAlignment="1">
      <alignment vertical="center"/>
    </xf>
    <xf numFmtId="219" fontId="10" fillId="0" borderId="38" xfId="17" applyNumberFormat="1" applyFont="1" applyBorder="1" applyAlignment="1">
      <alignment vertical="center"/>
    </xf>
    <xf numFmtId="220" fontId="10" fillId="0" borderId="38" xfId="17" applyNumberFormat="1" applyFont="1" applyBorder="1" applyAlignment="1">
      <alignment vertical="center"/>
    </xf>
    <xf numFmtId="220" fontId="10" fillId="0" borderId="16" xfId="17" applyNumberFormat="1" applyFont="1" applyBorder="1" applyAlignment="1">
      <alignment vertical="center"/>
    </xf>
    <xf numFmtId="220" fontId="8" fillId="0" borderId="56" xfId="17" applyNumberFormat="1" applyFont="1" applyBorder="1" applyAlignment="1">
      <alignment vertical="center"/>
    </xf>
    <xf numFmtId="218" fontId="13" fillId="0" borderId="38" xfId="17" applyNumberFormat="1" applyFont="1" applyBorder="1" applyAlignment="1">
      <alignment vertical="center"/>
    </xf>
    <xf numFmtId="219" fontId="13" fillId="0" borderId="38" xfId="17" applyNumberFormat="1" applyFont="1" applyBorder="1" applyAlignment="1">
      <alignment vertical="center"/>
    </xf>
    <xf numFmtId="220" fontId="13" fillId="0" borderId="16" xfId="17" applyNumberFormat="1" applyFont="1" applyBorder="1" applyAlignment="1">
      <alignment vertical="center"/>
    </xf>
    <xf numFmtId="218" fontId="1" fillId="0" borderId="38" xfId="17" applyNumberFormat="1" applyFont="1" applyBorder="1" applyAlignment="1">
      <alignment vertical="center"/>
    </xf>
    <xf numFmtId="218" fontId="1" fillId="0" borderId="56" xfId="17" applyNumberFormat="1" applyFont="1" applyBorder="1" applyAlignment="1">
      <alignment vertical="center"/>
    </xf>
    <xf numFmtId="219" fontId="1" fillId="0" borderId="38" xfId="17" applyNumberFormat="1" applyFont="1" applyBorder="1" applyAlignment="1">
      <alignment vertical="center"/>
    </xf>
    <xf numFmtId="220" fontId="1" fillId="0" borderId="22" xfId="17" applyNumberFormat="1" applyFont="1" applyBorder="1" applyAlignment="1">
      <alignment vertical="center"/>
    </xf>
    <xf numFmtId="218" fontId="1" fillId="0" borderId="52" xfId="17" applyNumberFormat="1" applyFont="1" applyBorder="1" applyAlignment="1">
      <alignment vertical="center"/>
    </xf>
    <xf numFmtId="218" fontId="1" fillId="0" borderId="40" xfId="17" applyNumberFormat="1" applyFont="1" applyBorder="1" applyAlignment="1">
      <alignment vertical="center"/>
    </xf>
    <xf numFmtId="218" fontId="1" fillId="0" borderId="59" xfId="17" applyNumberFormat="1" applyFont="1" applyBorder="1" applyAlignment="1">
      <alignment vertical="center"/>
    </xf>
    <xf numFmtId="219" fontId="1" fillId="0" borderId="59" xfId="17" applyNumberFormat="1" applyFont="1" applyBorder="1" applyAlignment="1">
      <alignment vertical="center"/>
    </xf>
    <xf numFmtId="41" fontId="10" fillId="0" borderId="40" xfId="17" applyNumberFormat="1" applyFont="1" applyBorder="1" applyAlignment="1">
      <alignment vertical="center"/>
    </xf>
    <xf numFmtId="220" fontId="1" fillId="0" borderId="23" xfId="17" applyNumberFormat="1" applyFont="1" applyBorder="1" applyAlignment="1">
      <alignment vertical="center"/>
    </xf>
    <xf numFmtId="38" fontId="1" fillId="0" borderId="37" xfId="17" applyFont="1" applyBorder="1" applyAlignment="1">
      <alignment horizontal="center" vertical="center"/>
    </xf>
    <xf numFmtId="192" fontId="1" fillId="0" borderId="5" xfId="32" applyNumberFormat="1" applyFont="1" applyFill="1" applyBorder="1" applyAlignment="1">
      <alignment horizontal="distributed" vertical="center"/>
      <protection/>
    </xf>
    <xf numFmtId="192" fontId="1" fillId="0" borderId="16" xfId="32" applyNumberFormat="1" applyFont="1" applyFill="1" applyBorder="1" applyAlignment="1">
      <alignment horizontal="distributed" vertical="center"/>
      <protection/>
    </xf>
    <xf numFmtId="0" fontId="8" fillId="0" borderId="10" xfId="32" applyFont="1" applyFill="1" applyBorder="1" applyAlignment="1">
      <alignment horizontal="distributed" vertical="center"/>
      <protection/>
    </xf>
    <xf numFmtId="0" fontId="1" fillId="0" borderId="12" xfId="32" applyFont="1" applyFill="1" applyBorder="1" applyAlignment="1">
      <alignment horizontal="distributed" vertical="center"/>
      <protection/>
    </xf>
    <xf numFmtId="38" fontId="1" fillId="0" borderId="71" xfId="17" applyFont="1" applyBorder="1" applyAlignment="1">
      <alignment horizontal="center" vertical="center"/>
    </xf>
    <xf numFmtId="38" fontId="1" fillId="0" borderId="72" xfId="17" applyFont="1" applyBorder="1" applyAlignment="1">
      <alignment horizontal="center" vertical="center"/>
    </xf>
    <xf numFmtId="38" fontId="1" fillId="0" borderId="58" xfId="17" applyFont="1" applyBorder="1" applyAlignment="1">
      <alignment horizontal="center" vertical="center"/>
    </xf>
    <xf numFmtId="38" fontId="1" fillId="0" borderId="73" xfId="17" applyFont="1" applyBorder="1" applyAlignment="1">
      <alignment horizontal="center" vertical="center"/>
    </xf>
    <xf numFmtId="38" fontId="1" fillId="0" borderId="39" xfId="17" applyFont="1" applyBorder="1" applyAlignment="1">
      <alignment horizontal="center" vertical="center"/>
    </xf>
    <xf numFmtId="0" fontId="1" fillId="0" borderId="27" xfId="30" applyFont="1" applyBorder="1" applyAlignment="1">
      <alignment horizontal="distributed" vertical="center"/>
      <protection/>
    </xf>
    <xf numFmtId="0" fontId="0" fillId="0" borderId="32" xfId="30" applyBorder="1" applyAlignment="1">
      <alignment horizontal="distributed" vertical="center"/>
      <protection/>
    </xf>
    <xf numFmtId="0" fontId="0" fillId="0" borderId="14" xfId="30" applyBorder="1" applyAlignment="1">
      <alignment horizontal="distributed" vertical="center"/>
      <protection/>
    </xf>
    <xf numFmtId="0" fontId="1" fillId="0" borderId="30" xfId="30" applyFont="1" applyBorder="1" applyAlignment="1">
      <alignment horizontal="distributed"/>
      <protection/>
    </xf>
    <xf numFmtId="0" fontId="0" fillId="0" borderId="33" xfId="30" applyBorder="1" applyAlignment="1">
      <alignment horizontal="distributed"/>
      <protection/>
    </xf>
    <xf numFmtId="0" fontId="0" fillId="0" borderId="28" xfId="30" applyBorder="1" applyAlignment="1">
      <alignment horizontal="distributed"/>
      <protection/>
    </xf>
    <xf numFmtId="0" fontId="1" fillId="0" borderId="30" xfId="30" applyFont="1" applyBorder="1" applyAlignment="1">
      <alignment horizontal="center"/>
      <protection/>
    </xf>
    <xf numFmtId="0" fontId="1" fillId="0" borderId="33" xfId="30" applyFont="1" applyBorder="1" applyAlignment="1">
      <alignment horizontal="center"/>
      <protection/>
    </xf>
    <xf numFmtId="0" fontId="1" fillId="0" borderId="28" xfId="30" applyFont="1" applyBorder="1" applyAlignment="1">
      <alignment horizontal="center"/>
      <protection/>
    </xf>
    <xf numFmtId="38" fontId="1" fillId="0" borderId="4" xfId="17" applyFont="1" applyBorder="1" applyAlignment="1">
      <alignment horizontal="center" vertical="center"/>
    </xf>
    <xf numFmtId="38" fontId="1" fillId="0" borderId="10" xfId="17" applyFont="1" applyBorder="1" applyAlignment="1">
      <alignment horizontal="center" vertical="center"/>
    </xf>
    <xf numFmtId="0" fontId="1" fillId="0" borderId="27" xfId="30" applyFont="1" applyBorder="1" applyAlignment="1">
      <alignment horizontal="distributed" vertical="center"/>
      <protection/>
    </xf>
    <xf numFmtId="0" fontId="1" fillId="0" borderId="14" xfId="30" applyFont="1" applyBorder="1" applyAlignment="1">
      <alignment horizontal="distributed" vertical="center"/>
      <protection/>
    </xf>
    <xf numFmtId="0" fontId="1" fillId="0" borderId="7" xfId="29" applyNumberFormat="1" applyFont="1" applyFill="1" applyBorder="1" applyAlignment="1" applyProtection="1">
      <alignment horizontal="distributed" vertical="center"/>
      <protection locked="0"/>
    </xf>
    <xf numFmtId="0" fontId="1" fillId="0" borderId="27" xfId="29" applyNumberFormat="1" applyFont="1" applyFill="1" applyBorder="1" applyAlignment="1" applyProtection="1">
      <alignment horizontal="center" vertical="center"/>
      <protection locked="0"/>
    </xf>
    <xf numFmtId="0" fontId="1" fillId="0" borderId="32" xfId="29" applyNumberFormat="1" applyFont="1" applyFill="1" applyBorder="1" applyAlignment="1" applyProtection="1">
      <alignment horizontal="center" vertical="center"/>
      <protection locked="0"/>
    </xf>
    <xf numFmtId="0" fontId="1" fillId="0" borderId="1" xfId="30" applyFont="1" applyBorder="1" applyAlignment="1">
      <alignment horizontal="center" vertical="center"/>
      <protection/>
    </xf>
    <xf numFmtId="0" fontId="0" fillId="0" borderId="4" xfId="30" applyBorder="1" applyAlignment="1">
      <alignment horizontal="center" vertical="center"/>
      <protection/>
    </xf>
    <xf numFmtId="0" fontId="0" fillId="0" borderId="7" xfId="30" applyBorder="1" applyAlignment="1">
      <alignment horizontal="center" vertical="center"/>
      <protection/>
    </xf>
    <xf numFmtId="0" fontId="1" fillId="0" borderId="10" xfId="30" applyFont="1" applyBorder="1" applyAlignment="1">
      <alignment horizontal="distributed" vertical="center"/>
      <protection/>
    </xf>
    <xf numFmtId="0" fontId="1" fillId="0" borderId="4" xfId="30" applyFont="1" applyBorder="1" applyAlignment="1">
      <alignment horizontal="distributed" vertical="center"/>
      <protection/>
    </xf>
    <xf numFmtId="0" fontId="1" fillId="0" borderId="7" xfId="30" applyFont="1" applyBorder="1" applyAlignment="1">
      <alignment horizontal="distributed" vertical="center"/>
      <protection/>
    </xf>
    <xf numFmtId="0" fontId="1" fillId="0" borderId="30" xfId="29" applyNumberFormat="1" applyFont="1" applyFill="1" applyBorder="1" applyAlignment="1" applyProtection="1">
      <alignment horizontal="distributed" vertical="center"/>
      <protection locked="0"/>
    </xf>
    <xf numFmtId="0" fontId="1" fillId="0" borderId="33" xfId="29" applyNumberFormat="1" applyFont="1" applyFill="1" applyBorder="1" applyAlignment="1" applyProtection="1">
      <alignment horizontal="distributed" vertical="center"/>
      <protection locked="0"/>
    </xf>
    <xf numFmtId="0" fontId="1" fillId="0" borderId="28" xfId="29" applyNumberFormat="1" applyFont="1" applyFill="1" applyBorder="1" applyAlignment="1" applyProtection="1">
      <alignment horizontal="distributed" vertical="center"/>
      <protection locked="0"/>
    </xf>
    <xf numFmtId="0" fontId="1" fillId="0" borderId="10" xfId="29" applyNumberFormat="1" applyFont="1" applyFill="1" applyBorder="1" applyAlignment="1" applyProtection="1">
      <alignment horizontal="distributed" vertical="center"/>
      <protection locked="0"/>
    </xf>
    <xf numFmtId="0" fontId="1" fillId="0" borderId="7" xfId="29" applyNumberFormat="1" applyFont="1" applyFill="1" applyBorder="1" applyAlignment="1" applyProtection="1">
      <alignment horizontal="center" vertical="center"/>
      <protection locked="0"/>
    </xf>
    <xf numFmtId="0" fontId="1" fillId="0" borderId="32" xfId="29" applyNumberFormat="1" applyFont="1" applyFill="1" applyBorder="1" applyAlignment="1" applyProtection="1">
      <alignment horizontal="center" vertical="center"/>
      <protection locked="0"/>
    </xf>
    <xf numFmtId="0" fontId="1" fillId="0" borderId="14" xfId="29" applyNumberFormat="1" applyFont="1" applyFill="1" applyBorder="1" applyAlignment="1" applyProtection="1">
      <alignment horizontal="center" vertical="center"/>
      <protection locked="0"/>
    </xf>
    <xf numFmtId="0" fontId="1" fillId="0" borderId="12" xfId="29" applyFont="1" applyFill="1" applyBorder="1" applyAlignment="1">
      <alignment horizontal="center" vertical="center"/>
      <protection/>
    </xf>
    <xf numFmtId="0" fontId="1" fillId="0" borderId="13" xfId="29" applyFont="1" applyFill="1" applyBorder="1" applyAlignment="1">
      <alignment horizontal="center" vertical="center"/>
      <protection/>
    </xf>
    <xf numFmtId="0" fontId="1" fillId="0" borderId="30" xfId="27" applyFont="1" applyBorder="1" applyAlignment="1">
      <alignment horizontal="center"/>
      <protection/>
    </xf>
    <xf numFmtId="0" fontId="1" fillId="0" borderId="28" xfId="27" applyFont="1" applyBorder="1" applyAlignment="1">
      <alignment horizontal="center"/>
      <protection/>
    </xf>
    <xf numFmtId="0" fontId="1" fillId="0" borderId="27" xfId="27" applyFont="1" applyBorder="1" applyAlignment="1">
      <alignment horizontal="center" vertical="center"/>
      <protection/>
    </xf>
    <xf numFmtId="0" fontId="1" fillId="0" borderId="32" xfId="27" applyFont="1" applyBorder="1" applyAlignment="1">
      <alignment horizontal="center" vertical="center"/>
      <protection/>
    </xf>
    <xf numFmtId="0" fontId="1" fillId="0" borderId="14" xfId="27" applyFont="1" applyBorder="1" applyAlignment="1">
      <alignment horizontal="center" vertical="center"/>
      <protection/>
    </xf>
    <xf numFmtId="0" fontId="1" fillId="0" borderId="6" xfId="27" applyFont="1" applyBorder="1" applyAlignment="1">
      <alignment vertical="center"/>
      <protection/>
    </xf>
    <xf numFmtId="0" fontId="1" fillId="0" borderId="29" xfId="27" applyFont="1" applyBorder="1" applyAlignment="1">
      <alignment vertical="center"/>
      <protection/>
    </xf>
    <xf numFmtId="0" fontId="1" fillId="0" borderId="5" xfId="27" applyFont="1" applyBorder="1" applyAlignment="1">
      <alignment vertical="center"/>
      <protection/>
    </xf>
    <xf numFmtId="0" fontId="1" fillId="0" borderId="16" xfId="27" applyFont="1" applyBorder="1" applyAlignment="1">
      <alignment vertical="center"/>
      <protection/>
    </xf>
    <xf numFmtId="0" fontId="1" fillId="0" borderId="4" xfId="29" applyNumberFormat="1" applyFont="1" applyFill="1" applyBorder="1" applyAlignment="1" applyProtection="1">
      <alignment horizontal="center" vertical="center"/>
      <protection locked="0"/>
    </xf>
    <xf numFmtId="0" fontId="1" fillId="0" borderId="30" xfId="27" applyFont="1" applyBorder="1" applyAlignment="1">
      <alignment horizontal="center" vertical="center"/>
      <protection/>
    </xf>
    <xf numFmtId="0" fontId="1" fillId="0" borderId="28" xfId="27" applyFont="1" applyBorder="1" applyAlignment="1">
      <alignment horizontal="center" vertical="center"/>
      <protection/>
    </xf>
    <xf numFmtId="0" fontId="1" fillId="0" borderId="27" xfId="27" applyFont="1" applyBorder="1" applyAlignment="1">
      <alignment horizontal="center" vertical="distributed"/>
      <protection/>
    </xf>
    <xf numFmtId="0" fontId="1" fillId="0" borderId="32" xfId="27" applyFont="1" applyBorder="1" applyAlignment="1">
      <alignment horizontal="center" vertical="distributed"/>
      <protection/>
    </xf>
    <xf numFmtId="0" fontId="1" fillId="0" borderId="14" xfId="27" applyFont="1" applyBorder="1" applyAlignment="1">
      <alignment horizontal="center" vertical="distributed"/>
      <protection/>
    </xf>
    <xf numFmtId="0" fontId="1" fillId="0" borderId="10" xfId="27" applyFont="1" applyBorder="1" applyAlignment="1">
      <alignment horizontal="center" vertical="center"/>
      <protection/>
    </xf>
    <xf numFmtId="0" fontId="1" fillId="0" borderId="4" xfId="27" applyFont="1" applyBorder="1" applyAlignment="1">
      <alignment horizontal="center" vertical="center"/>
      <protection/>
    </xf>
    <xf numFmtId="0" fontId="1" fillId="0" borderId="7" xfId="27" applyFont="1" applyBorder="1" applyAlignment="1">
      <alignment horizontal="center" vertical="center"/>
      <protection/>
    </xf>
    <xf numFmtId="38" fontId="1" fillId="0" borderId="0" xfId="17" applyFont="1" applyFill="1" applyBorder="1" applyAlignment="1">
      <alignment horizontal="center" vertical="center"/>
    </xf>
    <xf numFmtId="0" fontId="1" fillId="0" borderId="14" xfId="27" applyFont="1" applyBorder="1" applyAlignment="1">
      <alignment/>
      <protection/>
    </xf>
    <xf numFmtId="0" fontId="14" fillId="0" borderId="21" xfId="25" applyFont="1" applyBorder="1" applyAlignment="1">
      <alignment horizontal="distributed" vertical="center"/>
      <protection/>
    </xf>
    <xf numFmtId="0" fontId="1" fillId="0" borderId="27" xfId="26" applyFont="1" applyBorder="1" applyAlignment="1">
      <alignment horizontal="center"/>
      <protection/>
    </xf>
    <xf numFmtId="0" fontId="1" fillId="0" borderId="14" xfId="26" applyFont="1" applyBorder="1" applyAlignment="1">
      <alignment horizontal="center"/>
      <protection/>
    </xf>
    <xf numFmtId="0" fontId="1" fillId="0" borderId="32" xfId="26" applyFont="1" applyBorder="1" applyAlignment="1">
      <alignment horizontal="center"/>
      <protection/>
    </xf>
    <xf numFmtId="0" fontId="1" fillId="0" borderId="27" xfId="27" applyFont="1" applyBorder="1" applyAlignment="1">
      <alignment/>
      <protection/>
    </xf>
    <xf numFmtId="0" fontId="1" fillId="0" borderId="3" xfId="21" applyFont="1" applyBorder="1" applyAlignment="1">
      <alignment horizontal="center" vertical="center"/>
      <protection/>
    </xf>
    <xf numFmtId="0" fontId="1" fillId="0" borderId="5" xfId="21" applyFont="1" applyBorder="1" applyAlignment="1">
      <alignment horizontal="center" vertical="center"/>
      <protection/>
    </xf>
    <xf numFmtId="0" fontId="1" fillId="0" borderId="9" xfId="21" applyFont="1" applyBorder="1" applyAlignment="1">
      <alignment horizontal="center" vertical="center"/>
      <protection/>
    </xf>
    <xf numFmtId="0" fontId="1" fillId="0" borderId="2" xfId="21" applyFont="1" applyBorder="1" applyAlignment="1">
      <alignment vertical="center"/>
      <protection/>
    </xf>
    <xf numFmtId="0" fontId="1" fillId="0" borderId="21" xfId="21" applyFont="1" applyBorder="1" applyAlignment="1">
      <alignment horizontal="center" vertical="center"/>
      <protection/>
    </xf>
    <xf numFmtId="0" fontId="1" fillId="0" borderId="10" xfId="21" applyFont="1" applyBorder="1" applyAlignment="1">
      <alignment horizontal="center" vertical="center"/>
      <protection/>
    </xf>
    <xf numFmtId="0" fontId="1" fillId="0" borderId="7" xfId="21" applyFont="1" applyBorder="1" applyAlignment="1">
      <alignment horizontal="center" vertical="center"/>
      <protection/>
    </xf>
    <xf numFmtId="0" fontId="1" fillId="0" borderId="6" xfId="21" applyFont="1" applyBorder="1" applyAlignment="1">
      <alignment horizontal="center" vertical="center"/>
      <protection/>
    </xf>
    <xf numFmtId="38" fontId="8" fillId="0" borderId="5" xfId="17" applyFont="1" applyBorder="1" applyAlignment="1">
      <alignment horizontal="distributed" vertical="center"/>
    </xf>
    <xf numFmtId="38" fontId="8" fillId="0" borderId="16" xfId="17" applyFont="1" applyBorder="1" applyAlignment="1">
      <alignment horizontal="distributed" vertical="center"/>
    </xf>
    <xf numFmtId="0" fontId="1" fillId="0" borderId="27" xfId="23" applyFont="1" applyBorder="1" applyAlignment="1">
      <alignment horizontal="center" vertical="center"/>
      <protection/>
    </xf>
    <xf numFmtId="0" fontId="1" fillId="0" borderId="14" xfId="23" applyFont="1" applyBorder="1" applyAlignment="1">
      <alignment horizontal="center" vertical="center"/>
      <protection/>
    </xf>
    <xf numFmtId="0" fontId="8" fillId="0" borderId="6" xfId="23" applyFont="1" applyBorder="1" applyAlignment="1">
      <alignment horizontal="distributed" vertical="center"/>
      <protection/>
    </xf>
    <xf numFmtId="0" fontId="8" fillId="0" borderId="29" xfId="23" applyFont="1" applyBorder="1" applyAlignment="1">
      <alignment horizontal="distributed" vertical="center"/>
      <protection/>
    </xf>
    <xf numFmtId="38" fontId="8" fillId="0" borderId="5" xfId="17" applyFont="1" applyBorder="1" applyAlignment="1">
      <alignment horizontal="center" vertical="center"/>
    </xf>
    <xf numFmtId="38" fontId="8" fillId="0" borderId="16" xfId="17" applyFont="1" applyBorder="1" applyAlignment="1">
      <alignment horizontal="center" vertical="center"/>
    </xf>
    <xf numFmtId="0" fontId="1" fillId="0" borderId="12" xfId="24" applyFont="1" applyBorder="1" applyAlignment="1">
      <alignment horizontal="center"/>
      <protection/>
    </xf>
    <xf numFmtId="0" fontId="1" fillId="0" borderId="12" xfId="24" applyFont="1" applyBorder="1" applyAlignment="1">
      <alignment horizontal="distributed" vertical="center"/>
      <protection/>
    </xf>
    <xf numFmtId="0" fontId="1" fillId="0" borderId="21" xfId="24" applyFont="1" applyBorder="1" applyAlignment="1">
      <alignment horizontal="distributed" vertical="center"/>
      <protection/>
    </xf>
    <xf numFmtId="0" fontId="1" fillId="0" borderId="3" xfId="24" applyFont="1" applyBorder="1" applyAlignment="1">
      <alignment horizontal="center" vertical="center"/>
      <protection/>
    </xf>
    <xf numFmtId="0" fontId="1" fillId="0" borderId="24" xfId="24" applyFont="1" applyBorder="1" applyAlignment="1">
      <alignment horizontal="center" vertical="center"/>
      <protection/>
    </xf>
    <xf numFmtId="0" fontId="1" fillId="0" borderId="5" xfId="24" applyFont="1" applyBorder="1" applyAlignment="1">
      <alignment horizontal="center" vertical="center"/>
      <protection/>
    </xf>
    <xf numFmtId="0" fontId="1" fillId="0" borderId="16" xfId="24" applyFont="1" applyBorder="1" applyAlignment="1">
      <alignment horizontal="center" vertical="center"/>
      <protection/>
    </xf>
    <xf numFmtId="0" fontId="1" fillId="0" borderId="9" xfId="24" applyFont="1" applyBorder="1" applyAlignment="1">
      <alignment horizontal="center" vertical="center"/>
      <protection/>
    </xf>
    <xf numFmtId="0" fontId="1" fillId="0" borderId="26" xfId="24" applyFont="1" applyBorder="1" applyAlignment="1">
      <alignment horizontal="center" vertical="center"/>
      <protection/>
    </xf>
    <xf numFmtId="0" fontId="1" fillId="0" borderId="21" xfId="24" applyFont="1" applyBorder="1" applyAlignment="1">
      <alignment horizontal="distributed"/>
      <protection/>
    </xf>
    <xf numFmtId="0" fontId="8" fillId="0" borderId="6" xfId="24" applyFont="1" applyBorder="1" applyAlignment="1">
      <alignment horizontal="center" vertical="center"/>
      <protection/>
    </xf>
    <xf numFmtId="0" fontId="8" fillId="0" borderId="29" xfId="24" applyFont="1" applyBorder="1" applyAlignment="1">
      <alignment horizontal="center" vertical="center"/>
      <protection/>
    </xf>
    <xf numFmtId="38" fontId="1" fillId="0" borderId="21" xfId="17" applyFont="1" applyBorder="1" applyAlignment="1">
      <alignment horizontal="distributed" vertical="center"/>
    </xf>
    <xf numFmtId="0" fontId="1" fillId="0" borderId="4" xfId="32" applyFont="1" applyFill="1" applyBorder="1" applyAlignment="1">
      <alignment horizontal="distributed" vertical="center"/>
      <protection/>
    </xf>
    <xf numFmtId="0" fontId="1" fillId="0" borderId="12" xfId="33" applyFont="1" applyBorder="1" applyAlignment="1">
      <alignment horizontal="center" vertical="center" wrapText="1"/>
      <protection/>
    </xf>
    <xf numFmtId="0" fontId="0" fillId="0" borderId="12" xfId="33" applyBorder="1" applyAlignment="1">
      <alignment horizontal="center" vertical="center" wrapText="1"/>
      <protection/>
    </xf>
    <xf numFmtId="0" fontId="1" fillId="0" borderId="7" xfId="34" applyFont="1" applyFill="1" applyBorder="1" applyAlignment="1">
      <alignment horizontal="center" vertical="center"/>
      <protection/>
    </xf>
    <xf numFmtId="0" fontId="1" fillId="0" borderId="12" xfId="34" applyFont="1" applyFill="1" applyBorder="1" applyAlignment="1">
      <alignment horizontal="center" vertical="center"/>
      <protection/>
    </xf>
    <xf numFmtId="0" fontId="10" fillId="0" borderId="21" xfId="34" applyFont="1" applyFill="1" applyBorder="1" applyAlignment="1">
      <alignment horizontal="center" vertical="center" wrapText="1"/>
      <protection/>
    </xf>
    <xf numFmtId="0" fontId="14" fillId="0" borderId="21" xfId="34" applyFont="1" applyFill="1" applyBorder="1" applyAlignment="1">
      <alignment horizontal="center" vertical="center"/>
      <protection/>
    </xf>
    <xf numFmtId="0" fontId="1" fillId="0" borderId="27" xfId="34" applyFont="1" applyFill="1" applyBorder="1" applyAlignment="1">
      <alignment horizontal="center" vertical="center"/>
      <protection/>
    </xf>
    <xf numFmtId="0" fontId="1" fillId="0" borderId="32" xfId="34" applyFont="1" applyFill="1" applyBorder="1" applyAlignment="1">
      <alignment horizontal="center" vertical="center"/>
      <protection/>
    </xf>
    <xf numFmtId="0" fontId="1" fillId="0" borderId="14" xfId="34" applyFont="1" applyFill="1" applyBorder="1" applyAlignment="1">
      <alignment horizontal="center" vertical="center"/>
      <protection/>
    </xf>
    <xf numFmtId="0" fontId="14" fillId="0" borderId="12" xfId="34" applyFont="1" applyFill="1" applyBorder="1" applyAlignment="1">
      <alignment horizontal="center" vertical="center"/>
      <protection/>
    </xf>
    <xf numFmtId="0" fontId="1" fillId="0" borderId="4" xfId="34" applyFont="1" applyFill="1" applyBorder="1" applyAlignment="1">
      <alignment horizontal="center" vertical="center"/>
      <protection/>
    </xf>
    <xf numFmtId="0" fontId="1" fillId="0" borderId="0" xfId="35" applyFont="1" applyBorder="1" applyAlignment="1">
      <alignment horizontal="distributed" vertical="center"/>
      <protection/>
    </xf>
    <xf numFmtId="0" fontId="1" fillId="0" borderId="16" xfId="35" applyFont="1" applyBorder="1" applyAlignment="1">
      <alignment horizontal="distributed" vertical="center"/>
      <protection/>
    </xf>
    <xf numFmtId="0" fontId="1" fillId="0" borderId="25" xfId="35" applyFont="1" applyBorder="1" applyAlignment="1">
      <alignment horizontal="distributed" vertical="center"/>
      <protection/>
    </xf>
    <xf numFmtId="0" fontId="1" fillId="0" borderId="19" xfId="35" applyFont="1" applyBorder="1" applyAlignment="1">
      <alignment horizontal="distributed" vertical="center"/>
      <protection/>
    </xf>
    <xf numFmtId="0" fontId="1" fillId="0" borderId="4" xfId="35" applyFont="1" applyBorder="1" applyAlignment="1">
      <alignment horizontal="center" vertical="center"/>
      <protection/>
    </xf>
    <xf numFmtId="0" fontId="8" fillId="0" borderId="5" xfId="35" applyFont="1" applyBorder="1" applyAlignment="1">
      <alignment horizontal="distributed" vertical="center"/>
      <protection/>
    </xf>
    <xf numFmtId="0" fontId="8" fillId="0" borderId="0" xfId="35" applyFont="1" applyBorder="1" applyAlignment="1">
      <alignment horizontal="distributed" vertical="center"/>
      <protection/>
    </xf>
    <xf numFmtId="0" fontId="8" fillId="0" borderId="16" xfId="35" applyFont="1" applyBorder="1" applyAlignment="1">
      <alignment horizontal="distributed" vertical="center"/>
      <protection/>
    </xf>
    <xf numFmtId="0" fontId="1" fillId="0" borderId="5" xfId="35" applyFont="1" applyBorder="1" applyAlignment="1">
      <alignment horizontal="center" vertical="center"/>
      <protection/>
    </xf>
    <xf numFmtId="0" fontId="1" fillId="0" borderId="0" xfId="35" applyFont="1" applyBorder="1" applyAlignment="1">
      <alignment horizontal="center" vertical="center"/>
      <protection/>
    </xf>
    <xf numFmtId="0" fontId="1" fillId="0" borderId="16" xfId="35" applyFont="1" applyBorder="1" applyAlignment="1">
      <alignment horizontal="center" vertical="center"/>
      <protection/>
    </xf>
    <xf numFmtId="38" fontId="1" fillId="0" borderId="27" xfId="17" applyFont="1" applyBorder="1" applyAlignment="1">
      <alignment horizontal="distributed" vertical="center"/>
    </xf>
    <xf numFmtId="0" fontId="14" fillId="0" borderId="14" xfId="36" applyFont="1" applyBorder="1" applyAlignment="1">
      <alignment horizontal="distributed" vertical="center"/>
      <protection/>
    </xf>
    <xf numFmtId="0" fontId="10" fillId="0" borderId="16" xfId="36" applyFont="1" applyBorder="1" applyAlignment="1">
      <alignment horizontal="distributed" vertical="center"/>
      <protection/>
    </xf>
    <xf numFmtId="38" fontId="8" fillId="0" borderId="5" xfId="17" applyFont="1" applyFill="1" applyBorder="1" applyAlignment="1">
      <alignment horizontal="distributed" vertical="center"/>
    </xf>
    <xf numFmtId="0" fontId="0" fillId="0" borderId="16" xfId="37" applyBorder="1" applyAlignment="1">
      <alignment horizontal="distributed" vertical="center"/>
      <protection/>
    </xf>
    <xf numFmtId="38" fontId="1" fillId="0" borderId="5" xfId="17" applyFont="1" applyFill="1" applyBorder="1" applyAlignment="1">
      <alignment horizontal="distributed" vertical="center"/>
    </xf>
    <xf numFmtId="0" fontId="16" fillId="0" borderId="16" xfId="37" applyFont="1" applyBorder="1" applyAlignment="1">
      <alignment horizontal="distributed" vertical="center"/>
      <protection/>
    </xf>
    <xf numFmtId="0" fontId="8" fillId="0" borderId="5" xfId="37" applyFont="1" applyBorder="1" applyAlignment="1">
      <alignment horizontal="distributed" vertical="center"/>
      <protection/>
    </xf>
    <xf numFmtId="38" fontId="18" fillId="0" borderId="5" xfId="17" applyFont="1" applyFill="1" applyBorder="1" applyAlignment="1">
      <alignment horizontal="distributed" vertical="center"/>
    </xf>
    <xf numFmtId="38" fontId="1" fillId="0" borderId="1" xfId="17" applyFont="1" applyBorder="1" applyAlignment="1">
      <alignment horizontal="center" vertical="center" wrapText="1"/>
    </xf>
    <xf numFmtId="0" fontId="16" fillId="0" borderId="7" xfId="37" applyFont="1" applyBorder="1" applyAlignment="1">
      <alignment horizontal="center" vertical="center" wrapText="1"/>
      <protection/>
    </xf>
    <xf numFmtId="0" fontId="16" fillId="0" borderId="7" xfId="37" applyFont="1" applyBorder="1" applyAlignment="1">
      <alignment vertical="center" wrapText="1"/>
      <protection/>
    </xf>
    <xf numFmtId="38" fontId="1" fillId="0" borderId="3" xfId="17" applyFont="1" applyFill="1" applyBorder="1" applyAlignment="1">
      <alignment horizontal="distributed" vertical="center" wrapText="1"/>
    </xf>
    <xf numFmtId="0" fontId="16" fillId="0" borderId="24" xfId="37" applyFont="1" applyBorder="1" applyAlignment="1">
      <alignment horizontal="distributed" vertical="center"/>
      <protection/>
    </xf>
    <xf numFmtId="0" fontId="16" fillId="0" borderId="9" xfId="37" applyFont="1" applyBorder="1" applyAlignment="1">
      <alignment horizontal="distributed" vertical="center"/>
      <protection/>
    </xf>
    <xf numFmtId="0" fontId="16" fillId="0" borderId="26" xfId="37" applyFont="1" applyBorder="1" applyAlignment="1">
      <alignment horizontal="distributed" vertical="center"/>
      <protection/>
    </xf>
    <xf numFmtId="38" fontId="1" fillId="0" borderId="3" xfId="17" applyFont="1" applyBorder="1" applyAlignment="1">
      <alignment horizontal="center" vertical="center" wrapText="1"/>
    </xf>
    <xf numFmtId="0" fontId="16" fillId="0" borderId="9" xfId="37" applyFont="1" applyBorder="1" applyAlignment="1">
      <alignment vertical="center" wrapText="1"/>
      <protection/>
    </xf>
    <xf numFmtId="176" fontId="1" fillId="0" borderId="74" xfId="38" applyNumberFormat="1" applyFont="1" applyBorder="1" applyAlignment="1" applyProtection="1">
      <alignment horizontal="distributed" vertical="center" wrapText="1"/>
      <protection/>
    </xf>
    <xf numFmtId="0" fontId="14" fillId="0" borderId="45" xfId="38" applyFont="1" applyBorder="1" applyAlignment="1">
      <alignment horizontal="distributed" vertical="center" wrapText="1"/>
      <protection/>
    </xf>
    <xf numFmtId="0" fontId="14" fillId="0" borderId="75" xfId="38" applyFont="1" applyBorder="1" applyAlignment="1">
      <alignment horizontal="distributed" vertical="center" wrapText="1"/>
      <protection/>
    </xf>
    <xf numFmtId="176" fontId="1" fillId="0" borderId="1" xfId="38" applyNumberFormat="1" applyFont="1" applyFill="1" applyBorder="1" applyAlignment="1" applyProtection="1">
      <alignment horizontal="center" vertical="center"/>
      <protection/>
    </xf>
    <xf numFmtId="176" fontId="1" fillId="0" borderId="4" xfId="38" applyNumberFormat="1" applyFont="1" applyFill="1" applyBorder="1" applyAlignment="1" applyProtection="1">
      <alignment horizontal="center" vertical="center"/>
      <protection/>
    </xf>
    <xf numFmtId="176" fontId="1" fillId="0" borderId="7" xfId="38" applyNumberFormat="1" applyFont="1" applyFill="1" applyBorder="1" applyAlignment="1" applyProtection="1">
      <alignment horizontal="center" vertical="center"/>
      <protection/>
    </xf>
    <xf numFmtId="38" fontId="1" fillId="0" borderId="3" xfId="17" applyFont="1" applyBorder="1" applyAlignment="1">
      <alignment horizontal="distributed" vertical="center"/>
    </xf>
    <xf numFmtId="0" fontId="14" fillId="0" borderId="9" xfId="39" applyFont="1" applyBorder="1" applyAlignment="1">
      <alignment horizontal="distributed" vertical="center"/>
      <protection/>
    </xf>
    <xf numFmtId="0" fontId="1" fillId="0" borderId="27" xfId="39" applyFont="1" applyBorder="1" applyAlignment="1">
      <alignment horizontal="distributed" vertical="center"/>
      <protection/>
    </xf>
    <xf numFmtId="0" fontId="14" fillId="0" borderId="32" xfId="39" applyFont="1" applyBorder="1" applyAlignment="1">
      <alignment horizontal="distributed" vertical="center"/>
      <protection/>
    </xf>
    <xf numFmtId="0" fontId="14" fillId="0" borderId="14" xfId="39" applyFont="1" applyBorder="1" applyAlignment="1">
      <alignment horizontal="distributed" vertical="center"/>
      <protection/>
    </xf>
    <xf numFmtId="0" fontId="1" fillId="0" borderId="1" xfId="40" applyFont="1" applyBorder="1" applyAlignment="1">
      <alignment horizontal="distributed" vertical="center"/>
      <protection/>
    </xf>
    <xf numFmtId="0" fontId="14" fillId="0" borderId="9" xfId="40" applyFont="1" applyBorder="1" applyAlignment="1">
      <alignment horizontal="distributed" vertical="center"/>
      <protection/>
    </xf>
    <xf numFmtId="38" fontId="1" fillId="0" borderId="1" xfId="17" applyFont="1" applyFill="1" applyBorder="1" applyAlignment="1">
      <alignment horizontal="center" vertical="center"/>
    </xf>
    <xf numFmtId="0" fontId="14" fillId="0" borderId="4" xfId="41" applyFont="1" applyBorder="1" applyAlignment="1">
      <alignment horizontal="center" vertical="center"/>
      <protection/>
    </xf>
    <xf numFmtId="0" fontId="14" fillId="0" borderId="7" xfId="41" applyFont="1" applyBorder="1" applyAlignment="1">
      <alignment horizontal="center" vertical="center"/>
      <protection/>
    </xf>
    <xf numFmtId="38" fontId="1" fillId="0" borderId="10" xfId="17" applyFont="1" applyFill="1" applyBorder="1" applyAlignment="1">
      <alignment horizontal="center" vertical="center"/>
    </xf>
    <xf numFmtId="38" fontId="1" fillId="0" borderId="7" xfId="17" applyFont="1" applyFill="1" applyBorder="1" applyAlignment="1">
      <alignment horizontal="center" vertical="center"/>
    </xf>
    <xf numFmtId="38" fontId="1" fillId="0" borderId="5" xfId="17" applyFont="1" applyFill="1" applyBorder="1" applyAlignment="1">
      <alignment horizontal="center"/>
    </xf>
    <xf numFmtId="0" fontId="14" fillId="0" borderId="16" xfId="41" applyFont="1" applyFill="1" applyBorder="1">
      <alignment/>
      <protection/>
    </xf>
    <xf numFmtId="38" fontId="1" fillId="0" borderId="0" xfId="17" applyFont="1" applyFill="1" applyBorder="1" applyAlignment="1">
      <alignment horizontal="center"/>
    </xf>
    <xf numFmtId="38" fontId="8" fillId="0" borderId="5" xfId="17" applyFont="1" applyFill="1" applyBorder="1" applyAlignment="1">
      <alignment horizontal="center"/>
    </xf>
    <xf numFmtId="0" fontId="8" fillId="0" borderId="16" xfId="41" applyFont="1" applyFill="1" applyBorder="1">
      <alignment/>
      <protection/>
    </xf>
    <xf numFmtId="38" fontId="1" fillId="0" borderId="5" xfId="17" applyFont="1" applyFill="1" applyBorder="1" applyAlignment="1">
      <alignment horizontal="distributed" vertical="center"/>
    </xf>
    <xf numFmtId="0" fontId="14" fillId="0" borderId="16" xfId="41" applyFont="1" applyBorder="1" applyAlignment="1">
      <alignment horizontal="distributed" vertical="center"/>
      <protection/>
    </xf>
    <xf numFmtId="38" fontId="1" fillId="0" borderId="51" xfId="17" applyFont="1" applyFill="1" applyBorder="1" applyAlignment="1">
      <alignment horizontal="distributed" vertical="center"/>
    </xf>
    <xf numFmtId="0" fontId="14" fillId="0" borderId="76" xfId="41" applyFont="1" applyBorder="1" applyAlignment="1">
      <alignment horizontal="distributed" vertical="center"/>
      <protection/>
    </xf>
    <xf numFmtId="38" fontId="1" fillId="0" borderId="27" xfId="17" applyFont="1" applyFill="1" applyBorder="1" applyAlignment="1">
      <alignment horizontal="distributed"/>
    </xf>
    <xf numFmtId="0" fontId="14" fillId="0" borderId="32" xfId="41" applyFont="1" applyBorder="1" applyAlignment="1">
      <alignment horizontal="distributed"/>
      <protection/>
    </xf>
    <xf numFmtId="0" fontId="14" fillId="0" borderId="26" xfId="41" applyFont="1" applyBorder="1" applyAlignment="1">
      <alignment horizontal="distributed"/>
      <protection/>
    </xf>
    <xf numFmtId="38" fontId="10" fillId="0" borderId="10" xfId="17" applyFont="1" applyFill="1" applyBorder="1" applyAlignment="1">
      <alignment horizontal="center" vertical="center"/>
    </xf>
    <xf numFmtId="38" fontId="10" fillId="0" borderId="7" xfId="17" applyFont="1" applyFill="1" applyBorder="1" applyAlignment="1">
      <alignment horizontal="center" vertical="center"/>
    </xf>
    <xf numFmtId="38" fontId="1" fillId="0" borderId="29" xfId="17" applyFont="1" applyFill="1" applyBorder="1" applyAlignment="1">
      <alignment horizontal="center" vertical="center"/>
    </xf>
    <xf numFmtId="38" fontId="1" fillId="0" borderId="26" xfId="17" applyFont="1" applyFill="1" applyBorder="1" applyAlignment="1">
      <alignment horizontal="center" vertical="center"/>
    </xf>
    <xf numFmtId="38" fontId="1" fillId="0" borderId="27" xfId="17" applyFont="1" applyFill="1" applyBorder="1" applyAlignment="1">
      <alignment horizontal="center"/>
    </xf>
    <xf numFmtId="38" fontId="1" fillId="0" borderId="32" xfId="17" applyFont="1" applyFill="1" applyBorder="1" applyAlignment="1">
      <alignment horizontal="center"/>
    </xf>
    <xf numFmtId="38" fontId="1" fillId="0" borderId="14" xfId="17" applyFont="1" applyFill="1" applyBorder="1" applyAlignment="1">
      <alignment horizontal="center"/>
    </xf>
    <xf numFmtId="0" fontId="1" fillId="0" borderId="27" xfId="42" applyFont="1" applyBorder="1" applyAlignment="1">
      <alignment horizontal="distributed" vertical="center"/>
      <protection/>
    </xf>
    <xf numFmtId="0" fontId="14" fillId="0" borderId="32" xfId="42" applyFont="1" applyBorder="1" applyAlignment="1">
      <alignment horizontal="distributed" vertical="center"/>
      <protection/>
    </xf>
    <xf numFmtId="0" fontId="14" fillId="0" borderId="14" xfId="42" applyFont="1" applyBorder="1" applyAlignment="1">
      <alignment horizontal="distributed" vertical="center"/>
      <protection/>
    </xf>
    <xf numFmtId="0" fontId="1" fillId="0" borderId="6" xfId="42" applyFont="1" applyBorder="1" applyAlignment="1">
      <alignment horizontal="center" vertical="center"/>
      <protection/>
    </xf>
    <xf numFmtId="0" fontId="14" fillId="0" borderId="29" xfId="42" applyFont="1" applyBorder="1" applyAlignment="1">
      <alignment horizontal="center" vertical="center"/>
      <protection/>
    </xf>
    <xf numFmtId="0" fontId="14" fillId="0" borderId="9" xfId="42" applyFont="1" applyBorder="1" applyAlignment="1">
      <alignment horizontal="center" vertical="center"/>
      <protection/>
    </xf>
    <xf numFmtId="0" fontId="14" fillId="0" borderId="26" xfId="42" applyFont="1" applyBorder="1" applyAlignment="1">
      <alignment horizontal="center" vertical="center"/>
      <protection/>
    </xf>
    <xf numFmtId="0" fontId="1" fillId="0" borderId="6" xfId="42" applyFont="1" applyBorder="1" applyAlignment="1">
      <alignment horizontal="distributed" vertical="center"/>
      <protection/>
    </xf>
    <xf numFmtId="0" fontId="14" fillId="0" borderId="29" xfId="42" applyFont="1" applyBorder="1" applyAlignment="1">
      <alignment horizontal="distributed"/>
      <protection/>
    </xf>
    <xf numFmtId="0" fontId="1" fillId="0" borderId="9" xfId="42" applyFont="1" applyBorder="1" applyAlignment="1">
      <alignment horizontal="distributed" vertical="center"/>
      <protection/>
    </xf>
    <xf numFmtId="0" fontId="14" fillId="0" borderId="26" xfId="42" applyFont="1" applyBorder="1" applyAlignment="1">
      <alignment horizontal="distributed"/>
      <protection/>
    </xf>
    <xf numFmtId="0" fontId="1" fillId="0" borderId="21" xfId="42" applyFont="1" applyBorder="1" applyAlignment="1">
      <alignment horizontal="distributed" vertical="center"/>
      <protection/>
    </xf>
    <xf numFmtId="0" fontId="14" fillId="0" borderId="21" xfId="42" applyFont="1" applyBorder="1" applyAlignment="1">
      <alignment horizontal="distributed" vertical="center"/>
      <protection/>
    </xf>
    <xf numFmtId="0" fontId="1" fillId="0" borderId="12" xfId="42" applyFont="1" applyBorder="1" applyAlignment="1">
      <alignment horizontal="distributed" vertical="center"/>
      <protection/>
    </xf>
    <xf numFmtId="0" fontId="14" fillId="0" borderId="12" xfId="42" applyFont="1" applyBorder="1" applyAlignment="1">
      <alignment horizontal="distributed" vertical="center"/>
      <protection/>
    </xf>
    <xf numFmtId="0" fontId="1" fillId="0" borderId="10" xfId="42" applyFont="1" applyBorder="1" applyAlignment="1">
      <alignment horizontal="center" vertical="center"/>
      <protection/>
    </xf>
    <xf numFmtId="0" fontId="14" fillId="0" borderId="7" xfId="42" applyFont="1" applyBorder="1" applyAlignment="1">
      <alignment horizontal="center" vertical="center"/>
      <protection/>
    </xf>
    <xf numFmtId="0" fontId="1" fillId="0" borderId="3" xfId="42" applyFont="1" applyBorder="1" applyAlignment="1">
      <alignment horizontal="center" vertical="center"/>
      <protection/>
    </xf>
    <xf numFmtId="0" fontId="1" fillId="0" borderId="24" xfId="42" applyFont="1" applyBorder="1" applyAlignment="1">
      <alignment horizontal="center" vertical="center"/>
      <protection/>
    </xf>
    <xf numFmtId="0" fontId="1" fillId="0" borderId="9" xfId="42" applyFont="1" applyBorder="1" applyAlignment="1">
      <alignment horizontal="center" vertical="center"/>
      <protection/>
    </xf>
    <xf numFmtId="0" fontId="1" fillId="0" borderId="26" xfId="42" applyFont="1" applyBorder="1" applyAlignment="1">
      <alignment horizontal="center" vertical="center"/>
      <protection/>
    </xf>
    <xf numFmtId="0" fontId="1" fillId="0" borderId="5" xfId="42" applyFont="1" applyBorder="1" applyAlignment="1">
      <alignment horizontal="distributed" vertical="center"/>
      <protection/>
    </xf>
    <xf numFmtId="0" fontId="1" fillId="0" borderId="16" xfId="42" applyFont="1" applyBorder="1" applyAlignment="1">
      <alignment horizontal="distributed" vertical="center"/>
      <protection/>
    </xf>
    <xf numFmtId="0" fontId="8" fillId="0" borderId="5" xfId="42" applyFont="1" applyBorder="1" applyAlignment="1">
      <alignment horizontal="distributed" vertical="center"/>
      <protection/>
    </xf>
    <xf numFmtId="0" fontId="8" fillId="0" borderId="16" xfId="42" applyFont="1" applyBorder="1" applyAlignment="1">
      <alignment horizontal="distributed" vertical="center"/>
      <protection/>
    </xf>
    <xf numFmtId="0" fontId="1" fillId="0" borderId="5" xfId="43" applyFont="1" applyBorder="1" applyAlignment="1">
      <alignment horizontal="distributed" vertical="center"/>
      <protection/>
    </xf>
    <xf numFmtId="0" fontId="14" fillId="0" borderId="16" xfId="43" applyFont="1" applyBorder="1" applyAlignment="1">
      <alignment vertical="center"/>
      <protection/>
    </xf>
    <xf numFmtId="0" fontId="1" fillId="0" borderId="27" xfId="43" applyFont="1" applyBorder="1" applyAlignment="1">
      <alignment horizontal="distributed" vertical="center"/>
      <protection/>
    </xf>
    <xf numFmtId="0" fontId="1" fillId="0" borderId="14" xfId="43" applyFont="1" applyBorder="1" applyAlignment="1">
      <alignment horizontal="distributed" vertical="center"/>
      <protection/>
    </xf>
    <xf numFmtId="0" fontId="1" fillId="0" borderId="16" xfId="43" applyFont="1" applyBorder="1" applyAlignment="1">
      <alignment vertical="center"/>
      <protection/>
    </xf>
    <xf numFmtId="0" fontId="0" fillId="0" borderId="16" xfId="43" applyBorder="1" applyAlignment="1">
      <alignment horizontal="distributed" vertical="center"/>
      <protection/>
    </xf>
    <xf numFmtId="0" fontId="1" fillId="0" borderId="27" xfId="43" applyFont="1" applyFill="1" applyBorder="1" applyAlignment="1">
      <alignment horizontal="distributed" vertical="center"/>
      <protection/>
    </xf>
    <xf numFmtId="0" fontId="1" fillId="0" borderId="14" xfId="43" applyFont="1" applyBorder="1" applyAlignment="1">
      <alignment horizontal="distributed" vertical="center"/>
      <protection/>
    </xf>
    <xf numFmtId="0" fontId="1" fillId="0" borderId="3" xfId="43" applyFont="1" applyBorder="1" applyAlignment="1">
      <alignment horizontal="center" vertical="center"/>
      <protection/>
    </xf>
    <xf numFmtId="0" fontId="1" fillId="0" borderId="24" xfId="43" applyFont="1" applyBorder="1" applyAlignment="1">
      <alignment horizontal="center" vertical="center"/>
      <protection/>
    </xf>
    <xf numFmtId="0" fontId="1" fillId="0" borderId="9" xfId="43" applyFont="1" applyBorder="1" applyAlignment="1">
      <alignment vertical="center"/>
      <protection/>
    </xf>
    <xf numFmtId="0" fontId="1" fillId="0" borderId="26" xfId="43" applyFont="1" applyBorder="1" applyAlignment="1">
      <alignment vertical="center"/>
      <protection/>
    </xf>
    <xf numFmtId="0" fontId="8" fillId="0" borderId="6" xfId="43" applyFont="1" applyBorder="1" applyAlignment="1">
      <alignment horizontal="distributed" vertical="center"/>
      <protection/>
    </xf>
    <xf numFmtId="0" fontId="10" fillId="0" borderId="29" xfId="43" applyFont="1" applyBorder="1" applyAlignment="1">
      <alignment horizontal="distributed" vertical="center"/>
      <protection/>
    </xf>
    <xf numFmtId="0" fontId="1" fillId="0" borderId="16" xfId="43" applyFont="1" applyBorder="1" applyAlignment="1">
      <alignment horizontal="distributed" vertical="center"/>
      <protection/>
    </xf>
    <xf numFmtId="0" fontId="1" fillId="0" borderId="3" xfId="44" applyFont="1" applyBorder="1" applyAlignment="1">
      <alignment horizontal="center" vertical="center"/>
      <protection/>
    </xf>
    <xf numFmtId="0" fontId="1" fillId="0" borderId="24" xfId="44" applyFont="1" applyBorder="1" applyAlignment="1">
      <alignment horizontal="center" vertical="center"/>
      <protection/>
    </xf>
    <xf numFmtId="0" fontId="1" fillId="0" borderId="9" xfId="44" applyFont="1" applyBorder="1" applyAlignment="1">
      <alignment horizontal="center" vertical="center"/>
      <protection/>
    </xf>
    <xf numFmtId="0" fontId="1" fillId="0" borderId="26" xfId="44" applyFont="1" applyBorder="1" applyAlignment="1">
      <alignment horizontal="center" vertical="center"/>
      <protection/>
    </xf>
    <xf numFmtId="0" fontId="1" fillId="0" borderId="27" xfId="44" applyFont="1" applyBorder="1" applyAlignment="1">
      <alignment horizontal="center" vertical="center"/>
      <protection/>
    </xf>
    <xf numFmtId="0" fontId="1" fillId="0" borderId="14" xfId="44" applyFont="1" applyBorder="1" applyAlignment="1">
      <alignment horizontal="center" vertical="center"/>
      <protection/>
    </xf>
    <xf numFmtId="0" fontId="1" fillId="0" borderId="27" xfId="44" applyFont="1" applyFill="1" applyBorder="1" applyAlignment="1">
      <alignment horizontal="center" vertical="center"/>
      <protection/>
    </xf>
    <xf numFmtId="0" fontId="1" fillId="0" borderId="14" xfId="44" applyFont="1" applyFill="1" applyBorder="1" applyAlignment="1">
      <alignment horizontal="center" vertical="center"/>
      <protection/>
    </xf>
    <xf numFmtId="0" fontId="1" fillId="0" borderId="5" xfId="44" applyFont="1" applyBorder="1" applyAlignment="1">
      <alignment horizontal="distributed" vertical="center"/>
      <protection/>
    </xf>
    <xf numFmtId="0" fontId="1" fillId="0" borderId="16" xfId="44" applyFont="1" applyBorder="1" applyAlignment="1">
      <alignment horizontal="distributed" vertical="center"/>
      <protection/>
    </xf>
    <xf numFmtId="0" fontId="8" fillId="0" borderId="6" xfId="44" applyFont="1" applyBorder="1" applyAlignment="1">
      <alignment horizontal="distributed" vertical="center"/>
      <protection/>
    </xf>
    <xf numFmtId="0" fontId="8" fillId="0" borderId="29" xfId="44" applyFont="1" applyBorder="1" applyAlignment="1">
      <alignment horizontal="distributed" vertical="center"/>
      <protection/>
    </xf>
    <xf numFmtId="0" fontId="14" fillId="0" borderId="16" xfId="44" applyFont="1" applyBorder="1" applyAlignment="1">
      <alignment horizontal="distributed" vertical="center"/>
      <protection/>
    </xf>
    <xf numFmtId="0" fontId="1" fillId="0" borderId="1" xfId="45" applyFont="1" applyBorder="1" applyAlignment="1">
      <alignment horizontal="center" vertical="center" wrapText="1"/>
      <protection/>
    </xf>
    <xf numFmtId="0" fontId="1" fillId="0" borderId="4" xfId="45" applyFont="1" applyBorder="1" applyAlignment="1">
      <alignment horizontal="center" vertical="center" wrapText="1"/>
      <protection/>
    </xf>
    <xf numFmtId="0" fontId="1" fillId="0" borderId="7" xfId="45" applyFont="1" applyBorder="1" applyAlignment="1">
      <alignment horizontal="center" vertical="center" wrapText="1"/>
      <protection/>
    </xf>
    <xf numFmtId="0" fontId="1" fillId="0" borderId="4" xfId="45" applyFont="1" applyBorder="1" applyAlignment="1">
      <alignment horizontal="center" vertical="center"/>
      <protection/>
    </xf>
    <xf numFmtId="0" fontId="1" fillId="0" borderId="36" xfId="45" applyFont="1" applyBorder="1" applyAlignment="1">
      <alignment horizontal="center" vertical="center"/>
      <protection/>
    </xf>
    <xf numFmtId="0" fontId="1" fillId="0" borderId="29" xfId="45" applyFont="1" applyBorder="1" applyAlignment="1">
      <alignment horizontal="center" vertical="center"/>
      <protection/>
    </xf>
    <xf numFmtId="0" fontId="1" fillId="0" borderId="8" xfId="45" applyFont="1" applyBorder="1" applyAlignment="1">
      <alignment horizontal="center" vertical="center"/>
      <protection/>
    </xf>
    <xf numFmtId="0" fontId="1" fillId="0" borderId="26" xfId="45" applyFont="1" applyBorder="1" applyAlignment="1">
      <alignment horizontal="center" vertical="center"/>
      <protection/>
    </xf>
    <xf numFmtId="0" fontId="1" fillId="0" borderId="6" xfId="45" applyFont="1" applyBorder="1" applyAlignment="1">
      <alignment horizontal="center" vertical="center"/>
      <protection/>
    </xf>
    <xf numFmtId="0" fontId="1" fillId="0" borderId="9" xfId="45" applyFont="1" applyBorder="1" applyAlignment="1">
      <alignment horizontal="center" vertical="center"/>
      <protection/>
    </xf>
    <xf numFmtId="0" fontId="1" fillId="0" borderId="10" xfId="45" applyFont="1" applyBorder="1" applyAlignment="1">
      <alignment horizontal="center" vertical="center" wrapText="1"/>
      <protection/>
    </xf>
    <xf numFmtId="0" fontId="1" fillId="0" borderId="7" xfId="45" applyFont="1" applyBorder="1" applyAlignment="1">
      <alignment horizontal="center" vertical="center"/>
      <protection/>
    </xf>
    <xf numFmtId="38" fontId="1" fillId="0" borderId="0" xfId="17" applyFont="1" applyBorder="1" applyAlignment="1">
      <alignment horizontal="distributed" vertical="center"/>
    </xf>
    <xf numFmtId="38" fontId="1" fillId="0" borderId="16" xfId="17" applyFont="1" applyBorder="1" applyAlignment="1">
      <alignment horizontal="distributed" vertical="center"/>
    </xf>
    <xf numFmtId="38" fontId="1" fillId="0" borderId="0" xfId="17" applyFont="1" applyBorder="1" applyAlignment="1">
      <alignment horizontal="left" vertical="center"/>
    </xf>
    <xf numFmtId="38" fontId="1" fillId="0" borderId="16" xfId="17" applyFont="1" applyBorder="1" applyAlignment="1">
      <alignment horizontal="left" vertical="center"/>
    </xf>
    <xf numFmtId="38" fontId="1" fillId="0" borderId="27" xfId="17" applyFont="1" applyBorder="1" applyAlignment="1">
      <alignment horizontal="center" vertical="center"/>
    </xf>
    <xf numFmtId="38" fontId="1" fillId="0" borderId="32" xfId="17" applyFont="1" applyBorder="1" applyAlignment="1">
      <alignment horizontal="center" vertical="center"/>
    </xf>
    <xf numFmtId="38" fontId="1" fillId="0" borderId="14" xfId="17" applyFont="1" applyBorder="1" applyAlignment="1">
      <alignment horizontal="center" vertical="center"/>
    </xf>
    <xf numFmtId="38" fontId="8" fillId="0" borderId="6" xfId="17" applyFont="1" applyBorder="1" applyAlignment="1">
      <alignment horizontal="distributed" vertical="center"/>
    </xf>
    <xf numFmtId="38" fontId="8" fillId="0" borderId="36" xfId="17" applyFont="1" applyBorder="1" applyAlignment="1">
      <alignment horizontal="distributed" vertical="center"/>
    </xf>
    <xf numFmtId="38" fontId="8" fillId="0" borderId="29" xfId="17" applyFont="1" applyBorder="1" applyAlignment="1">
      <alignment horizontal="distributed" vertical="center"/>
    </xf>
    <xf numFmtId="0" fontId="8" fillId="0" borderId="6" xfId="47" applyFont="1" applyBorder="1" applyAlignment="1">
      <alignment horizontal="distributed" vertical="center"/>
      <protection/>
    </xf>
    <xf numFmtId="0" fontId="14" fillId="0" borderId="29" xfId="47" applyFont="1" applyBorder="1" applyAlignment="1">
      <alignment horizontal="distributed" vertical="center"/>
      <protection/>
    </xf>
    <xf numFmtId="0" fontId="8" fillId="0" borderId="5" xfId="47" applyFont="1" applyBorder="1" applyAlignment="1">
      <alignment horizontal="distributed" vertical="center"/>
      <protection/>
    </xf>
    <xf numFmtId="0" fontId="14" fillId="0" borderId="16" xfId="47" applyFont="1" applyBorder="1" applyAlignment="1">
      <alignment horizontal="distributed" vertical="center"/>
      <protection/>
    </xf>
    <xf numFmtId="0" fontId="8" fillId="0" borderId="20" xfId="47" applyFont="1" applyBorder="1" applyAlignment="1">
      <alignment horizontal="distributed" vertical="center"/>
      <protection/>
    </xf>
    <xf numFmtId="0" fontId="8" fillId="0" borderId="19" xfId="47" applyFont="1" applyBorder="1" applyAlignment="1">
      <alignment horizontal="distributed" vertical="center"/>
      <protection/>
    </xf>
    <xf numFmtId="0" fontId="1" fillId="0" borderId="0" xfId="49" applyFont="1" applyBorder="1" applyAlignment="1">
      <alignment horizontal="distributed" vertical="center"/>
      <protection/>
    </xf>
    <xf numFmtId="0" fontId="14" fillId="0" borderId="0" xfId="49" applyFont="1" applyBorder="1" applyAlignment="1">
      <alignment horizontal="distributed" vertical="center"/>
      <protection/>
    </xf>
    <xf numFmtId="0" fontId="8" fillId="0" borderId="8" xfId="49" applyFont="1" applyBorder="1" applyAlignment="1">
      <alignment horizontal="distributed" vertical="center"/>
      <protection/>
    </xf>
    <xf numFmtId="0" fontId="1" fillId="0" borderId="77" xfId="49" applyFont="1" applyBorder="1" applyAlignment="1">
      <alignment horizontal="distributed" vertical="center"/>
      <protection/>
    </xf>
    <xf numFmtId="0" fontId="14" fillId="0" borderId="54" xfId="49" applyFont="1" applyBorder="1" applyAlignment="1">
      <alignment horizontal="distributed" vertical="center"/>
      <protection/>
    </xf>
    <xf numFmtId="0" fontId="8" fillId="0" borderId="0" xfId="49" applyFont="1" applyBorder="1" applyAlignment="1">
      <alignment horizontal="distributed" vertical="center"/>
      <protection/>
    </xf>
    <xf numFmtId="0" fontId="8" fillId="0" borderId="6" xfId="49" applyFont="1" applyBorder="1" applyAlignment="1">
      <alignment horizontal="distributed" vertical="center"/>
      <protection/>
    </xf>
    <xf numFmtId="0" fontId="8" fillId="0" borderId="36" xfId="49" applyFont="1" applyBorder="1" applyAlignment="1">
      <alignment horizontal="distributed" vertical="center"/>
      <protection/>
    </xf>
    <xf numFmtId="0" fontId="1" fillId="0" borderId="6" xfId="49" applyFont="1" applyBorder="1" applyAlignment="1">
      <alignment horizontal="distributed" vertical="center"/>
      <protection/>
    </xf>
    <xf numFmtId="0" fontId="14" fillId="0" borderId="36" xfId="49" applyFont="1" applyBorder="1" applyAlignment="1">
      <alignment horizontal="distributed" vertical="center"/>
      <protection/>
    </xf>
    <xf numFmtId="0" fontId="1" fillId="0" borderId="5" xfId="49" applyFont="1" applyBorder="1" applyAlignment="1">
      <alignment horizontal="distributed" vertical="center"/>
      <protection/>
    </xf>
    <xf numFmtId="0" fontId="1" fillId="0" borderId="9" xfId="49" applyFont="1" applyBorder="1" applyAlignment="1">
      <alignment horizontal="distributed" vertical="center"/>
      <protection/>
    </xf>
    <xf numFmtId="0" fontId="1" fillId="0" borderId="8" xfId="49" applyFont="1" applyBorder="1" applyAlignment="1">
      <alignment horizontal="distributed" vertical="center"/>
      <protection/>
    </xf>
    <xf numFmtId="0" fontId="8" fillId="0" borderId="6" xfId="17" applyNumberFormat="1" applyFont="1" applyBorder="1" applyAlignment="1">
      <alignment horizontal="distributed" vertical="center"/>
    </xf>
    <xf numFmtId="0" fontId="8" fillId="0" borderId="29" xfId="17" applyNumberFormat="1" applyFont="1" applyBorder="1" applyAlignment="1">
      <alignment horizontal="distributed" vertical="center"/>
    </xf>
    <xf numFmtId="0" fontId="1" fillId="0" borderId="27" xfId="17" applyNumberFormat="1" applyFont="1" applyBorder="1" applyAlignment="1">
      <alignment horizontal="center" vertical="center"/>
    </xf>
    <xf numFmtId="0" fontId="14" fillId="0" borderId="32" xfId="50" applyNumberFormat="1" applyFont="1" applyBorder="1" applyAlignment="1">
      <alignment horizontal="center" vertical="center"/>
      <protection/>
    </xf>
    <xf numFmtId="0" fontId="14" fillId="0" borderId="78" xfId="50" applyNumberFormat="1" applyFont="1" applyBorder="1" applyAlignment="1">
      <alignment horizontal="center" vertical="center"/>
      <protection/>
    </xf>
    <xf numFmtId="0" fontId="1" fillId="0" borderId="79" xfId="17" applyNumberFormat="1" applyFont="1" applyBorder="1" applyAlignment="1">
      <alignment horizontal="distributed" vertical="center"/>
    </xf>
    <xf numFmtId="0" fontId="14" fillId="0" borderId="32" xfId="50" applyNumberFormat="1" applyFont="1" applyBorder="1" applyAlignment="1">
      <alignment horizontal="distributed" vertical="center"/>
      <protection/>
    </xf>
    <xf numFmtId="0" fontId="14" fillId="0" borderId="14" xfId="50" applyNumberFormat="1" applyFont="1" applyBorder="1" applyAlignment="1">
      <alignment horizontal="distributed" vertical="center"/>
      <protection/>
    </xf>
    <xf numFmtId="41" fontId="1" fillId="0" borderId="3" xfId="17" applyNumberFormat="1" applyFont="1" applyBorder="1" applyAlignment="1">
      <alignment horizontal="center" vertical="center"/>
    </xf>
    <xf numFmtId="41" fontId="1" fillId="0" borderId="24" xfId="17" applyNumberFormat="1" applyFont="1" applyBorder="1" applyAlignment="1">
      <alignment horizontal="center" vertical="center"/>
    </xf>
    <xf numFmtId="41" fontId="1" fillId="0" borderId="9" xfId="17" applyNumberFormat="1" applyFont="1" applyBorder="1" applyAlignment="1">
      <alignment horizontal="center" vertical="center"/>
    </xf>
    <xf numFmtId="41" fontId="1" fillId="0" borderId="26" xfId="17" applyNumberFormat="1" applyFont="1" applyBorder="1" applyAlignment="1">
      <alignment horizontal="center" vertical="center"/>
    </xf>
    <xf numFmtId="38" fontId="1" fillId="0" borderId="3" xfId="17" applyFont="1" applyBorder="1" applyAlignment="1">
      <alignment horizontal="center" vertical="center"/>
    </xf>
    <xf numFmtId="38" fontId="1" fillId="0" borderId="5" xfId="17" applyFont="1" applyBorder="1" applyAlignment="1">
      <alignment horizontal="center" vertical="center"/>
    </xf>
    <xf numFmtId="38" fontId="1" fillId="0" borderId="9" xfId="17" applyFont="1" applyBorder="1" applyAlignment="1">
      <alignment horizontal="center" vertical="center"/>
    </xf>
    <xf numFmtId="0" fontId="14" fillId="0" borderId="16" xfId="51" applyFont="1" applyBorder="1" applyAlignment="1">
      <alignment horizontal="distributed" vertical="center"/>
      <protection/>
    </xf>
    <xf numFmtId="0" fontId="10" fillId="0" borderId="16" xfId="51" applyFont="1" applyBorder="1" applyAlignment="1">
      <alignment horizontal="distributed" vertical="center"/>
      <protection/>
    </xf>
    <xf numFmtId="38" fontId="1" fillId="0" borderId="5" xfId="17" applyFont="1" applyBorder="1" applyAlignment="1">
      <alignment horizontal="center" vertical="center" wrapText="1"/>
    </xf>
    <xf numFmtId="0" fontId="14" fillId="0" borderId="0" xfId="51" applyFont="1" applyBorder="1" applyAlignment="1">
      <alignment vertical="center"/>
      <protection/>
    </xf>
    <xf numFmtId="0" fontId="14" fillId="0" borderId="9" xfId="51" applyFont="1" applyBorder="1" applyAlignment="1">
      <alignment vertical="center"/>
      <protection/>
    </xf>
    <xf numFmtId="0" fontId="14" fillId="0" borderId="26" xfId="51" applyFont="1" applyBorder="1" applyAlignment="1">
      <alignment vertical="center"/>
      <protection/>
    </xf>
    <xf numFmtId="0" fontId="1" fillId="0" borderId="5" xfId="17" applyNumberFormat="1" applyFont="1" applyBorder="1" applyAlignment="1">
      <alignment horizontal="distributed" vertical="center"/>
    </xf>
    <xf numFmtId="38" fontId="1" fillId="0" borderId="9" xfId="17" applyFont="1" applyFill="1" applyBorder="1" applyAlignment="1">
      <alignment horizontal="center" vertical="center"/>
    </xf>
    <xf numFmtId="38" fontId="1" fillId="0" borderId="26" xfId="17" applyFont="1" applyBorder="1" applyAlignment="1">
      <alignment horizontal="center" vertical="center"/>
    </xf>
    <xf numFmtId="38" fontId="1" fillId="0" borderId="6" xfId="17" applyFont="1" applyBorder="1" applyAlignment="1">
      <alignment horizontal="left" vertical="center"/>
    </xf>
    <xf numFmtId="38" fontId="1" fillId="0" borderId="29" xfId="17" applyFont="1" applyBorder="1" applyAlignment="1">
      <alignment horizontal="left" vertical="center"/>
    </xf>
    <xf numFmtId="0" fontId="0" fillId="0" borderId="4" xfId="52" applyBorder="1" applyAlignment="1">
      <alignment horizontal="center" vertical="center" wrapText="1"/>
      <protection/>
    </xf>
    <xf numFmtId="0" fontId="0" fillId="0" borderId="7" xfId="52" applyBorder="1" applyAlignment="1">
      <alignment horizontal="center" vertical="center" wrapText="1"/>
      <protection/>
    </xf>
    <xf numFmtId="38" fontId="1" fillId="0" borderId="2" xfId="17" applyFont="1" applyBorder="1" applyAlignment="1">
      <alignment horizontal="center" vertical="center" wrapText="1"/>
    </xf>
    <xf numFmtId="0" fontId="0" fillId="0" borderId="0" xfId="52" applyBorder="1" applyAlignment="1">
      <alignment horizontal="center" vertical="center" wrapText="1"/>
      <protection/>
    </xf>
    <xf numFmtId="0" fontId="0" fillId="0" borderId="8" xfId="52" applyBorder="1" applyAlignment="1">
      <alignment horizontal="center" vertical="center" wrapText="1"/>
      <protection/>
    </xf>
    <xf numFmtId="0" fontId="1" fillId="0" borderId="4" xfId="52" applyFont="1" applyBorder="1" applyAlignment="1">
      <alignment horizontal="center" vertical="center" wrapText="1"/>
      <protection/>
    </xf>
    <xf numFmtId="0" fontId="1" fillId="0" borderId="7" xfId="52" applyFont="1" applyBorder="1" applyAlignment="1">
      <alignment horizontal="center" vertical="center" wrapText="1"/>
      <protection/>
    </xf>
    <xf numFmtId="38" fontId="1" fillId="0" borderId="4" xfId="17" applyFont="1" applyFill="1" applyBorder="1" applyAlignment="1">
      <alignment horizontal="center" vertical="center"/>
    </xf>
    <xf numFmtId="38" fontId="1" fillId="0" borderId="27" xfId="17" applyFont="1" applyFill="1" applyBorder="1" applyAlignment="1">
      <alignment horizontal="center" vertical="center" wrapText="1"/>
    </xf>
    <xf numFmtId="38" fontId="1" fillId="0" borderId="14" xfId="17" applyFont="1" applyFill="1" applyBorder="1" applyAlignment="1">
      <alignment horizontal="center" vertical="center" wrapText="1"/>
    </xf>
    <xf numFmtId="38" fontId="1" fillId="0" borderId="6" xfId="17" applyFont="1" applyFill="1" applyBorder="1" applyAlignment="1">
      <alignment horizontal="center" vertical="center"/>
    </xf>
    <xf numFmtId="38" fontId="1" fillId="0" borderId="0" xfId="17" applyFont="1" applyFill="1" applyBorder="1" applyAlignment="1">
      <alignment horizontal="center" vertical="center"/>
    </xf>
    <xf numFmtId="38" fontId="1" fillId="0" borderId="16" xfId="17" applyFont="1" applyFill="1" applyBorder="1" applyAlignment="1">
      <alignment horizontal="center" vertical="center"/>
    </xf>
    <xf numFmtId="38" fontId="1" fillId="0" borderId="8" xfId="17" applyFont="1" applyFill="1" applyBorder="1" applyAlignment="1">
      <alignment horizontal="center" vertical="center"/>
    </xf>
    <xf numFmtId="38" fontId="1" fillId="0" borderId="10" xfId="17" applyFont="1" applyFill="1" applyBorder="1" applyAlignment="1">
      <alignment horizontal="center" wrapText="1"/>
    </xf>
    <xf numFmtId="38" fontId="1" fillId="0" borderId="7" xfId="17" applyFont="1" applyFill="1" applyBorder="1" applyAlignment="1">
      <alignment horizontal="center" wrapText="1"/>
    </xf>
    <xf numFmtId="0" fontId="14" fillId="0" borderId="32" xfId="53" applyFont="1" applyBorder="1" applyAlignment="1">
      <alignment vertical="center"/>
      <protection/>
    </xf>
    <xf numFmtId="0" fontId="14" fillId="0" borderId="14" xfId="53" applyFont="1" applyBorder="1" applyAlignment="1">
      <alignment vertical="center"/>
      <protection/>
    </xf>
    <xf numFmtId="38" fontId="1" fillId="0" borderId="33" xfId="17" applyFont="1" applyBorder="1" applyAlignment="1">
      <alignment horizontal="center" vertical="center"/>
    </xf>
    <xf numFmtId="0" fontId="14" fillId="0" borderId="33" xfId="53" applyFont="1" applyBorder="1" applyAlignment="1">
      <alignment vertical="center"/>
      <protection/>
    </xf>
    <xf numFmtId="0" fontId="14" fillId="0" borderId="28" xfId="53" applyFont="1" applyBorder="1" applyAlignment="1">
      <alignment vertical="center"/>
      <protection/>
    </xf>
    <xf numFmtId="38" fontId="1" fillId="0" borderId="21" xfId="17" applyFont="1" applyBorder="1" applyAlignment="1">
      <alignment horizontal="center" vertical="center"/>
    </xf>
    <xf numFmtId="0" fontId="14" fillId="0" borderId="21" xfId="53" applyFont="1" applyBorder="1" applyAlignment="1">
      <alignment vertical="center"/>
      <protection/>
    </xf>
    <xf numFmtId="38" fontId="1" fillId="0" borderId="30" xfId="17" applyFont="1" applyBorder="1" applyAlignment="1">
      <alignment horizontal="center" vertical="center"/>
    </xf>
    <xf numFmtId="38" fontId="1" fillId="0" borderId="27" xfId="17" applyFont="1" applyBorder="1" applyAlignment="1">
      <alignment horizontal="distributed" vertical="center"/>
    </xf>
    <xf numFmtId="38" fontId="1" fillId="0" borderId="32" xfId="17" applyFont="1" applyBorder="1" applyAlignment="1">
      <alignment horizontal="distributed" vertical="center"/>
    </xf>
    <xf numFmtId="0" fontId="0" fillId="0" borderId="32" xfId="53" applyBorder="1" applyAlignment="1">
      <alignment horizontal="distributed" vertical="center"/>
      <protection/>
    </xf>
    <xf numFmtId="0" fontId="0" fillId="0" borderId="14" xfId="53" applyBorder="1" applyAlignment="1">
      <alignment horizontal="distributed" vertical="center"/>
      <protection/>
    </xf>
    <xf numFmtId="0" fontId="14" fillId="0" borderId="21" xfId="53" applyFont="1" applyBorder="1" applyAlignment="1">
      <alignment horizontal="center" vertical="center"/>
      <protection/>
    </xf>
    <xf numFmtId="38" fontId="1" fillId="0" borderId="5" xfId="17" applyFont="1" applyBorder="1" applyAlignment="1">
      <alignment horizontal="distributed" vertical="center"/>
    </xf>
    <xf numFmtId="38" fontId="10" fillId="0" borderId="3" xfId="17" applyFont="1" applyBorder="1" applyAlignment="1">
      <alignment horizontal="center" vertical="center"/>
    </xf>
    <xf numFmtId="38" fontId="10" fillId="0" borderId="24" xfId="17" applyFont="1" applyBorder="1" applyAlignment="1">
      <alignment horizontal="center" vertical="center"/>
    </xf>
    <xf numFmtId="38" fontId="10" fillId="0" borderId="5" xfId="17" applyFont="1" applyBorder="1" applyAlignment="1">
      <alignment horizontal="center" vertical="center"/>
    </xf>
    <xf numFmtId="38" fontId="10" fillId="0" borderId="16" xfId="17" applyFont="1" applyBorder="1" applyAlignment="1">
      <alignment horizontal="center" vertical="center"/>
    </xf>
    <xf numFmtId="38" fontId="10" fillId="0" borderId="9" xfId="17" applyFont="1" applyBorder="1" applyAlignment="1">
      <alignment horizontal="center" vertical="center"/>
    </xf>
    <xf numFmtId="38" fontId="10" fillId="0" borderId="26" xfId="17" applyFont="1" applyBorder="1" applyAlignment="1">
      <alignment horizontal="center" vertical="center"/>
    </xf>
    <xf numFmtId="38" fontId="1" fillId="0" borderId="24" xfId="17" applyFont="1" applyBorder="1" applyAlignment="1">
      <alignment horizontal="center" vertical="distributed" textRotation="255"/>
    </xf>
    <xf numFmtId="0" fontId="0" fillId="0" borderId="16" xfId="53" applyBorder="1" applyAlignment="1">
      <alignment vertical="distributed" textRotation="255"/>
      <protection/>
    </xf>
    <xf numFmtId="0" fontId="0" fillId="0" borderId="26" xfId="53" applyBorder="1" applyAlignment="1">
      <alignment vertical="distributed" textRotation="255"/>
      <protection/>
    </xf>
    <xf numFmtId="0" fontId="0" fillId="0" borderId="2" xfId="53" applyBorder="1" applyAlignment="1">
      <alignment/>
      <protection/>
    </xf>
    <xf numFmtId="0" fontId="0" fillId="0" borderId="24" xfId="53" applyBorder="1" applyAlignment="1">
      <alignment/>
      <protection/>
    </xf>
    <xf numFmtId="0" fontId="0" fillId="0" borderId="9" xfId="53" applyBorder="1" applyAlignment="1">
      <alignment/>
      <protection/>
    </xf>
    <xf numFmtId="0" fontId="0" fillId="0" borderId="8" xfId="53" applyBorder="1" applyAlignment="1">
      <alignment/>
      <protection/>
    </xf>
    <xf numFmtId="0" fontId="0" fillId="0" borderId="26" xfId="53" applyBorder="1" applyAlignment="1">
      <alignment/>
      <protection/>
    </xf>
    <xf numFmtId="38" fontId="1" fillId="0" borderId="5" xfId="17" applyFont="1" applyBorder="1" applyAlignment="1">
      <alignment horizontal="center" vertical="distributed" textRotation="255"/>
    </xf>
    <xf numFmtId="0" fontId="16" fillId="0" borderId="5" xfId="53" applyFont="1" applyBorder="1" applyAlignment="1">
      <alignment horizontal="center" vertical="distributed" textRotation="255"/>
      <protection/>
    </xf>
    <xf numFmtId="38" fontId="10" fillId="0" borderId="5" xfId="17" applyFont="1" applyBorder="1" applyAlignment="1">
      <alignment vertical="center" wrapText="1"/>
    </xf>
    <xf numFmtId="0" fontId="0" fillId="0" borderId="5" xfId="53" applyBorder="1" applyAlignment="1">
      <alignment vertical="center" wrapText="1"/>
      <protection/>
    </xf>
    <xf numFmtId="0" fontId="1" fillId="0" borderId="21" xfId="54" applyFont="1" applyBorder="1" applyAlignment="1">
      <alignment horizontal="center" vertical="center"/>
      <protection/>
    </xf>
    <xf numFmtId="38" fontId="1" fillId="0" borderId="12" xfId="17" applyFont="1" applyBorder="1" applyAlignment="1">
      <alignment horizontal="center" vertical="center"/>
    </xf>
    <xf numFmtId="0" fontId="1" fillId="0" borderId="12" xfId="54" applyFont="1" applyBorder="1" applyAlignment="1">
      <alignment horizontal="center" vertical="center"/>
      <protection/>
    </xf>
    <xf numFmtId="38" fontId="10" fillId="0" borderId="1" xfId="17" applyFont="1" applyBorder="1" applyAlignment="1">
      <alignment horizontal="center" vertical="center" shrinkToFit="1"/>
    </xf>
    <xf numFmtId="38" fontId="10" fillId="0" borderId="4" xfId="17" applyFont="1" applyBorder="1" applyAlignment="1">
      <alignment horizontal="center" vertical="center" shrinkToFit="1"/>
    </xf>
    <xf numFmtId="38" fontId="10" fillId="0" borderId="7" xfId="17" applyFont="1" applyBorder="1" applyAlignment="1">
      <alignment horizontal="center" vertical="center" shrinkToFit="1"/>
    </xf>
    <xf numFmtId="0" fontId="0" fillId="0" borderId="7" xfId="54" applyBorder="1" applyAlignment="1">
      <alignment horizontal="center" vertical="center"/>
      <protection/>
    </xf>
    <xf numFmtId="38" fontId="1" fillId="0" borderId="1" xfId="17" applyFont="1" applyBorder="1" applyAlignment="1">
      <alignment horizontal="center" vertical="center"/>
    </xf>
    <xf numFmtId="38" fontId="1" fillId="0" borderId="7" xfId="17" applyFont="1" applyBorder="1" applyAlignment="1">
      <alignment horizontal="center" vertical="center"/>
    </xf>
    <xf numFmtId="38" fontId="1" fillId="0" borderId="80" xfId="17" applyFont="1" applyBorder="1" applyAlignment="1">
      <alignment horizontal="center" vertical="center"/>
    </xf>
    <xf numFmtId="38" fontId="1" fillId="0" borderId="65" xfId="17" applyFont="1" applyBorder="1" applyAlignment="1">
      <alignment horizontal="center" vertical="center"/>
    </xf>
    <xf numFmtId="38" fontId="1" fillId="0" borderId="66" xfId="17" applyFont="1" applyBorder="1" applyAlignment="1">
      <alignment horizontal="center" vertical="center"/>
    </xf>
    <xf numFmtId="0" fontId="1" fillId="0" borderId="81" xfId="17" applyNumberFormat="1" applyFont="1" applyBorder="1" applyAlignment="1">
      <alignment horizontal="distributed" vertical="center"/>
    </xf>
    <xf numFmtId="0" fontId="1" fillId="0" borderId="61" xfId="17" applyNumberFormat="1" applyFont="1" applyBorder="1" applyAlignment="1">
      <alignment horizontal="distributed" vertical="center"/>
    </xf>
    <xf numFmtId="0" fontId="1" fillId="0" borderId="62" xfId="17" applyNumberFormat="1" applyFont="1" applyBorder="1" applyAlignment="1">
      <alignment horizontal="distributed" vertical="center"/>
    </xf>
    <xf numFmtId="38" fontId="10" fillId="0" borderId="0" xfId="17" applyFont="1" applyFill="1" applyAlignment="1">
      <alignment/>
    </xf>
    <xf numFmtId="38" fontId="10" fillId="0" borderId="0" xfId="17" applyFont="1" applyFill="1" applyBorder="1" applyAlignment="1">
      <alignment/>
    </xf>
    <xf numFmtId="38" fontId="1" fillId="0" borderId="0" xfId="17" applyFont="1" applyFill="1" applyAlignment="1">
      <alignment/>
    </xf>
    <xf numFmtId="38" fontId="1" fillId="0" borderId="82" xfId="17" applyFont="1" applyFill="1" applyBorder="1" applyAlignment="1">
      <alignment horizontal="center"/>
    </xf>
    <xf numFmtId="38" fontId="1" fillId="0" borderId="83" xfId="17" applyFont="1" applyFill="1" applyBorder="1" applyAlignment="1">
      <alignment/>
    </xf>
    <xf numFmtId="38" fontId="1" fillId="0" borderId="82" xfId="17" applyFont="1" applyFill="1" applyBorder="1" applyAlignment="1">
      <alignment/>
    </xf>
    <xf numFmtId="38" fontId="1" fillId="0" borderId="83" xfId="17" applyFont="1" applyFill="1" applyBorder="1" applyAlignment="1">
      <alignment horizontal="center"/>
    </xf>
    <xf numFmtId="0" fontId="1" fillId="0" borderId="82" xfId="48" applyFont="1" applyFill="1" applyBorder="1">
      <alignment/>
      <protection/>
    </xf>
    <xf numFmtId="38" fontId="1" fillId="0" borderId="84" xfId="17" applyFont="1" applyFill="1" applyBorder="1" applyAlignment="1">
      <alignment horizontal="centerContinuous"/>
    </xf>
    <xf numFmtId="38" fontId="1" fillId="0" borderId="85" xfId="17" applyFont="1" applyFill="1" applyBorder="1" applyAlignment="1">
      <alignment horizontal="centerContinuous"/>
    </xf>
    <xf numFmtId="38" fontId="1" fillId="0" borderId="86" xfId="17" applyFont="1" applyFill="1" applyBorder="1" applyAlignment="1">
      <alignment horizontal="centerContinuous"/>
    </xf>
    <xf numFmtId="38" fontId="1" fillId="0" borderId="87" xfId="17" applyFont="1" applyFill="1" applyBorder="1" applyAlignment="1">
      <alignment horizontal="center"/>
    </xf>
    <xf numFmtId="38" fontId="1" fillId="0" borderId="87" xfId="17" applyFont="1" applyFill="1" applyBorder="1" applyAlignment="1">
      <alignment/>
    </xf>
    <xf numFmtId="38" fontId="1" fillId="0" borderId="88" xfId="17" applyFont="1" applyFill="1" applyBorder="1" applyAlignment="1">
      <alignment horizontal="center"/>
    </xf>
    <xf numFmtId="38" fontId="1" fillId="0" borderId="88" xfId="17" applyFont="1" applyFill="1" applyBorder="1" applyAlignment="1">
      <alignment/>
    </xf>
    <xf numFmtId="38" fontId="1" fillId="0" borderId="89" xfId="17" applyFont="1" applyFill="1" applyBorder="1" applyAlignment="1">
      <alignment/>
    </xf>
    <xf numFmtId="38" fontId="1" fillId="0" borderId="90" xfId="17" applyFont="1" applyFill="1" applyBorder="1" applyAlignment="1">
      <alignment/>
    </xf>
    <xf numFmtId="38" fontId="1" fillId="0" borderId="90" xfId="17" applyFont="1" applyFill="1" applyBorder="1" applyAlignment="1">
      <alignment horizontal="distributed"/>
    </xf>
    <xf numFmtId="38" fontId="1" fillId="0" borderId="91" xfId="17" applyFont="1" applyFill="1" applyBorder="1" applyAlignment="1">
      <alignment horizontal="center"/>
    </xf>
    <xf numFmtId="38" fontId="1" fillId="0" borderId="92" xfId="17" applyFont="1" applyFill="1" applyBorder="1" applyAlignment="1">
      <alignment/>
    </xf>
    <xf numFmtId="38" fontId="1" fillId="0" borderId="91" xfId="17" applyFont="1" applyFill="1" applyBorder="1" applyAlignment="1">
      <alignment/>
    </xf>
    <xf numFmtId="210" fontId="1" fillId="0" borderId="92" xfId="17" applyNumberFormat="1" applyFont="1" applyFill="1" applyBorder="1" applyAlignment="1" quotePrefix="1">
      <alignment horizontal="center"/>
    </xf>
    <xf numFmtId="210" fontId="1" fillId="0" borderId="91" xfId="17" applyNumberFormat="1" applyFont="1" applyFill="1" applyBorder="1" applyAlignment="1" quotePrefix="1">
      <alignment horizontal="center"/>
    </xf>
    <xf numFmtId="38" fontId="1" fillId="0" borderId="92" xfId="17" applyFont="1" applyFill="1" applyBorder="1" applyAlignment="1">
      <alignment horizontal="center"/>
    </xf>
    <xf numFmtId="38" fontId="1" fillId="0" borderId="93" xfId="17" applyFont="1" applyFill="1" applyBorder="1" applyAlignment="1">
      <alignment/>
    </xf>
    <xf numFmtId="38" fontId="1" fillId="0" borderId="87" xfId="17" applyFont="1" applyFill="1" applyBorder="1" applyAlignment="1">
      <alignment horizontal="distributed" vertical="center"/>
    </xf>
    <xf numFmtId="38" fontId="1" fillId="0" borderId="88" xfId="17" applyFont="1" applyFill="1" applyBorder="1" applyAlignment="1">
      <alignment horizontal="right" shrinkToFit="1"/>
    </xf>
    <xf numFmtId="38" fontId="1" fillId="0" borderId="87" xfId="17" applyFont="1" applyFill="1" applyBorder="1" applyAlignment="1">
      <alignment horizontal="right" shrinkToFit="1"/>
    </xf>
    <xf numFmtId="38" fontId="8" fillId="0" borderId="0" xfId="17" applyFont="1" applyFill="1" applyAlignment="1">
      <alignment/>
    </xf>
    <xf numFmtId="38" fontId="8" fillId="0" borderId="87" xfId="17" applyFont="1" applyFill="1" applyBorder="1" applyAlignment="1">
      <alignment horizontal="distributed" vertical="center"/>
    </xf>
    <xf numFmtId="38" fontId="8" fillId="0" borderId="87" xfId="17" applyFont="1" applyFill="1" applyBorder="1" applyAlignment="1">
      <alignment horizontal="right" shrinkToFit="1"/>
    </xf>
    <xf numFmtId="38" fontId="13" fillId="0" borderId="87" xfId="17" applyFont="1" applyFill="1" applyBorder="1" applyAlignment="1">
      <alignment horizontal="distributed" vertical="center"/>
    </xf>
    <xf numFmtId="38" fontId="13" fillId="0" borderId="87" xfId="17" applyFont="1" applyFill="1" applyBorder="1" applyAlignment="1">
      <alignment horizontal="right" shrinkToFit="1"/>
    </xf>
    <xf numFmtId="38" fontId="13" fillId="0" borderId="87" xfId="17" applyFont="1" applyFill="1" applyBorder="1" applyAlignment="1">
      <alignment/>
    </xf>
    <xf numFmtId="41" fontId="8" fillId="0" borderId="87" xfId="17" applyNumberFormat="1" applyFont="1" applyFill="1" applyBorder="1" applyAlignment="1">
      <alignment horizontal="right" shrinkToFit="1"/>
    </xf>
    <xf numFmtId="38" fontId="1" fillId="0" borderId="87" xfId="17" applyFont="1" applyFill="1" applyBorder="1" applyAlignment="1">
      <alignment horizontal="right"/>
    </xf>
    <xf numFmtId="38" fontId="1" fillId="0" borderId="94" xfId="17" applyFont="1" applyFill="1" applyBorder="1" applyAlignment="1">
      <alignment horizontal="distributed" vertical="center"/>
    </xf>
    <xf numFmtId="38" fontId="1" fillId="0" borderId="94" xfId="17" applyFont="1" applyFill="1" applyBorder="1" applyAlignment="1">
      <alignment horizontal="right" shrinkToFit="1"/>
    </xf>
    <xf numFmtId="38" fontId="1" fillId="0" borderId="94" xfId="17" applyFont="1" applyFill="1" applyBorder="1" applyAlignment="1">
      <alignment/>
    </xf>
    <xf numFmtId="38" fontId="1" fillId="0" borderId="85" xfId="17" applyFont="1" applyFill="1" applyBorder="1" applyAlignment="1">
      <alignment horizontal="centerContinuous" vertical="center"/>
    </xf>
    <xf numFmtId="38" fontId="1" fillId="0" borderId="83" xfId="17" applyFont="1" applyFill="1" applyBorder="1" applyAlignment="1">
      <alignment horizontal="centerContinuous" vertical="center"/>
    </xf>
    <xf numFmtId="38" fontId="1" fillId="0" borderId="95" xfId="17" applyFont="1" applyFill="1" applyBorder="1" applyAlignment="1">
      <alignment horizontal="centerContinuous" vertical="center"/>
    </xf>
    <xf numFmtId="38" fontId="1" fillId="0" borderId="84" xfId="17" applyFont="1" applyFill="1" applyBorder="1" applyAlignment="1">
      <alignment horizontal="centerContinuous" vertical="center"/>
    </xf>
    <xf numFmtId="38" fontId="1" fillId="0" borderId="86" xfId="17" applyFont="1" applyFill="1" applyBorder="1" applyAlignment="1">
      <alignment horizontal="centerContinuous" vertical="center"/>
    </xf>
    <xf numFmtId="38" fontId="1" fillId="0" borderId="12" xfId="17" applyFont="1" applyFill="1" applyBorder="1" applyAlignment="1">
      <alignment horizontal="centerContinuous" vertical="center"/>
    </xf>
    <xf numFmtId="38" fontId="1" fillId="0" borderId="87" xfId="17" applyFont="1" applyFill="1" applyBorder="1" applyAlignment="1">
      <alignment horizontal="center" vertical="center"/>
    </xf>
    <xf numFmtId="38" fontId="1" fillId="0" borderId="96" xfId="17" applyFont="1" applyFill="1" applyBorder="1" applyAlignment="1">
      <alignment horizontal="center" vertical="center"/>
    </xf>
    <xf numFmtId="38" fontId="1" fillId="0" borderId="92" xfId="17" applyFont="1" applyFill="1" applyBorder="1" applyAlignment="1">
      <alignment horizontal="center" vertical="center" wrapText="1"/>
    </xf>
    <xf numFmtId="38" fontId="1" fillId="0" borderId="97" xfId="17" applyFont="1" applyFill="1" applyBorder="1" applyAlignment="1">
      <alignment horizontal="distributed" vertical="center" wrapText="1"/>
    </xf>
  </cellXfs>
  <cellStyles count="44">
    <cellStyle name="Normal" xfId="0"/>
    <cellStyle name="Percent" xfId="15"/>
    <cellStyle name="Hyperlink" xfId="16"/>
    <cellStyle name="Comma [0]" xfId="17"/>
    <cellStyle name="Comma" xfId="18"/>
    <cellStyle name="Currency [0]" xfId="19"/>
    <cellStyle name="Currency" xfId="20"/>
    <cellStyle name="標準_01-08-h08" xfId="21"/>
    <cellStyle name="標準_02-02-h08" xfId="22"/>
    <cellStyle name="標準_02-05-h08" xfId="23"/>
    <cellStyle name="標準_02-24-h08" xfId="24"/>
    <cellStyle name="標準_03-01-h08" xfId="25"/>
    <cellStyle name="標準_04-01-h08" xfId="26"/>
    <cellStyle name="標準_04-02-h08" xfId="27"/>
    <cellStyle name="標準_04-16-h08" xfId="28"/>
    <cellStyle name="標準_04-26-h08" xfId="29"/>
    <cellStyle name="標準_05-03-h08" xfId="30"/>
    <cellStyle name="標準_06-01-h08" xfId="31"/>
    <cellStyle name="標準_06-06-h08" xfId="32"/>
    <cellStyle name="標準_07-04-h08" xfId="33"/>
    <cellStyle name="標準_07-06-h08" xfId="34"/>
    <cellStyle name="標準_08-02-h08" xfId="35"/>
    <cellStyle name="標準_09-03-h08" xfId="36"/>
    <cellStyle name="標準_09-09-h08" xfId="37"/>
    <cellStyle name="標準_09-12-h08" xfId="38"/>
    <cellStyle name="標準_10-06-h08" xfId="39"/>
    <cellStyle name="標準_10-07-h08" xfId="40"/>
    <cellStyle name="標準_10-12-h08" xfId="41"/>
    <cellStyle name="標準_11-01-h08" xfId="42"/>
    <cellStyle name="標準_11-07-h08" xfId="43"/>
    <cellStyle name="標準_11-08-h08" xfId="44"/>
    <cellStyle name="標準_12-01-h08" xfId="45"/>
    <cellStyle name="標準_12-12-h08" xfId="46"/>
    <cellStyle name="標準_13-01-h08" xfId="47"/>
    <cellStyle name="標準_13-02-h08" xfId="48"/>
    <cellStyle name="標準_14-14-h08" xfId="49"/>
    <cellStyle name="標準_15-14-h08" xfId="50"/>
    <cellStyle name="標準_16-06-h08" xfId="51"/>
    <cellStyle name="標準_16-15-h08" xfId="52"/>
    <cellStyle name="標準_18-02-h08" xfId="53"/>
    <cellStyle name="標準_18-03-h08" xfId="54"/>
    <cellStyle name="標準_20-02-h08" xfId="55"/>
    <cellStyle name="標準_nenkan-S23-000" xfId="56"/>
    <cellStyle name="Followed Hyperlink" xfId="5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styles" Target="styles.xml" /><Relationship Id="rId46" Type="http://schemas.openxmlformats.org/officeDocument/2006/relationships/sharedStrings" Target="sharedStrings.xml" /><Relationship Id="rId4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314325</xdr:colOff>
      <xdr:row>13</xdr:row>
      <xdr:rowOff>38100</xdr:rowOff>
    </xdr:from>
    <xdr:to>
      <xdr:col>2</xdr:col>
      <xdr:colOff>390525</xdr:colOff>
      <xdr:row>13</xdr:row>
      <xdr:rowOff>295275</xdr:rowOff>
    </xdr:to>
    <xdr:sp>
      <xdr:nvSpPr>
        <xdr:cNvPr id="1" name="AutoShape 1"/>
        <xdr:cNvSpPr>
          <a:spLocks/>
        </xdr:cNvSpPr>
      </xdr:nvSpPr>
      <xdr:spPr>
        <a:xfrm>
          <a:off x="1352550" y="2200275"/>
          <a:ext cx="76200" cy="2571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11</xdr:row>
      <xdr:rowOff>0</xdr:rowOff>
    </xdr:from>
    <xdr:to>
      <xdr:col>2</xdr:col>
      <xdr:colOff>28575</xdr:colOff>
      <xdr:row>15</xdr:row>
      <xdr:rowOff>9525</xdr:rowOff>
    </xdr:to>
    <xdr:sp>
      <xdr:nvSpPr>
        <xdr:cNvPr id="1" name="AutoShape 1"/>
        <xdr:cNvSpPr>
          <a:spLocks/>
        </xdr:cNvSpPr>
      </xdr:nvSpPr>
      <xdr:spPr>
        <a:xfrm>
          <a:off x="504825" y="1857375"/>
          <a:ext cx="76200" cy="5905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16</xdr:row>
      <xdr:rowOff>0</xdr:rowOff>
    </xdr:from>
    <xdr:to>
      <xdr:col>2</xdr:col>
      <xdr:colOff>9525</xdr:colOff>
      <xdr:row>18</xdr:row>
      <xdr:rowOff>9525</xdr:rowOff>
    </xdr:to>
    <xdr:sp>
      <xdr:nvSpPr>
        <xdr:cNvPr id="2" name="AutoShape 2"/>
        <xdr:cNvSpPr>
          <a:spLocks/>
        </xdr:cNvSpPr>
      </xdr:nvSpPr>
      <xdr:spPr>
        <a:xfrm>
          <a:off x="504825" y="2562225"/>
          <a:ext cx="57150" cy="3143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11</xdr:row>
      <xdr:rowOff>0</xdr:rowOff>
    </xdr:from>
    <xdr:to>
      <xdr:col>19</xdr:col>
      <xdr:colOff>0</xdr:colOff>
      <xdr:row>15</xdr:row>
      <xdr:rowOff>9525</xdr:rowOff>
    </xdr:to>
    <xdr:sp>
      <xdr:nvSpPr>
        <xdr:cNvPr id="3" name="AutoShape 3"/>
        <xdr:cNvSpPr>
          <a:spLocks/>
        </xdr:cNvSpPr>
      </xdr:nvSpPr>
      <xdr:spPr>
        <a:xfrm>
          <a:off x="9934575" y="1857375"/>
          <a:ext cx="0" cy="5905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16</xdr:row>
      <xdr:rowOff>0</xdr:rowOff>
    </xdr:from>
    <xdr:to>
      <xdr:col>19</xdr:col>
      <xdr:colOff>0</xdr:colOff>
      <xdr:row>18</xdr:row>
      <xdr:rowOff>9525</xdr:rowOff>
    </xdr:to>
    <xdr:sp>
      <xdr:nvSpPr>
        <xdr:cNvPr id="4" name="AutoShape 4"/>
        <xdr:cNvSpPr>
          <a:spLocks/>
        </xdr:cNvSpPr>
      </xdr:nvSpPr>
      <xdr:spPr>
        <a:xfrm>
          <a:off x="9934575" y="2562225"/>
          <a:ext cx="0" cy="3143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0</xdr:rowOff>
    </xdr:from>
    <xdr:to>
      <xdr:col>2</xdr:col>
      <xdr:colOff>0</xdr:colOff>
      <xdr:row>6</xdr:row>
      <xdr:rowOff>190500</xdr:rowOff>
    </xdr:to>
    <xdr:sp>
      <xdr:nvSpPr>
        <xdr:cNvPr id="1" name="Line 1"/>
        <xdr:cNvSpPr>
          <a:spLocks/>
        </xdr:cNvSpPr>
      </xdr:nvSpPr>
      <xdr:spPr>
        <a:xfrm>
          <a:off x="209550" y="685800"/>
          <a:ext cx="495300" cy="5905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26</xdr:row>
      <xdr:rowOff>0</xdr:rowOff>
    </xdr:from>
    <xdr:to>
      <xdr:col>2</xdr:col>
      <xdr:colOff>0</xdr:colOff>
      <xdr:row>29</xdr:row>
      <xdr:rowOff>0</xdr:rowOff>
    </xdr:to>
    <xdr:sp>
      <xdr:nvSpPr>
        <xdr:cNvPr id="2" name="Line 2"/>
        <xdr:cNvSpPr>
          <a:spLocks/>
        </xdr:cNvSpPr>
      </xdr:nvSpPr>
      <xdr:spPr>
        <a:xfrm>
          <a:off x="209550" y="5172075"/>
          <a:ext cx="495300" cy="6000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4</xdr:row>
      <xdr:rowOff>0</xdr:rowOff>
    </xdr:from>
    <xdr:to>
      <xdr:col>2</xdr:col>
      <xdr:colOff>0</xdr:colOff>
      <xdr:row>6</xdr:row>
      <xdr:rowOff>0</xdr:rowOff>
    </xdr:to>
    <xdr:sp>
      <xdr:nvSpPr>
        <xdr:cNvPr id="1" name="Line 1"/>
        <xdr:cNvSpPr>
          <a:spLocks/>
        </xdr:cNvSpPr>
      </xdr:nvSpPr>
      <xdr:spPr>
        <a:xfrm>
          <a:off x="200025" y="647700"/>
          <a:ext cx="1038225" cy="4572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xdr:row>
      <xdr:rowOff>0</xdr:rowOff>
    </xdr:from>
    <xdr:to>
      <xdr:col>2</xdr:col>
      <xdr:colOff>0</xdr:colOff>
      <xdr:row>6</xdr:row>
      <xdr:rowOff>0</xdr:rowOff>
    </xdr:to>
    <xdr:sp>
      <xdr:nvSpPr>
        <xdr:cNvPr id="2" name="Line 2"/>
        <xdr:cNvSpPr>
          <a:spLocks/>
        </xdr:cNvSpPr>
      </xdr:nvSpPr>
      <xdr:spPr>
        <a:xfrm>
          <a:off x="200025" y="647700"/>
          <a:ext cx="1038225" cy="4572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314325</xdr:colOff>
      <xdr:row>13</xdr:row>
      <xdr:rowOff>38100</xdr:rowOff>
    </xdr:from>
    <xdr:to>
      <xdr:col>2</xdr:col>
      <xdr:colOff>390525</xdr:colOff>
      <xdr:row>13</xdr:row>
      <xdr:rowOff>295275</xdr:rowOff>
    </xdr:to>
    <xdr:sp>
      <xdr:nvSpPr>
        <xdr:cNvPr id="1" name="AutoShape 1"/>
        <xdr:cNvSpPr>
          <a:spLocks/>
        </xdr:cNvSpPr>
      </xdr:nvSpPr>
      <xdr:spPr>
        <a:xfrm>
          <a:off x="1352550" y="2200275"/>
          <a:ext cx="76200" cy="2571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5.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6.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119"/>
  <sheetViews>
    <sheetView tabSelected="1" workbookViewId="0" topLeftCell="A1">
      <selection activeCell="A2" sqref="A2"/>
    </sheetView>
  </sheetViews>
  <sheetFormatPr defaultColWidth="9.00390625" defaultRowHeight="13.5"/>
  <cols>
    <col min="1" max="1" width="6.75390625" style="2" customWidth="1"/>
    <col min="2" max="2" width="6.875" style="2" customWidth="1"/>
    <col min="3" max="3" width="95.625" style="2" customWidth="1"/>
    <col min="4" max="4" width="9.625" style="2" customWidth="1"/>
    <col min="5" max="6" width="10.25390625" style="2" customWidth="1"/>
    <col min="7" max="9" width="9.00390625" style="2" customWidth="1"/>
    <col min="10" max="10" width="15.625" style="2" customWidth="1"/>
    <col min="11" max="16384" width="9.00390625" style="2" customWidth="1"/>
  </cols>
  <sheetData>
    <row r="1" spans="1:6" ht="12" customHeight="1">
      <c r="A1" s="1" t="s">
        <v>2079</v>
      </c>
      <c r="B1" s="1"/>
      <c r="C1" s="1"/>
      <c r="D1" s="1"/>
      <c r="E1" s="1"/>
      <c r="F1" s="1"/>
    </row>
    <row r="2" spans="1:6" ht="12" customHeight="1">
      <c r="A2" s="1"/>
      <c r="B2" s="1"/>
      <c r="C2" s="1"/>
      <c r="D2" s="1"/>
      <c r="E2" s="1"/>
      <c r="F2" s="1"/>
    </row>
    <row r="3" spans="2:6" ht="12" customHeight="1">
      <c r="B3" s="1" t="s">
        <v>472</v>
      </c>
      <c r="C3" s="1"/>
      <c r="E3" s="1"/>
      <c r="F3" s="1"/>
    </row>
    <row r="4" spans="2:6" ht="12" customHeight="1">
      <c r="B4" s="3" t="s">
        <v>642</v>
      </c>
      <c r="C4" s="1" t="s">
        <v>635</v>
      </c>
      <c r="E4" s="1"/>
      <c r="F4" s="1"/>
    </row>
    <row r="5" spans="2:3" ht="26.25" customHeight="1">
      <c r="B5" s="3" t="s">
        <v>1814</v>
      </c>
      <c r="C5" s="5" t="s">
        <v>636</v>
      </c>
    </row>
    <row r="6" spans="2:6" ht="12" customHeight="1">
      <c r="B6" s="3" t="s">
        <v>479</v>
      </c>
      <c r="C6" s="5" t="s">
        <v>1756</v>
      </c>
      <c r="E6" s="1"/>
      <c r="F6" s="1"/>
    </row>
    <row r="7" spans="2:6" ht="12" customHeight="1">
      <c r="B7" s="3"/>
      <c r="C7" s="5" t="s">
        <v>492</v>
      </c>
      <c r="E7" s="1"/>
      <c r="F7" s="1"/>
    </row>
    <row r="8" spans="2:6" ht="12" customHeight="1">
      <c r="B8" s="3"/>
      <c r="C8" s="5" t="s">
        <v>637</v>
      </c>
      <c r="E8" s="1"/>
      <c r="F8" s="1"/>
    </row>
    <row r="9" spans="2:6" ht="12" customHeight="1">
      <c r="B9" s="3"/>
      <c r="C9" s="5" t="s">
        <v>493</v>
      </c>
      <c r="E9" s="1"/>
      <c r="F9" s="1"/>
    </row>
    <row r="10" spans="2:6" ht="12" customHeight="1">
      <c r="B10" s="3"/>
      <c r="C10" s="5" t="s">
        <v>494</v>
      </c>
      <c r="E10" s="1"/>
      <c r="F10" s="1"/>
    </row>
    <row r="11" spans="2:6" ht="12" customHeight="1">
      <c r="B11" s="3"/>
      <c r="C11" s="5" t="s">
        <v>495</v>
      </c>
      <c r="E11" s="1"/>
      <c r="F11" s="1"/>
    </row>
    <row r="12" spans="2:6" ht="12" customHeight="1">
      <c r="B12" s="3" t="s">
        <v>1815</v>
      </c>
      <c r="C12" s="4" t="s">
        <v>2080</v>
      </c>
      <c r="E12" s="1"/>
      <c r="F12" s="1"/>
    </row>
    <row r="13" spans="2:3" ht="12" customHeight="1">
      <c r="B13" s="3" t="s">
        <v>1816</v>
      </c>
      <c r="C13" s="5" t="s">
        <v>638</v>
      </c>
    </row>
    <row r="14" spans="2:3" ht="24">
      <c r="B14" s="3"/>
      <c r="C14" s="5" t="s">
        <v>639</v>
      </c>
    </row>
    <row r="15" spans="2:3" ht="12" customHeight="1">
      <c r="B15" s="3"/>
      <c r="C15" s="5" t="s">
        <v>640</v>
      </c>
    </row>
    <row r="16" spans="2:3" ht="12" customHeight="1">
      <c r="B16" s="3"/>
      <c r="C16" s="5" t="s">
        <v>865</v>
      </c>
    </row>
    <row r="17" spans="2:3" ht="24.75" customHeight="1">
      <c r="B17" s="3" t="s">
        <v>1817</v>
      </c>
      <c r="C17" s="5" t="s">
        <v>641</v>
      </c>
    </row>
    <row r="18" spans="2:3" ht="12">
      <c r="B18" s="3" t="s">
        <v>1818</v>
      </c>
      <c r="C18" s="5" t="s">
        <v>675</v>
      </c>
    </row>
    <row r="19" spans="2:3" ht="12">
      <c r="B19" s="1"/>
      <c r="C19" s="5"/>
    </row>
    <row r="20" spans="2:6" ht="12" customHeight="1">
      <c r="B20" s="1"/>
      <c r="C20" s="1" t="s">
        <v>2081</v>
      </c>
      <c r="F20" s="1"/>
    </row>
    <row r="21" spans="2:6" ht="12">
      <c r="B21" s="1"/>
      <c r="C21" s="1" t="s">
        <v>883</v>
      </c>
      <c r="E21" s="1"/>
      <c r="F21" s="1"/>
    </row>
    <row r="22" spans="1:6" ht="12">
      <c r="A22" s="1"/>
      <c r="B22" s="1"/>
      <c r="C22" s="1"/>
      <c r="D22" s="1"/>
      <c r="E22" s="1"/>
      <c r="F22" s="1"/>
    </row>
    <row r="23" spans="1:4" ht="12">
      <c r="A23" s="1"/>
      <c r="B23" s="1"/>
      <c r="C23" s="1"/>
      <c r="D23" s="1"/>
    </row>
    <row r="24" spans="2:4" ht="12">
      <c r="B24" s="1" t="s">
        <v>473</v>
      </c>
      <c r="C24" s="1" t="s">
        <v>2175</v>
      </c>
      <c r="D24" s="1"/>
    </row>
    <row r="25" ht="12">
      <c r="B25" s="2" t="s">
        <v>770</v>
      </c>
    </row>
    <row r="26" spans="2:3" ht="12">
      <c r="B26" s="11" t="s">
        <v>643</v>
      </c>
      <c r="C26" s="6" t="s">
        <v>582</v>
      </c>
    </row>
    <row r="27" ht="12">
      <c r="C27" s="6"/>
    </row>
    <row r="28" ht="12">
      <c r="B28" s="2" t="s">
        <v>483</v>
      </c>
    </row>
    <row r="29" spans="2:3" ht="12">
      <c r="B29" s="11" t="s">
        <v>644</v>
      </c>
      <c r="C29" s="6" t="s">
        <v>2086</v>
      </c>
    </row>
    <row r="30" spans="2:3" ht="12">
      <c r="B30" s="11" t="s">
        <v>645</v>
      </c>
      <c r="C30" s="2" t="s">
        <v>2088</v>
      </c>
    </row>
    <row r="31" spans="2:3" ht="12">
      <c r="B31" s="11" t="s">
        <v>646</v>
      </c>
      <c r="C31" s="2" t="s">
        <v>533</v>
      </c>
    </row>
    <row r="33" ht="12">
      <c r="B33" s="2" t="s">
        <v>484</v>
      </c>
    </row>
    <row r="34" spans="2:3" ht="12">
      <c r="B34" s="11" t="s">
        <v>647</v>
      </c>
      <c r="C34" s="2" t="s">
        <v>536</v>
      </c>
    </row>
    <row r="36" ht="12">
      <c r="B36" s="2" t="s">
        <v>485</v>
      </c>
    </row>
    <row r="37" spans="2:3" ht="12">
      <c r="B37" s="11" t="s">
        <v>648</v>
      </c>
      <c r="C37" s="2" t="s">
        <v>578</v>
      </c>
    </row>
    <row r="38" spans="2:3" ht="12">
      <c r="B38" s="11" t="s">
        <v>649</v>
      </c>
      <c r="C38" s="8" t="s">
        <v>577</v>
      </c>
    </row>
    <row r="39" spans="2:3" ht="12">
      <c r="B39" s="11" t="s">
        <v>650</v>
      </c>
      <c r="C39" s="2" t="s">
        <v>553</v>
      </c>
    </row>
    <row r="40" spans="2:3" ht="12">
      <c r="B40" s="11" t="s">
        <v>651</v>
      </c>
      <c r="C40" s="2" t="s">
        <v>572</v>
      </c>
    </row>
    <row r="41" ht="12">
      <c r="B41" s="11"/>
    </row>
    <row r="42" ht="12">
      <c r="B42" s="2" t="s">
        <v>486</v>
      </c>
    </row>
    <row r="43" spans="2:3" ht="12">
      <c r="B43" s="11" t="s">
        <v>652</v>
      </c>
      <c r="C43" s="6" t="s">
        <v>588</v>
      </c>
    </row>
    <row r="44" spans="2:3" ht="12">
      <c r="B44" s="11" t="s">
        <v>653</v>
      </c>
      <c r="C44" s="6" t="s">
        <v>593</v>
      </c>
    </row>
    <row r="45" ht="12">
      <c r="C45" s="6"/>
    </row>
    <row r="46" ht="12">
      <c r="B46" s="2" t="s">
        <v>487</v>
      </c>
    </row>
    <row r="47" spans="2:3" ht="12">
      <c r="B47" s="11" t="s">
        <v>654</v>
      </c>
      <c r="C47" s="7" t="s">
        <v>1759</v>
      </c>
    </row>
    <row r="48" spans="2:3" ht="12">
      <c r="B48" s="11" t="s">
        <v>655</v>
      </c>
      <c r="C48" s="2" t="s">
        <v>1764</v>
      </c>
    </row>
    <row r="49" ht="12">
      <c r="C49" s="6"/>
    </row>
    <row r="50" ht="12">
      <c r="B50" s="2" t="s">
        <v>471</v>
      </c>
    </row>
    <row r="51" spans="2:3" ht="24" customHeight="1">
      <c r="B51" s="3" t="s">
        <v>656</v>
      </c>
      <c r="C51" s="7" t="s">
        <v>1772</v>
      </c>
    </row>
    <row r="52" spans="2:3" ht="12">
      <c r="B52" s="11" t="s">
        <v>657</v>
      </c>
      <c r="C52" s="9" t="s">
        <v>1774</v>
      </c>
    </row>
    <row r="54" ht="12">
      <c r="B54" s="2" t="s">
        <v>488</v>
      </c>
    </row>
    <row r="55" spans="2:3" ht="12">
      <c r="B55" s="11" t="s">
        <v>658</v>
      </c>
      <c r="C55" s="2" t="s">
        <v>2626</v>
      </c>
    </row>
    <row r="57" ht="12">
      <c r="B57" s="2" t="s">
        <v>629</v>
      </c>
    </row>
    <row r="58" spans="2:3" ht="12">
      <c r="B58" s="11" t="s">
        <v>659</v>
      </c>
      <c r="C58" s="2" t="s">
        <v>1795</v>
      </c>
    </row>
    <row r="59" spans="2:3" ht="12">
      <c r="B59" s="11"/>
      <c r="C59" s="2" t="s">
        <v>1801</v>
      </c>
    </row>
    <row r="60" spans="2:3" ht="12">
      <c r="B60" s="11" t="s">
        <v>660</v>
      </c>
      <c r="C60" s="2" t="s">
        <v>2635</v>
      </c>
    </row>
    <row r="61" spans="2:3" ht="12">
      <c r="B61" s="11" t="s">
        <v>661</v>
      </c>
      <c r="C61" s="2" t="s">
        <v>1804</v>
      </c>
    </row>
    <row r="63" ht="12">
      <c r="B63" s="2" t="s">
        <v>2637</v>
      </c>
    </row>
    <row r="64" spans="2:3" ht="12">
      <c r="B64" s="11"/>
      <c r="C64" s="2" t="s">
        <v>1807</v>
      </c>
    </row>
    <row r="65" spans="2:3" ht="12">
      <c r="B65" s="2">
        <v>20</v>
      </c>
      <c r="C65" s="2" t="s">
        <v>361</v>
      </c>
    </row>
    <row r="66" spans="2:3" ht="12">
      <c r="B66" s="11"/>
      <c r="C66" s="2" t="s">
        <v>1808</v>
      </c>
    </row>
    <row r="67" spans="2:3" ht="12">
      <c r="B67" s="2">
        <v>21</v>
      </c>
      <c r="C67" s="2" t="s">
        <v>361</v>
      </c>
    </row>
    <row r="68" spans="2:3" ht="12">
      <c r="B68" s="11"/>
      <c r="C68" s="2" t="s">
        <v>907</v>
      </c>
    </row>
    <row r="69" spans="2:3" ht="12">
      <c r="B69" s="11" t="s">
        <v>662</v>
      </c>
      <c r="C69" s="2" t="s">
        <v>370</v>
      </c>
    </row>
    <row r="70" spans="2:3" ht="12">
      <c r="B70" s="11" t="s">
        <v>663</v>
      </c>
      <c r="C70" s="2" t="s">
        <v>1820</v>
      </c>
    </row>
    <row r="72" ht="12">
      <c r="B72" s="2" t="s">
        <v>2642</v>
      </c>
    </row>
    <row r="73" spans="2:3" ht="12">
      <c r="B73" s="11" t="s">
        <v>664</v>
      </c>
      <c r="C73" s="2" t="s">
        <v>1826</v>
      </c>
    </row>
    <row r="74" spans="2:3" ht="12">
      <c r="B74" s="11"/>
      <c r="C74" s="2" t="s">
        <v>1832</v>
      </c>
    </row>
    <row r="75" spans="2:3" ht="12">
      <c r="B75" s="2">
        <v>25</v>
      </c>
      <c r="C75" s="2" t="s">
        <v>389</v>
      </c>
    </row>
    <row r="76" spans="2:3" ht="12">
      <c r="B76" s="11"/>
      <c r="C76" s="2" t="s">
        <v>558</v>
      </c>
    </row>
    <row r="77" spans="2:3" ht="12">
      <c r="B77" s="2">
        <v>26</v>
      </c>
      <c r="C77" s="2" t="s">
        <v>389</v>
      </c>
    </row>
    <row r="79" ht="12">
      <c r="B79" s="2" t="s">
        <v>490</v>
      </c>
    </row>
    <row r="80" spans="2:3" ht="12">
      <c r="B80" s="11" t="s">
        <v>665</v>
      </c>
      <c r="C80" s="2" t="s">
        <v>463</v>
      </c>
    </row>
    <row r="81" spans="2:3" ht="12">
      <c r="B81" s="11" t="s">
        <v>666</v>
      </c>
      <c r="C81" s="2" t="s">
        <v>1843</v>
      </c>
    </row>
    <row r="83" ht="12">
      <c r="B83" s="2" t="s">
        <v>469</v>
      </c>
    </row>
    <row r="84" spans="2:3" ht="12">
      <c r="B84" s="11"/>
      <c r="C84" s="2" t="s">
        <v>1856</v>
      </c>
    </row>
    <row r="85" spans="2:3" ht="12">
      <c r="B85" s="2">
        <v>29</v>
      </c>
      <c r="C85" s="2" t="s">
        <v>465</v>
      </c>
    </row>
    <row r="86" spans="2:3" ht="12">
      <c r="B86" s="11" t="s">
        <v>667</v>
      </c>
      <c r="C86" s="2" t="s">
        <v>1857</v>
      </c>
    </row>
    <row r="88" ht="12">
      <c r="B88" s="2" t="s">
        <v>2646</v>
      </c>
    </row>
    <row r="89" spans="2:3" ht="11.25" customHeight="1">
      <c r="B89" s="11" t="s">
        <v>668</v>
      </c>
      <c r="C89" s="2" t="s">
        <v>276</v>
      </c>
    </row>
    <row r="91" ht="12">
      <c r="B91" s="2" t="s">
        <v>2659</v>
      </c>
    </row>
    <row r="92" spans="2:3" ht="12">
      <c r="B92" s="11" t="s">
        <v>669</v>
      </c>
      <c r="C92" s="2" t="s">
        <v>293</v>
      </c>
    </row>
    <row r="93" ht="12">
      <c r="C93" s="2" t="s">
        <v>445</v>
      </c>
    </row>
    <row r="95" ht="12">
      <c r="B95" s="2" t="s">
        <v>470</v>
      </c>
    </row>
    <row r="96" spans="2:3" ht="12">
      <c r="B96" s="11"/>
      <c r="C96" s="2" t="s">
        <v>296</v>
      </c>
    </row>
    <row r="97" spans="2:3" ht="12">
      <c r="B97" s="2">
        <v>33</v>
      </c>
      <c r="C97" s="2" t="s">
        <v>2665</v>
      </c>
    </row>
    <row r="98" spans="2:3" ht="12">
      <c r="B98" s="11" t="s">
        <v>670</v>
      </c>
      <c r="C98" s="10" t="s">
        <v>301</v>
      </c>
    </row>
    <row r="99" spans="2:3" ht="12">
      <c r="B99" s="11"/>
      <c r="C99" s="2" t="s">
        <v>310</v>
      </c>
    </row>
    <row r="100" spans="2:3" ht="12">
      <c r="B100" s="2">
        <v>35</v>
      </c>
      <c r="C100" s="2" t="s">
        <v>2074</v>
      </c>
    </row>
    <row r="102" ht="12">
      <c r="B102" s="2" t="s">
        <v>462</v>
      </c>
    </row>
    <row r="103" ht="12">
      <c r="C103" s="2" t="s">
        <v>315</v>
      </c>
    </row>
    <row r="104" spans="2:3" ht="12">
      <c r="B104" s="11" t="s">
        <v>671</v>
      </c>
      <c r="C104" s="2" t="s">
        <v>792</v>
      </c>
    </row>
    <row r="105" spans="2:3" ht="12">
      <c r="B105" s="11" t="s">
        <v>672</v>
      </c>
      <c r="C105" s="2" t="s">
        <v>353</v>
      </c>
    </row>
    <row r="107" ht="12">
      <c r="B107" s="2" t="s">
        <v>2625</v>
      </c>
    </row>
    <row r="108" spans="2:3" ht="12">
      <c r="B108" s="11" t="s">
        <v>673</v>
      </c>
      <c r="C108" s="2" t="s">
        <v>1716</v>
      </c>
    </row>
    <row r="109" spans="2:3" ht="12">
      <c r="B109" s="11" t="s">
        <v>674</v>
      </c>
      <c r="C109" s="2" t="s">
        <v>1717</v>
      </c>
    </row>
    <row r="111" ht="12">
      <c r="B111" s="2" t="s">
        <v>491</v>
      </c>
    </row>
    <row r="112" spans="2:3" ht="12">
      <c r="B112" s="11"/>
      <c r="C112" s="2" t="s">
        <v>827</v>
      </c>
    </row>
    <row r="113" spans="2:3" ht="12">
      <c r="B113" s="2">
        <v>40</v>
      </c>
      <c r="C113" s="2" t="s">
        <v>1734</v>
      </c>
    </row>
    <row r="115" ht="12">
      <c r="B115" s="2" t="s">
        <v>888</v>
      </c>
    </row>
    <row r="116" spans="2:3" ht="12">
      <c r="B116" s="11"/>
      <c r="C116" s="2" t="s">
        <v>889</v>
      </c>
    </row>
    <row r="117" spans="2:3" ht="12">
      <c r="B117" s="2">
        <v>41</v>
      </c>
      <c r="C117" s="2" t="s">
        <v>1745</v>
      </c>
    </row>
    <row r="118" spans="2:3" ht="12">
      <c r="B118" s="11"/>
      <c r="C118" s="2" t="s">
        <v>1750</v>
      </c>
    </row>
    <row r="119" spans="2:3" ht="12">
      <c r="B119" s="2">
        <v>42</v>
      </c>
      <c r="C119" s="2" t="s">
        <v>892</v>
      </c>
    </row>
  </sheetData>
  <printOptions/>
  <pageMargins left="0.3" right="0.24" top="1" bottom="1" header="0.512" footer="0.512"/>
  <pageSetup fitToHeight="5" fitToWidth="1" horizontalDpi="600" verticalDpi="600" orientation="portrait" paperSize="9" scale="92" r:id="rId2"/>
  <drawing r:id="rId1"/>
</worksheet>
</file>

<file path=xl/worksheets/sheet10.xml><?xml version="1.0" encoding="utf-8"?>
<worksheet xmlns="http://schemas.openxmlformats.org/spreadsheetml/2006/main" xmlns:r="http://schemas.openxmlformats.org/officeDocument/2006/relationships">
  <dimension ref="B2:AI407"/>
  <sheetViews>
    <sheetView workbookViewId="0" topLeftCell="A1">
      <selection activeCell="A1" sqref="A1"/>
    </sheetView>
  </sheetViews>
  <sheetFormatPr defaultColWidth="9.00390625" defaultRowHeight="13.5"/>
  <cols>
    <col min="1" max="1" width="2.625" style="303" customWidth="1"/>
    <col min="2" max="2" width="13.125" style="389" customWidth="1"/>
    <col min="3" max="3" width="10.25390625" style="303" bestFit="1" customWidth="1"/>
    <col min="4" max="5" width="10.25390625" style="303" customWidth="1"/>
    <col min="6" max="6" width="11.50390625" style="303" customWidth="1"/>
    <col min="7" max="7" width="10.25390625" style="303" customWidth="1"/>
    <col min="8" max="9" width="6.75390625" style="303" customWidth="1"/>
    <col min="10" max="10" width="7.875" style="303" customWidth="1"/>
    <col min="11" max="13" width="6.75390625" style="303" customWidth="1"/>
    <col min="14" max="14" width="10.25390625" style="303" customWidth="1"/>
    <col min="15" max="15" width="9.625" style="303" customWidth="1"/>
    <col min="16" max="18" width="6.75390625" style="303" customWidth="1"/>
    <col min="19" max="24" width="8.125" style="303" customWidth="1"/>
    <col min="25" max="25" width="8.875" style="303" customWidth="1"/>
    <col min="26" max="26" width="9.875" style="303" customWidth="1"/>
    <col min="27" max="27" width="8.50390625" style="303" customWidth="1"/>
    <col min="28" max="28" width="9.00390625" style="303" customWidth="1"/>
    <col min="29" max="32" width="9.875" style="303" customWidth="1"/>
    <col min="33" max="33" width="10.75390625" style="303" customWidth="1"/>
    <col min="34" max="34" width="13.375" style="303" customWidth="1"/>
    <col min="35" max="16384" width="6.75390625" style="303" customWidth="1"/>
  </cols>
  <sheetData>
    <row r="2" spans="2:9" ht="14.25">
      <c r="B2" s="304" t="s">
        <v>2429</v>
      </c>
      <c r="C2" s="305"/>
      <c r="E2" s="305"/>
      <c r="G2" s="304"/>
      <c r="H2" s="304"/>
      <c r="I2" s="304"/>
    </row>
    <row r="3" spans="2:34" ht="12.75" thickBot="1">
      <c r="B3" s="306"/>
      <c r="C3" s="305"/>
      <c r="D3" s="305"/>
      <c r="E3" s="305"/>
      <c r="F3" s="305"/>
      <c r="G3" s="305"/>
      <c r="H3" s="305"/>
      <c r="I3" s="305"/>
      <c r="Z3" s="307" t="s">
        <v>2397</v>
      </c>
      <c r="AH3" s="307" t="s">
        <v>2398</v>
      </c>
    </row>
    <row r="4" spans="2:34" ht="21" customHeight="1" thickTop="1">
      <c r="B4" s="308" t="s">
        <v>2399</v>
      </c>
      <c r="C4" s="309" t="s">
        <v>2331</v>
      </c>
      <c r="D4" s="1281" t="s">
        <v>2400</v>
      </c>
      <c r="E4" s="1282"/>
      <c r="F4" s="1282"/>
      <c r="G4" s="1282"/>
      <c r="H4" s="1282"/>
      <c r="I4" s="1282"/>
      <c r="J4" s="1282"/>
      <c r="K4" s="1282"/>
      <c r="L4" s="1282"/>
      <c r="M4" s="1282"/>
      <c r="N4" s="1282"/>
      <c r="O4" s="1282"/>
      <c r="P4" s="310"/>
      <c r="Q4" s="1294" t="s">
        <v>2401</v>
      </c>
      <c r="R4" s="1294"/>
      <c r="S4" s="1294"/>
      <c r="T4" s="1294"/>
      <c r="U4" s="1294"/>
      <c r="V4" s="1294"/>
      <c r="W4" s="1294"/>
      <c r="X4" s="1294"/>
      <c r="Y4" s="1295"/>
      <c r="Z4" s="311"/>
      <c r="AA4" s="1296" t="s">
        <v>2402</v>
      </c>
      <c r="AB4" s="1297"/>
      <c r="AC4" s="312" t="s">
        <v>2403</v>
      </c>
      <c r="AD4" s="312"/>
      <c r="AE4" s="313" t="s">
        <v>2404</v>
      </c>
      <c r="AF4" s="314"/>
      <c r="AG4" s="313" t="s">
        <v>2405</v>
      </c>
      <c r="AH4" s="124"/>
    </row>
    <row r="5" spans="2:34" ht="21" customHeight="1">
      <c r="B5" s="315"/>
      <c r="C5" s="316" t="s">
        <v>2332</v>
      </c>
      <c r="D5" s="317" t="s">
        <v>2333</v>
      </c>
      <c r="E5" s="318" t="s">
        <v>2334</v>
      </c>
      <c r="F5" s="317" t="s">
        <v>2406</v>
      </c>
      <c r="G5" s="319" t="s">
        <v>2335</v>
      </c>
      <c r="H5" s="1289" t="s">
        <v>2407</v>
      </c>
      <c r="I5" s="1290"/>
      <c r="J5" s="1290"/>
      <c r="K5" s="1291"/>
      <c r="L5" s="319" t="s">
        <v>2336</v>
      </c>
      <c r="M5" s="319" t="s">
        <v>2337</v>
      </c>
      <c r="N5" s="319" t="s">
        <v>2408</v>
      </c>
      <c r="O5" s="317" t="s">
        <v>2409</v>
      </c>
      <c r="P5" s="143" t="s">
        <v>2338</v>
      </c>
      <c r="Q5" s="317" t="s">
        <v>2333</v>
      </c>
      <c r="R5" s="1292" t="s">
        <v>2339</v>
      </c>
      <c r="S5" s="320" t="s">
        <v>2340</v>
      </c>
      <c r="T5" s="321"/>
      <c r="U5" s="322" t="s">
        <v>2341</v>
      </c>
      <c r="V5" s="321"/>
      <c r="W5" s="322" t="s">
        <v>2342</v>
      </c>
      <c r="X5" s="322"/>
      <c r="Y5" s="317" t="s">
        <v>2112</v>
      </c>
      <c r="Z5" s="143" t="s">
        <v>2410</v>
      </c>
      <c r="AA5" s="317" t="s">
        <v>2411</v>
      </c>
      <c r="AB5" s="323" t="s">
        <v>2343</v>
      </c>
      <c r="AC5" s="324" t="s">
        <v>2331</v>
      </c>
      <c r="AD5" s="317" t="s">
        <v>2344</v>
      </c>
      <c r="AE5" s="317" t="s">
        <v>2331</v>
      </c>
      <c r="AF5" s="317" t="s">
        <v>2344</v>
      </c>
      <c r="AG5" s="1307" t="s">
        <v>2412</v>
      </c>
      <c r="AH5" s="1307" t="s">
        <v>2402</v>
      </c>
    </row>
    <row r="6" spans="2:34" ht="21" customHeight="1">
      <c r="B6" s="325" t="s">
        <v>2413</v>
      </c>
      <c r="C6" s="144" t="s">
        <v>2345</v>
      </c>
      <c r="D6" s="144" t="s">
        <v>2346</v>
      </c>
      <c r="E6" s="326"/>
      <c r="F6" s="144"/>
      <c r="G6" s="327"/>
      <c r="H6" s="328" t="s">
        <v>2414</v>
      </c>
      <c r="I6" s="329" t="s">
        <v>2347</v>
      </c>
      <c r="J6" s="329" t="s">
        <v>2348</v>
      </c>
      <c r="K6" s="329" t="s">
        <v>2349</v>
      </c>
      <c r="L6" s="330"/>
      <c r="M6" s="330"/>
      <c r="N6" s="327"/>
      <c r="O6" s="144" t="s">
        <v>2415</v>
      </c>
      <c r="P6" s="144" t="s">
        <v>2350</v>
      </c>
      <c r="Q6" s="144" t="s">
        <v>2351</v>
      </c>
      <c r="R6" s="1280"/>
      <c r="S6" s="331"/>
      <c r="T6" s="332" t="s">
        <v>2352</v>
      </c>
      <c r="U6" s="333"/>
      <c r="V6" s="332" t="s">
        <v>2353</v>
      </c>
      <c r="W6" s="333"/>
      <c r="X6" s="334" t="s">
        <v>2354</v>
      </c>
      <c r="Y6" s="144" t="s">
        <v>2355</v>
      </c>
      <c r="Z6" s="144" t="s">
        <v>2356</v>
      </c>
      <c r="AA6" s="144" t="s">
        <v>2416</v>
      </c>
      <c r="AB6" s="335"/>
      <c r="AC6" s="336" t="s">
        <v>2332</v>
      </c>
      <c r="AD6" s="144" t="s">
        <v>2357</v>
      </c>
      <c r="AE6" s="144" t="s">
        <v>2332</v>
      </c>
      <c r="AF6" s="144" t="s">
        <v>2357</v>
      </c>
      <c r="AG6" s="1293"/>
      <c r="AH6" s="1293"/>
    </row>
    <row r="7" spans="2:35" ht="12">
      <c r="B7" s="337" t="s">
        <v>2417</v>
      </c>
      <c r="C7" s="338">
        <v>2690</v>
      </c>
      <c r="D7" s="338">
        <v>2335</v>
      </c>
      <c r="E7" s="338">
        <v>1298</v>
      </c>
      <c r="F7" s="338">
        <v>10</v>
      </c>
      <c r="G7" s="338">
        <v>9</v>
      </c>
      <c r="H7" s="339">
        <v>387</v>
      </c>
      <c r="I7" s="338">
        <v>267</v>
      </c>
      <c r="J7" s="338">
        <v>87</v>
      </c>
      <c r="K7" s="338">
        <v>33</v>
      </c>
      <c r="L7" s="338">
        <v>539</v>
      </c>
      <c r="M7" s="338">
        <v>40</v>
      </c>
      <c r="N7" s="340">
        <v>23</v>
      </c>
      <c r="O7" s="338">
        <v>28</v>
      </c>
      <c r="P7" s="338">
        <v>1</v>
      </c>
      <c r="Q7" s="338">
        <v>352</v>
      </c>
      <c r="R7" s="338">
        <v>108</v>
      </c>
      <c r="S7" s="340">
        <v>104</v>
      </c>
      <c r="T7" s="340">
        <v>96</v>
      </c>
      <c r="U7" s="340">
        <v>107</v>
      </c>
      <c r="V7" s="340">
        <v>104</v>
      </c>
      <c r="W7" s="341">
        <v>32</v>
      </c>
      <c r="X7" s="342">
        <v>23</v>
      </c>
      <c r="Y7" s="342">
        <v>1</v>
      </c>
      <c r="Z7" s="342">
        <v>2</v>
      </c>
      <c r="AA7" s="338">
        <v>49</v>
      </c>
      <c r="AB7" s="343">
        <v>1303</v>
      </c>
      <c r="AC7" s="344">
        <v>3582</v>
      </c>
      <c r="AD7" s="340">
        <v>1735</v>
      </c>
      <c r="AE7" s="340">
        <v>202</v>
      </c>
      <c r="AF7" s="340">
        <v>98</v>
      </c>
      <c r="AG7" s="340">
        <v>4559</v>
      </c>
      <c r="AH7" s="340">
        <v>2209</v>
      </c>
      <c r="AI7" s="121"/>
    </row>
    <row r="8" spans="2:35" s="345" customFormat="1" ht="11.25">
      <c r="B8" s="347" t="s">
        <v>2418</v>
      </c>
      <c r="C8" s="348">
        <v>2690</v>
      </c>
      <c r="D8" s="348">
        <v>2344</v>
      </c>
      <c r="E8" s="349">
        <v>1349</v>
      </c>
      <c r="F8" s="349">
        <v>13</v>
      </c>
      <c r="G8" s="349">
        <v>9</v>
      </c>
      <c r="H8" s="348">
        <v>377</v>
      </c>
      <c r="I8" s="349">
        <v>256</v>
      </c>
      <c r="J8" s="349">
        <v>89</v>
      </c>
      <c r="K8" s="349">
        <v>32</v>
      </c>
      <c r="L8" s="349">
        <v>505</v>
      </c>
      <c r="M8" s="349">
        <v>45</v>
      </c>
      <c r="N8" s="349">
        <v>22</v>
      </c>
      <c r="O8" s="349">
        <v>25</v>
      </c>
      <c r="P8" s="348">
        <v>1</v>
      </c>
      <c r="Q8" s="348">
        <v>344</v>
      </c>
      <c r="R8" s="349">
        <v>103</v>
      </c>
      <c r="S8" s="348">
        <v>104</v>
      </c>
      <c r="T8" s="348">
        <v>95</v>
      </c>
      <c r="U8" s="348">
        <v>103</v>
      </c>
      <c r="V8" s="348">
        <v>102</v>
      </c>
      <c r="W8" s="350">
        <v>33</v>
      </c>
      <c r="X8" s="350">
        <v>24</v>
      </c>
      <c r="Y8" s="350">
        <v>1</v>
      </c>
      <c r="Z8" s="350">
        <v>2</v>
      </c>
      <c r="AA8" s="348">
        <v>48</v>
      </c>
      <c r="AB8" s="351">
        <v>1283</v>
      </c>
      <c r="AC8" s="352">
        <v>3630</v>
      </c>
      <c r="AD8" s="348">
        <v>1732</v>
      </c>
      <c r="AE8" s="348">
        <v>204</v>
      </c>
      <c r="AF8" s="348">
        <v>98</v>
      </c>
      <c r="AG8" s="348">
        <v>4559</v>
      </c>
      <c r="AH8" s="348">
        <v>2175</v>
      </c>
      <c r="AI8" s="353"/>
    </row>
    <row r="9" spans="2:35" s="345" customFormat="1" ht="11.25">
      <c r="B9" s="354"/>
      <c r="C9" s="80"/>
      <c r="D9" s="294"/>
      <c r="E9" s="355"/>
      <c r="F9" s="355"/>
      <c r="G9" s="355"/>
      <c r="H9" s="339"/>
      <c r="I9" s="349"/>
      <c r="J9" s="355"/>
      <c r="K9" s="355"/>
      <c r="L9" s="355"/>
      <c r="M9" s="355"/>
      <c r="N9" s="355"/>
      <c r="O9" s="355"/>
      <c r="P9" s="294"/>
      <c r="Q9" s="294"/>
      <c r="R9" s="355"/>
      <c r="S9" s="294"/>
      <c r="T9" s="294"/>
      <c r="U9" s="294"/>
      <c r="V9" s="294"/>
      <c r="W9" s="350"/>
      <c r="X9" s="350"/>
      <c r="Y9" s="350"/>
      <c r="Z9" s="350"/>
      <c r="AA9" s="294"/>
      <c r="AB9" s="356"/>
      <c r="AC9" s="357"/>
      <c r="AD9" s="294"/>
      <c r="AE9" s="294"/>
      <c r="AF9" s="294"/>
      <c r="AG9" s="294"/>
      <c r="AH9" s="294"/>
      <c r="AI9" s="353"/>
    </row>
    <row r="10" spans="2:34" s="345" customFormat="1" ht="11.25">
      <c r="B10" s="358" t="s">
        <v>2419</v>
      </c>
      <c r="C10" s="349">
        <v>10802</v>
      </c>
      <c r="D10" s="349">
        <v>9769</v>
      </c>
      <c r="E10" s="349">
        <v>3234</v>
      </c>
      <c r="F10" s="349">
        <v>34</v>
      </c>
      <c r="G10" s="349">
        <v>28</v>
      </c>
      <c r="H10" s="348">
        <v>1960</v>
      </c>
      <c r="I10" s="349">
        <v>1411</v>
      </c>
      <c r="J10" s="349">
        <v>429</v>
      </c>
      <c r="K10" s="349">
        <v>121</v>
      </c>
      <c r="L10" s="349">
        <v>3981</v>
      </c>
      <c r="M10" s="349">
        <v>234</v>
      </c>
      <c r="N10" s="349">
        <v>125</v>
      </c>
      <c r="O10" s="349">
        <v>172</v>
      </c>
      <c r="P10" s="349">
        <v>3</v>
      </c>
      <c r="Q10" s="349">
        <v>1013</v>
      </c>
      <c r="R10" s="349">
        <v>341</v>
      </c>
      <c r="S10" s="349">
        <v>386</v>
      </c>
      <c r="T10" s="349">
        <v>355</v>
      </c>
      <c r="U10" s="349">
        <v>160</v>
      </c>
      <c r="V10" s="349">
        <v>158</v>
      </c>
      <c r="W10" s="350">
        <v>121</v>
      </c>
      <c r="X10" s="350">
        <v>106</v>
      </c>
      <c r="Y10" s="350">
        <v>5</v>
      </c>
      <c r="Z10" s="350">
        <v>18</v>
      </c>
      <c r="AA10" s="349">
        <v>52</v>
      </c>
      <c r="AB10" s="359">
        <v>5398</v>
      </c>
      <c r="AC10" s="360">
        <v>3287</v>
      </c>
      <c r="AD10" s="349">
        <v>1643</v>
      </c>
      <c r="AE10" s="349">
        <v>271</v>
      </c>
      <c r="AF10" s="349">
        <v>135</v>
      </c>
      <c r="AG10" s="349">
        <v>2753</v>
      </c>
      <c r="AH10" s="349">
        <v>1376</v>
      </c>
    </row>
    <row r="11" spans="2:34" s="345" customFormat="1" ht="11.25">
      <c r="B11" s="358" t="s">
        <v>2420</v>
      </c>
      <c r="C11" s="349">
        <v>2792</v>
      </c>
      <c r="D11" s="349">
        <v>2374</v>
      </c>
      <c r="E11" s="349">
        <v>2033</v>
      </c>
      <c r="F11" s="349">
        <v>14</v>
      </c>
      <c r="G11" s="349">
        <f>+G19+G35+G36+G37+G38+G39+G40+G41</f>
        <v>12</v>
      </c>
      <c r="H11" s="348">
        <v>233</v>
      </c>
      <c r="I11" s="349">
        <v>118</v>
      </c>
      <c r="J11" s="349">
        <v>84</v>
      </c>
      <c r="K11" s="349">
        <v>31</v>
      </c>
      <c r="L11" s="349">
        <v>10</v>
      </c>
      <c r="M11" s="349">
        <v>35</v>
      </c>
      <c r="N11" s="349">
        <v>18</v>
      </c>
      <c r="O11" s="349">
        <v>20</v>
      </c>
      <c r="P11" s="361" t="s">
        <v>2421</v>
      </c>
      <c r="Q11" s="349">
        <v>417</v>
      </c>
      <c r="R11" s="349">
        <v>242</v>
      </c>
      <c r="S11" s="349">
        <v>124</v>
      </c>
      <c r="T11" s="349">
        <v>111</v>
      </c>
      <c r="U11" s="349">
        <v>41</v>
      </c>
      <c r="V11" s="349">
        <v>39</v>
      </c>
      <c r="W11" s="350">
        <v>9</v>
      </c>
      <c r="X11" s="350">
        <v>3</v>
      </c>
      <c r="Y11" s="350">
        <v>1</v>
      </c>
      <c r="Z11" s="350" t="s">
        <v>2422</v>
      </c>
      <c r="AA11" s="349">
        <v>45</v>
      </c>
      <c r="AB11" s="359">
        <v>1304</v>
      </c>
      <c r="AC11" s="360">
        <v>3248</v>
      </c>
      <c r="AD11" s="349">
        <v>1517</v>
      </c>
      <c r="AE11" s="349">
        <v>146</v>
      </c>
      <c r="AF11" s="349">
        <v>68</v>
      </c>
      <c r="AG11" s="349">
        <v>3901</v>
      </c>
      <c r="AH11" s="349">
        <v>1822</v>
      </c>
    </row>
    <row r="12" spans="2:34" s="345" customFormat="1" ht="11.25">
      <c r="B12" s="358" t="s">
        <v>2423</v>
      </c>
      <c r="C12" s="349">
        <v>5137</v>
      </c>
      <c r="D12" s="349">
        <v>4231</v>
      </c>
      <c r="E12" s="349">
        <v>2799</v>
      </c>
      <c r="F12" s="349">
        <v>28</v>
      </c>
      <c r="G12" s="349">
        <v>23</v>
      </c>
      <c r="H12" s="348">
        <v>449</v>
      </c>
      <c r="I12" s="349">
        <v>262</v>
      </c>
      <c r="J12" s="349">
        <v>148</v>
      </c>
      <c r="K12" s="349">
        <v>39</v>
      </c>
      <c r="L12" s="349">
        <v>790</v>
      </c>
      <c r="M12" s="349">
        <v>52</v>
      </c>
      <c r="N12" s="349">
        <v>58</v>
      </c>
      <c r="O12" s="349">
        <v>32</v>
      </c>
      <c r="P12" s="349">
        <v>3</v>
      </c>
      <c r="Q12" s="349">
        <v>903</v>
      </c>
      <c r="R12" s="349">
        <v>248</v>
      </c>
      <c r="S12" s="349">
        <v>443</v>
      </c>
      <c r="T12" s="349">
        <v>404</v>
      </c>
      <c r="U12" s="349">
        <v>199</v>
      </c>
      <c r="V12" s="349">
        <v>190</v>
      </c>
      <c r="W12" s="350">
        <v>12</v>
      </c>
      <c r="X12" s="350">
        <v>5</v>
      </c>
      <c r="Y12" s="350">
        <v>1</v>
      </c>
      <c r="Z12" s="350" t="s">
        <v>2424</v>
      </c>
      <c r="AA12" s="349">
        <v>47</v>
      </c>
      <c r="AB12" s="359">
        <v>2386</v>
      </c>
      <c r="AC12" s="360">
        <v>3348</v>
      </c>
      <c r="AD12" s="349">
        <v>1555</v>
      </c>
      <c r="AE12" s="349">
        <v>184</v>
      </c>
      <c r="AF12" s="349">
        <v>86</v>
      </c>
      <c r="AG12" s="349">
        <v>3325</v>
      </c>
      <c r="AH12" s="349">
        <v>1545</v>
      </c>
    </row>
    <row r="13" spans="2:34" s="345" customFormat="1" ht="11.25">
      <c r="B13" s="358" t="s">
        <v>2425</v>
      </c>
      <c r="C13" s="349">
        <v>8171</v>
      </c>
      <c r="D13" s="349">
        <v>7063</v>
      </c>
      <c r="E13" s="349">
        <v>5424</v>
      </c>
      <c r="F13" s="349">
        <v>50</v>
      </c>
      <c r="G13" s="349">
        <v>26</v>
      </c>
      <c r="H13" s="348">
        <v>1124</v>
      </c>
      <c r="I13" s="349">
        <v>771</v>
      </c>
      <c r="J13" s="349">
        <v>226</v>
      </c>
      <c r="K13" s="349">
        <v>127</v>
      </c>
      <c r="L13" s="349">
        <v>265</v>
      </c>
      <c r="M13" s="349">
        <v>127</v>
      </c>
      <c r="N13" s="349">
        <v>17</v>
      </c>
      <c r="O13" s="349">
        <v>30</v>
      </c>
      <c r="P13" s="349">
        <v>2</v>
      </c>
      <c r="Q13" s="349">
        <v>1105</v>
      </c>
      <c r="R13" s="349">
        <v>200</v>
      </c>
      <c r="S13" s="349">
        <v>85</v>
      </c>
      <c r="T13" s="349">
        <v>75</v>
      </c>
      <c r="U13" s="349">
        <v>631</v>
      </c>
      <c r="V13" s="349">
        <v>630</v>
      </c>
      <c r="W13" s="350">
        <v>188</v>
      </c>
      <c r="X13" s="350">
        <v>127</v>
      </c>
      <c r="Y13" s="350">
        <v>1</v>
      </c>
      <c r="Z13" s="350" t="s">
        <v>2216</v>
      </c>
      <c r="AA13" s="349">
        <v>46</v>
      </c>
      <c r="AB13" s="359">
        <v>3744</v>
      </c>
      <c r="AC13" s="360">
        <v>4466</v>
      </c>
      <c r="AD13" s="349">
        <v>2046</v>
      </c>
      <c r="AE13" s="349">
        <v>183</v>
      </c>
      <c r="AF13" s="349">
        <v>84</v>
      </c>
      <c r="AG13" s="349">
        <v>4014</v>
      </c>
      <c r="AH13" s="349">
        <v>1839</v>
      </c>
    </row>
    <row r="14" spans="2:34" ht="12">
      <c r="B14" s="362"/>
      <c r="C14" s="363"/>
      <c r="D14" s="364"/>
      <c r="E14" s="364"/>
      <c r="F14" s="364"/>
      <c r="G14" s="364"/>
      <c r="H14" s="365"/>
      <c r="I14" s="366"/>
      <c r="J14" s="366"/>
      <c r="K14" s="366"/>
      <c r="L14" s="364"/>
      <c r="M14" s="364"/>
      <c r="N14" s="364"/>
      <c r="O14" s="364"/>
      <c r="P14" s="364"/>
      <c r="Q14" s="363"/>
      <c r="R14" s="363"/>
      <c r="S14" s="367"/>
      <c r="T14" s="366"/>
      <c r="U14" s="364"/>
      <c r="V14" s="366"/>
      <c r="W14" s="342"/>
      <c r="X14" s="342"/>
      <c r="Y14" s="342"/>
      <c r="Z14" s="342"/>
      <c r="AA14" s="364"/>
      <c r="AB14" s="368"/>
      <c r="AC14" s="369"/>
      <c r="AD14" s="364"/>
      <c r="AE14" s="366"/>
      <c r="AF14" s="363"/>
      <c r="AG14" s="370"/>
      <c r="AH14" s="364"/>
    </row>
    <row r="15" spans="2:34" ht="12">
      <c r="B15" s="371" t="s">
        <v>2358</v>
      </c>
      <c r="C15" s="363">
        <v>1847</v>
      </c>
      <c r="D15" s="363">
        <v>1702</v>
      </c>
      <c r="E15" s="363">
        <v>554</v>
      </c>
      <c r="F15" s="363">
        <v>3</v>
      </c>
      <c r="G15" s="363">
        <v>5</v>
      </c>
      <c r="H15" s="365">
        <v>638</v>
      </c>
      <c r="I15" s="366">
        <v>388</v>
      </c>
      <c r="J15" s="366">
        <v>220</v>
      </c>
      <c r="K15" s="366">
        <v>31</v>
      </c>
      <c r="L15" s="363">
        <v>425</v>
      </c>
      <c r="M15" s="363">
        <v>47</v>
      </c>
      <c r="N15" s="363">
        <v>8</v>
      </c>
      <c r="O15" s="363">
        <v>21</v>
      </c>
      <c r="P15" s="363">
        <v>1</v>
      </c>
      <c r="Q15" s="363">
        <v>143</v>
      </c>
      <c r="R15" s="363">
        <v>49</v>
      </c>
      <c r="S15" s="367">
        <v>74</v>
      </c>
      <c r="T15" s="366">
        <v>69</v>
      </c>
      <c r="U15" s="364">
        <v>11</v>
      </c>
      <c r="V15" s="366">
        <v>11</v>
      </c>
      <c r="W15" s="342">
        <v>8</v>
      </c>
      <c r="X15" s="342">
        <v>4</v>
      </c>
      <c r="Y15" s="342">
        <v>1</v>
      </c>
      <c r="Z15" s="342">
        <v>1</v>
      </c>
      <c r="AA15" s="363">
        <v>54</v>
      </c>
      <c r="AB15" s="368">
        <v>941</v>
      </c>
      <c r="AC15" s="369">
        <v>2910</v>
      </c>
      <c r="AD15" s="364">
        <v>1483</v>
      </c>
      <c r="AE15" s="366">
        <v>299</v>
      </c>
      <c r="AF15" s="363">
        <v>152</v>
      </c>
      <c r="AG15" s="370">
        <v>2337</v>
      </c>
      <c r="AH15" s="364">
        <v>1191</v>
      </c>
    </row>
    <row r="16" spans="2:34" ht="12">
      <c r="B16" s="371" t="s">
        <v>2359</v>
      </c>
      <c r="C16" s="363">
        <v>853</v>
      </c>
      <c r="D16" s="363">
        <v>725</v>
      </c>
      <c r="E16" s="363">
        <v>499</v>
      </c>
      <c r="F16" s="363">
        <v>8</v>
      </c>
      <c r="G16" s="363">
        <v>6</v>
      </c>
      <c r="H16" s="365">
        <v>119</v>
      </c>
      <c r="I16" s="366">
        <v>71</v>
      </c>
      <c r="J16" s="366">
        <v>38</v>
      </c>
      <c r="K16" s="366">
        <v>10</v>
      </c>
      <c r="L16" s="363">
        <v>69</v>
      </c>
      <c r="M16" s="363">
        <v>10</v>
      </c>
      <c r="N16" s="363">
        <v>11</v>
      </c>
      <c r="O16" s="363">
        <v>3</v>
      </c>
      <c r="P16" s="361" t="s">
        <v>2426</v>
      </c>
      <c r="Q16" s="363">
        <v>128</v>
      </c>
      <c r="R16" s="363">
        <v>39</v>
      </c>
      <c r="S16" s="367">
        <v>39</v>
      </c>
      <c r="T16" s="366">
        <v>36</v>
      </c>
      <c r="U16" s="364">
        <v>43</v>
      </c>
      <c r="V16" s="366">
        <v>43</v>
      </c>
      <c r="W16" s="342" t="s">
        <v>2426</v>
      </c>
      <c r="X16" s="342" t="s">
        <v>2426</v>
      </c>
      <c r="Y16" s="342">
        <v>1</v>
      </c>
      <c r="Z16" s="342" t="s">
        <v>2216</v>
      </c>
      <c r="AA16" s="363">
        <v>47</v>
      </c>
      <c r="AB16" s="368">
        <v>397</v>
      </c>
      <c r="AC16" s="369">
        <v>3142</v>
      </c>
      <c r="AD16" s="364">
        <v>1463</v>
      </c>
      <c r="AE16" s="366">
        <v>169</v>
      </c>
      <c r="AF16" s="363">
        <v>79</v>
      </c>
      <c r="AG16" s="370">
        <v>2979</v>
      </c>
      <c r="AH16" s="364">
        <v>1387</v>
      </c>
    </row>
    <row r="17" spans="2:34" ht="12">
      <c r="B17" s="371" t="s">
        <v>2360</v>
      </c>
      <c r="C17" s="363">
        <v>1375</v>
      </c>
      <c r="D17" s="363">
        <v>1238</v>
      </c>
      <c r="E17" s="363">
        <v>846</v>
      </c>
      <c r="F17" s="363">
        <v>7</v>
      </c>
      <c r="G17" s="363">
        <v>5</v>
      </c>
      <c r="H17" s="365">
        <v>319</v>
      </c>
      <c r="I17" s="366">
        <v>262</v>
      </c>
      <c r="J17" s="366">
        <v>54</v>
      </c>
      <c r="K17" s="366">
        <v>29</v>
      </c>
      <c r="L17" s="363">
        <v>21</v>
      </c>
      <c r="M17" s="363">
        <v>37</v>
      </c>
      <c r="N17" s="363">
        <v>0</v>
      </c>
      <c r="O17" s="363">
        <v>4</v>
      </c>
      <c r="P17" s="342" t="s">
        <v>2216</v>
      </c>
      <c r="Q17" s="363">
        <v>137</v>
      </c>
      <c r="R17" s="363">
        <v>20</v>
      </c>
      <c r="S17" s="367">
        <v>3</v>
      </c>
      <c r="T17" s="363">
        <v>3</v>
      </c>
      <c r="U17" s="364">
        <v>76</v>
      </c>
      <c r="V17" s="366">
        <v>76</v>
      </c>
      <c r="W17" s="342">
        <v>38</v>
      </c>
      <c r="X17" s="342">
        <v>13</v>
      </c>
      <c r="Y17" s="363">
        <v>0</v>
      </c>
      <c r="Z17" s="342" t="s">
        <v>2216</v>
      </c>
      <c r="AA17" s="363">
        <v>48</v>
      </c>
      <c r="AB17" s="368">
        <v>653</v>
      </c>
      <c r="AC17" s="369">
        <v>5236</v>
      </c>
      <c r="AD17" s="364">
        <v>2488</v>
      </c>
      <c r="AE17" s="366">
        <v>202</v>
      </c>
      <c r="AF17" s="363">
        <v>96</v>
      </c>
      <c r="AG17" s="370">
        <v>3918</v>
      </c>
      <c r="AH17" s="364">
        <v>1862</v>
      </c>
    </row>
    <row r="18" spans="2:34" ht="12">
      <c r="B18" s="371" t="s">
        <v>2361</v>
      </c>
      <c r="C18" s="363">
        <v>1747</v>
      </c>
      <c r="D18" s="363">
        <v>1528</v>
      </c>
      <c r="E18" s="363">
        <v>1048</v>
      </c>
      <c r="F18" s="363">
        <v>11</v>
      </c>
      <c r="G18" s="363">
        <v>6</v>
      </c>
      <c r="H18" s="365">
        <v>371</v>
      </c>
      <c r="I18" s="366">
        <v>288</v>
      </c>
      <c r="J18" s="366">
        <v>37</v>
      </c>
      <c r="K18" s="366">
        <v>19</v>
      </c>
      <c r="L18" s="363">
        <v>50</v>
      </c>
      <c r="M18" s="363">
        <v>34</v>
      </c>
      <c r="N18" s="363">
        <v>3</v>
      </c>
      <c r="O18" s="363">
        <v>5</v>
      </c>
      <c r="P18" s="342" t="s">
        <v>2216</v>
      </c>
      <c r="Q18" s="363">
        <v>220</v>
      </c>
      <c r="R18" s="363">
        <v>27</v>
      </c>
      <c r="S18" s="367">
        <v>9</v>
      </c>
      <c r="T18" s="366">
        <v>8</v>
      </c>
      <c r="U18" s="364">
        <v>112</v>
      </c>
      <c r="V18" s="366">
        <v>112</v>
      </c>
      <c r="W18" s="342">
        <v>72</v>
      </c>
      <c r="X18" s="342">
        <v>70</v>
      </c>
      <c r="Y18" s="342" t="s">
        <v>2216</v>
      </c>
      <c r="Z18" s="342" t="s">
        <v>2216</v>
      </c>
      <c r="AA18" s="363">
        <v>47</v>
      </c>
      <c r="AB18" s="368">
        <v>804</v>
      </c>
      <c r="AC18" s="369">
        <v>4938</v>
      </c>
      <c r="AD18" s="364">
        <v>2274</v>
      </c>
      <c r="AE18" s="366">
        <v>208</v>
      </c>
      <c r="AF18" s="363">
        <v>96</v>
      </c>
      <c r="AG18" s="370">
        <v>3595</v>
      </c>
      <c r="AH18" s="364">
        <v>1655</v>
      </c>
    </row>
    <row r="19" spans="2:34" ht="12">
      <c r="B19" s="371" t="s">
        <v>2362</v>
      </c>
      <c r="C19" s="363">
        <v>825</v>
      </c>
      <c r="D19" s="363">
        <v>699</v>
      </c>
      <c r="E19" s="363">
        <v>611</v>
      </c>
      <c r="F19" s="363">
        <v>5</v>
      </c>
      <c r="G19" s="363">
        <v>3</v>
      </c>
      <c r="H19" s="365">
        <v>66</v>
      </c>
      <c r="I19" s="366">
        <v>28</v>
      </c>
      <c r="J19" s="366">
        <v>29</v>
      </c>
      <c r="K19" s="366">
        <v>9</v>
      </c>
      <c r="L19" s="363">
        <v>4</v>
      </c>
      <c r="M19" s="363">
        <v>6</v>
      </c>
      <c r="N19" s="363">
        <v>2</v>
      </c>
      <c r="O19" s="363">
        <v>3</v>
      </c>
      <c r="P19" s="363">
        <v>1</v>
      </c>
      <c r="Q19" s="363">
        <v>126</v>
      </c>
      <c r="R19" s="363">
        <v>52</v>
      </c>
      <c r="S19" s="367">
        <v>66</v>
      </c>
      <c r="T19" s="366">
        <v>59</v>
      </c>
      <c r="U19" s="364">
        <v>6</v>
      </c>
      <c r="V19" s="366">
        <v>5</v>
      </c>
      <c r="W19" s="342">
        <v>2</v>
      </c>
      <c r="X19" s="342">
        <v>2</v>
      </c>
      <c r="Y19" s="342" t="s">
        <v>2216</v>
      </c>
      <c r="Z19" s="342" t="s">
        <v>2216</v>
      </c>
      <c r="AA19" s="363">
        <v>46</v>
      </c>
      <c r="AB19" s="368">
        <v>391</v>
      </c>
      <c r="AC19" s="369">
        <v>3832</v>
      </c>
      <c r="AD19" s="364">
        <v>1817</v>
      </c>
      <c r="AE19" s="366">
        <v>148</v>
      </c>
      <c r="AF19" s="363">
        <v>70</v>
      </c>
      <c r="AG19" s="370">
        <v>3745</v>
      </c>
      <c r="AH19" s="364">
        <v>1776</v>
      </c>
    </row>
    <row r="20" spans="2:34" ht="12">
      <c r="B20" s="371" t="s">
        <v>2126</v>
      </c>
      <c r="C20" s="363">
        <v>961</v>
      </c>
      <c r="D20" s="363">
        <v>892</v>
      </c>
      <c r="E20" s="363">
        <v>262</v>
      </c>
      <c r="F20" s="363">
        <v>1</v>
      </c>
      <c r="G20" s="363">
        <v>2</v>
      </c>
      <c r="H20" s="365">
        <v>79</v>
      </c>
      <c r="I20" s="366">
        <v>32</v>
      </c>
      <c r="J20" s="366">
        <v>36</v>
      </c>
      <c r="K20" s="366">
        <v>11</v>
      </c>
      <c r="L20" s="363">
        <v>427</v>
      </c>
      <c r="M20" s="363">
        <v>100</v>
      </c>
      <c r="N20" s="363">
        <v>4</v>
      </c>
      <c r="O20" s="363">
        <v>18</v>
      </c>
      <c r="P20" s="342" t="s">
        <v>2216</v>
      </c>
      <c r="Q20" s="363">
        <v>69</v>
      </c>
      <c r="R20" s="363">
        <v>13</v>
      </c>
      <c r="S20" s="367">
        <v>49</v>
      </c>
      <c r="T20" s="366">
        <v>45</v>
      </c>
      <c r="U20" s="367">
        <v>4</v>
      </c>
      <c r="V20" s="367">
        <v>4</v>
      </c>
      <c r="W20" s="342">
        <v>3</v>
      </c>
      <c r="X20" s="342">
        <v>3</v>
      </c>
      <c r="Y20" s="363">
        <v>0</v>
      </c>
      <c r="Z20" s="342" t="s">
        <v>2216</v>
      </c>
      <c r="AA20" s="363">
        <v>52</v>
      </c>
      <c r="AB20" s="368">
        <v>492</v>
      </c>
      <c r="AC20" s="369">
        <v>3372</v>
      </c>
      <c r="AD20" s="364">
        <v>1727</v>
      </c>
      <c r="AE20" s="366">
        <v>311</v>
      </c>
      <c r="AF20" s="363">
        <v>159</v>
      </c>
      <c r="AG20" s="370">
        <v>2842</v>
      </c>
      <c r="AH20" s="364">
        <v>1456</v>
      </c>
    </row>
    <row r="21" spans="2:34" ht="12">
      <c r="B21" s="371" t="s">
        <v>2252</v>
      </c>
      <c r="C21" s="363">
        <v>785</v>
      </c>
      <c r="D21" s="363">
        <v>700</v>
      </c>
      <c r="E21" s="363">
        <v>188</v>
      </c>
      <c r="F21" s="363">
        <v>1</v>
      </c>
      <c r="G21" s="363">
        <v>2</v>
      </c>
      <c r="H21" s="365">
        <v>64</v>
      </c>
      <c r="I21" s="366">
        <v>35</v>
      </c>
      <c r="J21" s="366">
        <v>23</v>
      </c>
      <c r="K21" s="366">
        <v>7</v>
      </c>
      <c r="L21" s="363">
        <v>402</v>
      </c>
      <c r="M21" s="363">
        <v>19</v>
      </c>
      <c r="N21" s="363">
        <v>8</v>
      </c>
      <c r="O21" s="363">
        <v>17</v>
      </c>
      <c r="P21" s="363">
        <v>1</v>
      </c>
      <c r="Q21" s="363">
        <v>68</v>
      </c>
      <c r="R21" s="363">
        <v>7</v>
      </c>
      <c r="S21" s="367">
        <v>59</v>
      </c>
      <c r="T21" s="366">
        <v>55</v>
      </c>
      <c r="U21" s="342" t="s">
        <v>2216</v>
      </c>
      <c r="V21" s="342" t="s">
        <v>2216</v>
      </c>
      <c r="W21" s="342" t="s">
        <v>2426</v>
      </c>
      <c r="X21" s="342" t="s">
        <v>2426</v>
      </c>
      <c r="Y21" s="342">
        <v>1</v>
      </c>
      <c r="Z21" s="342">
        <v>16</v>
      </c>
      <c r="AA21" s="363">
        <v>53</v>
      </c>
      <c r="AB21" s="368">
        <v>404</v>
      </c>
      <c r="AC21" s="369">
        <v>3220</v>
      </c>
      <c r="AD21" s="364">
        <v>1657</v>
      </c>
      <c r="AE21" s="366">
        <v>285</v>
      </c>
      <c r="AF21" s="363">
        <v>147</v>
      </c>
      <c r="AG21" s="370">
        <v>2255</v>
      </c>
      <c r="AH21" s="364">
        <v>1160</v>
      </c>
    </row>
    <row r="22" spans="2:34" ht="12">
      <c r="B22" s="371" t="s">
        <v>2363</v>
      </c>
      <c r="C22" s="363">
        <v>963</v>
      </c>
      <c r="D22" s="363">
        <v>872</v>
      </c>
      <c r="E22" s="363">
        <v>395</v>
      </c>
      <c r="F22" s="363">
        <v>5</v>
      </c>
      <c r="G22" s="363">
        <v>3</v>
      </c>
      <c r="H22" s="365">
        <v>266</v>
      </c>
      <c r="I22" s="366">
        <v>223</v>
      </c>
      <c r="J22" s="366">
        <v>27</v>
      </c>
      <c r="K22" s="366">
        <v>16</v>
      </c>
      <c r="L22" s="363">
        <v>178</v>
      </c>
      <c r="M22" s="363">
        <v>3</v>
      </c>
      <c r="N22" s="363">
        <v>5</v>
      </c>
      <c r="O22" s="363">
        <v>16</v>
      </c>
      <c r="P22" s="363">
        <v>0</v>
      </c>
      <c r="Q22" s="363">
        <v>90</v>
      </c>
      <c r="R22" s="363">
        <v>47</v>
      </c>
      <c r="S22" s="367">
        <v>36</v>
      </c>
      <c r="T22" s="366">
        <v>33</v>
      </c>
      <c r="U22" s="363">
        <v>3</v>
      </c>
      <c r="V22" s="363">
        <v>3</v>
      </c>
      <c r="W22" s="342" t="s">
        <v>2426</v>
      </c>
      <c r="X22" s="342" t="s">
        <v>2426</v>
      </c>
      <c r="Y22" s="342" t="s">
        <v>2216</v>
      </c>
      <c r="Z22" s="342">
        <v>1</v>
      </c>
      <c r="AA22" s="363">
        <v>52</v>
      </c>
      <c r="AB22" s="368">
        <v>474</v>
      </c>
      <c r="AC22" s="369">
        <v>2599</v>
      </c>
      <c r="AD22" s="364">
        <v>1280</v>
      </c>
      <c r="AE22" s="366">
        <v>211</v>
      </c>
      <c r="AF22" s="363">
        <v>104</v>
      </c>
      <c r="AG22" s="370">
        <v>2825</v>
      </c>
      <c r="AH22" s="364">
        <v>1391</v>
      </c>
    </row>
    <row r="23" spans="2:34" ht="12">
      <c r="B23" s="371" t="s">
        <v>2364</v>
      </c>
      <c r="C23" s="363">
        <v>572</v>
      </c>
      <c r="D23" s="363">
        <v>505</v>
      </c>
      <c r="E23" s="363">
        <v>398</v>
      </c>
      <c r="F23" s="363">
        <v>5</v>
      </c>
      <c r="G23" s="363">
        <v>2</v>
      </c>
      <c r="H23" s="365">
        <v>52</v>
      </c>
      <c r="I23" s="366">
        <v>33</v>
      </c>
      <c r="J23" s="366">
        <v>15</v>
      </c>
      <c r="K23" s="366">
        <v>4</v>
      </c>
      <c r="L23" s="363">
        <v>25</v>
      </c>
      <c r="M23" s="363">
        <v>11</v>
      </c>
      <c r="N23" s="363">
        <v>9</v>
      </c>
      <c r="O23" s="363">
        <v>4</v>
      </c>
      <c r="P23" s="363">
        <v>1</v>
      </c>
      <c r="Q23" s="363">
        <v>66</v>
      </c>
      <c r="R23" s="363">
        <v>34</v>
      </c>
      <c r="S23" s="367">
        <v>28</v>
      </c>
      <c r="T23" s="366">
        <v>25</v>
      </c>
      <c r="U23" s="364">
        <v>2</v>
      </c>
      <c r="V23" s="366">
        <v>2</v>
      </c>
      <c r="W23" s="342">
        <v>2</v>
      </c>
      <c r="X23" s="342">
        <v>2</v>
      </c>
      <c r="Y23" s="363">
        <v>0</v>
      </c>
      <c r="Z23" s="342" t="s">
        <v>2216</v>
      </c>
      <c r="AA23" s="363">
        <v>47</v>
      </c>
      <c r="AB23" s="368">
        <v>275</v>
      </c>
      <c r="AC23" s="369">
        <v>2701</v>
      </c>
      <c r="AD23" s="364">
        <v>1300</v>
      </c>
      <c r="AE23" s="366">
        <v>166</v>
      </c>
      <c r="AF23" s="363">
        <v>80</v>
      </c>
      <c r="AG23" s="370">
        <v>3199</v>
      </c>
      <c r="AH23" s="364">
        <v>1540</v>
      </c>
    </row>
    <row r="24" spans="2:34" ht="12">
      <c r="B24" s="371" t="s">
        <v>2365</v>
      </c>
      <c r="C24" s="363">
        <v>1301</v>
      </c>
      <c r="D24" s="363">
        <v>1192</v>
      </c>
      <c r="E24" s="363">
        <v>290</v>
      </c>
      <c r="F24" s="363">
        <v>4</v>
      </c>
      <c r="G24" s="363">
        <v>2</v>
      </c>
      <c r="H24" s="365">
        <v>87</v>
      </c>
      <c r="I24" s="366">
        <v>44</v>
      </c>
      <c r="J24" s="366">
        <v>35</v>
      </c>
      <c r="K24" s="366">
        <v>7</v>
      </c>
      <c r="L24" s="363">
        <v>771</v>
      </c>
      <c r="M24" s="363">
        <v>4</v>
      </c>
      <c r="N24" s="363">
        <v>0</v>
      </c>
      <c r="O24" s="363">
        <v>34</v>
      </c>
      <c r="P24" s="342" t="s">
        <v>2216</v>
      </c>
      <c r="Q24" s="363">
        <v>109</v>
      </c>
      <c r="R24" s="363">
        <v>23</v>
      </c>
      <c r="S24" s="367">
        <v>52</v>
      </c>
      <c r="T24" s="366">
        <v>48</v>
      </c>
      <c r="U24" s="364">
        <v>17</v>
      </c>
      <c r="V24" s="366">
        <v>17</v>
      </c>
      <c r="W24" s="342">
        <v>16</v>
      </c>
      <c r="X24" s="342">
        <v>16</v>
      </c>
      <c r="Y24" s="342">
        <v>1</v>
      </c>
      <c r="Z24" s="342" t="s">
        <v>2216</v>
      </c>
      <c r="AA24" s="363">
        <v>53</v>
      </c>
      <c r="AB24" s="368">
        <v>668</v>
      </c>
      <c r="AC24" s="369">
        <v>3938</v>
      </c>
      <c r="AD24" s="364">
        <v>2022</v>
      </c>
      <c r="AE24" s="366">
        <v>344</v>
      </c>
      <c r="AF24" s="363">
        <v>176</v>
      </c>
      <c r="AG24" s="370">
        <v>2902</v>
      </c>
      <c r="AH24" s="364">
        <v>1491</v>
      </c>
    </row>
    <row r="25" spans="2:34" ht="12">
      <c r="B25" s="371" t="s">
        <v>2366</v>
      </c>
      <c r="C25" s="363">
        <v>1348</v>
      </c>
      <c r="D25" s="363">
        <v>1247</v>
      </c>
      <c r="E25" s="363">
        <v>236</v>
      </c>
      <c r="F25" s="363">
        <v>2</v>
      </c>
      <c r="G25" s="363">
        <v>3</v>
      </c>
      <c r="H25" s="365">
        <v>56</v>
      </c>
      <c r="I25" s="366">
        <v>32</v>
      </c>
      <c r="J25" s="366">
        <v>16</v>
      </c>
      <c r="K25" s="366">
        <v>8</v>
      </c>
      <c r="L25" s="363">
        <v>894</v>
      </c>
      <c r="M25" s="363">
        <v>5</v>
      </c>
      <c r="N25" s="363">
        <v>27</v>
      </c>
      <c r="O25" s="363">
        <v>24</v>
      </c>
      <c r="P25" s="342" t="s">
        <v>2216</v>
      </c>
      <c r="Q25" s="363">
        <v>101</v>
      </c>
      <c r="R25" s="363">
        <v>37</v>
      </c>
      <c r="S25" s="367">
        <v>22</v>
      </c>
      <c r="T25" s="366">
        <v>20</v>
      </c>
      <c r="U25" s="364">
        <v>20</v>
      </c>
      <c r="V25" s="366">
        <v>17</v>
      </c>
      <c r="W25" s="342">
        <v>22</v>
      </c>
      <c r="X25" s="342">
        <v>21</v>
      </c>
      <c r="Y25" s="342" t="s">
        <v>2216</v>
      </c>
      <c r="Z25" s="342" t="s">
        <v>2216</v>
      </c>
      <c r="AA25" s="363">
        <v>53</v>
      </c>
      <c r="AB25" s="368">
        <v>693</v>
      </c>
      <c r="AC25" s="369">
        <v>4116</v>
      </c>
      <c r="AD25" s="364">
        <v>2115</v>
      </c>
      <c r="AE25" s="366">
        <v>354</v>
      </c>
      <c r="AF25" s="363">
        <v>182</v>
      </c>
      <c r="AG25" s="370">
        <v>2986</v>
      </c>
      <c r="AH25" s="364">
        <v>1534</v>
      </c>
    </row>
    <row r="26" spans="2:34" ht="12">
      <c r="B26" s="371" t="s">
        <v>2132</v>
      </c>
      <c r="C26" s="363">
        <v>1167</v>
      </c>
      <c r="D26" s="363">
        <v>1055</v>
      </c>
      <c r="E26" s="363">
        <v>537</v>
      </c>
      <c r="F26" s="363">
        <v>5</v>
      </c>
      <c r="G26" s="363">
        <v>3</v>
      </c>
      <c r="H26" s="365">
        <v>453</v>
      </c>
      <c r="I26" s="366">
        <v>424</v>
      </c>
      <c r="J26" s="366">
        <v>21</v>
      </c>
      <c r="K26" s="366">
        <v>8</v>
      </c>
      <c r="L26" s="363">
        <v>2</v>
      </c>
      <c r="M26" s="363">
        <v>6</v>
      </c>
      <c r="N26" s="363">
        <v>44</v>
      </c>
      <c r="O26" s="363">
        <v>6</v>
      </c>
      <c r="P26" s="363">
        <v>1</v>
      </c>
      <c r="Q26" s="363">
        <v>111</v>
      </c>
      <c r="R26" s="363">
        <v>92</v>
      </c>
      <c r="S26" s="363">
        <v>7</v>
      </c>
      <c r="T26" s="363">
        <v>6</v>
      </c>
      <c r="U26" s="363">
        <v>8</v>
      </c>
      <c r="V26" s="364">
        <v>8</v>
      </c>
      <c r="W26" s="342">
        <v>4</v>
      </c>
      <c r="X26" s="342" t="s">
        <v>2216</v>
      </c>
      <c r="Y26" s="363">
        <v>0</v>
      </c>
      <c r="Z26" s="342" t="s">
        <v>2216</v>
      </c>
      <c r="AA26" s="363">
        <v>51</v>
      </c>
      <c r="AB26" s="368">
        <v>553</v>
      </c>
      <c r="AC26" s="369">
        <v>3925</v>
      </c>
      <c r="AD26" s="364">
        <v>1861</v>
      </c>
      <c r="AE26" s="366">
        <v>201</v>
      </c>
      <c r="AF26" s="363">
        <v>95</v>
      </c>
      <c r="AG26" s="370">
        <v>3135</v>
      </c>
      <c r="AH26" s="364">
        <v>1486</v>
      </c>
    </row>
    <row r="27" spans="2:34" ht="12">
      <c r="B27" s="371" t="s">
        <v>2367</v>
      </c>
      <c r="C27" s="363">
        <v>843</v>
      </c>
      <c r="D27" s="363">
        <v>701</v>
      </c>
      <c r="E27" s="363">
        <v>265</v>
      </c>
      <c r="F27" s="363">
        <v>1</v>
      </c>
      <c r="G27" s="363">
        <v>2</v>
      </c>
      <c r="H27" s="365">
        <v>89</v>
      </c>
      <c r="I27" s="366">
        <v>49</v>
      </c>
      <c r="J27" s="366">
        <v>34</v>
      </c>
      <c r="K27" s="366">
        <v>6</v>
      </c>
      <c r="L27" s="363">
        <v>323</v>
      </c>
      <c r="M27" s="363">
        <v>5</v>
      </c>
      <c r="N27" s="363">
        <v>8</v>
      </c>
      <c r="O27" s="363">
        <v>6</v>
      </c>
      <c r="P27" s="363">
        <v>0</v>
      </c>
      <c r="Q27" s="363">
        <v>142</v>
      </c>
      <c r="R27" s="363">
        <v>13</v>
      </c>
      <c r="S27" s="367">
        <v>80</v>
      </c>
      <c r="T27" s="366">
        <v>74</v>
      </c>
      <c r="U27" s="364">
        <v>47</v>
      </c>
      <c r="V27" s="366">
        <v>46</v>
      </c>
      <c r="W27" s="342">
        <v>1</v>
      </c>
      <c r="X27" s="342">
        <v>1</v>
      </c>
      <c r="Y27" s="342" t="s">
        <v>2216</v>
      </c>
      <c r="Z27" s="342" t="s">
        <v>2216</v>
      </c>
      <c r="AA27" s="363">
        <v>49</v>
      </c>
      <c r="AB27" s="368">
        <v>405</v>
      </c>
      <c r="AC27" s="369">
        <v>3984</v>
      </c>
      <c r="AD27" s="364">
        <v>1914</v>
      </c>
      <c r="AE27" s="366">
        <v>250</v>
      </c>
      <c r="AF27" s="363">
        <v>120</v>
      </c>
      <c r="AG27" s="370">
        <v>2986</v>
      </c>
      <c r="AH27" s="364">
        <v>1434</v>
      </c>
    </row>
    <row r="28" spans="2:34" ht="12">
      <c r="B28" s="371" t="s">
        <v>2368</v>
      </c>
      <c r="C28" s="363">
        <v>316</v>
      </c>
      <c r="D28" s="363">
        <v>230</v>
      </c>
      <c r="E28" s="363">
        <v>79</v>
      </c>
      <c r="F28" s="363">
        <v>1</v>
      </c>
      <c r="G28" s="363">
        <v>1</v>
      </c>
      <c r="H28" s="365">
        <v>16</v>
      </c>
      <c r="I28" s="366">
        <v>6</v>
      </c>
      <c r="J28" s="366">
        <v>8</v>
      </c>
      <c r="K28" s="366">
        <v>2</v>
      </c>
      <c r="L28" s="363">
        <v>116</v>
      </c>
      <c r="M28" s="363">
        <v>14</v>
      </c>
      <c r="N28" s="363">
        <v>2</v>
      </c>
      <c r="O28" s="363">
        <v>3</v>
      </c>
      <c r="P28" s="361" t="s">
        <v>2426</v>
      </c>
      <c r="Q28" s="363">
        <v>86</v>
      </c>
      <c r="R28" s="363">
        <v>2</v>
      </c>
      <c r="S28" s="367">
        <v>10</v>
      </c>
      <c r="T28" s="366">
        <v>9</v>
      </c>
      <c r="U28" s="342" t="s">
        <v>2426</v>
      </c>
      <c r="V28" s="342" t="s">
        <v>2426</v>
      </c>
      <c r="W28" s="342" t="s">
        <v>2426</v>
      </c>
      <c r="X28" s="342" t="s">
        <v>2426</v>
      </c>
      <c r="Y28" s="342">
        <v>1</v>
      </c>
      <c r="Z28" s="342" t="s">
        <v>2216</v>
      </c>
      <c r="AA28" s="363">
        <v>44</v>
      </c>
      <c r="AB28" s="368">
        <v>134</v>
      </c>
      <c r="AC28" s="369">
        <v>3454</v>
      </c>
      <c r="AD28" s="364">
        <v>1466</v>
      </c>
      <c r="AE28" s="366">
        <v>295</v>
      </c>
      <c r="AF28" s="363">
        <v>125</v>
      </c>
      <c r="AG28" s="370">
        <v>3496</v>
      </c>
      <c r="AH28" s="364">
        <v>1483</v>
      </c>
    </row>
    <row r="29" spans="2:34" ht="12">
      <c r="B29" s="371" t="s">
        <v>2369</v>
      </c>
      <c r="C29" s="363">
        <v>330</v>
      </c>
      <c r="D29" s="363">
        <v>304</v>
      </c>
      <c r="E29" s="363">
        <v>105</v>
      </c>
      <c r="F29" s="363">
        <v>1</v>
      </c>
      <c r="G29" s="363">
        <v>1</v>
      </c>
      <c r="H29" s="365">
        <v>18</v>
      </c>
      <c r="I29" s="366">
        <v>11</v>
      </c>
      <c r="J29" s="366">
        <v>6</v>
      </c>
      <c r="K29" s="366">
        <v>2</v>
      </c>
      <c r="L29" s="363">
        <v>168</v>
      </c>
      <c r="M29" s="363">
        <v>5</v>
      </c>
      <c r="N29" s="363">
        <v>1</v>
      </c>
      <c r="O29" s="363">
        <v>5</v>
      </c>
      <c r="P29" s="342" t="s">
        <v>2216</v>
      </c>
      <c r="Q29" s="363">
        <v>27</v>
      </c>
      <c r="R29" s="363">
        <v>2</v>
      </c>
      <c r="S29" s="367">
        <v>16</v>
      </c>
      <c r="T29" s="366">
        <v>15</v>
      </c>
      <c r="U29" s="342" t="s">
        <v>2426</v>
      </c>
      <c r="V29" s="342" t="s">
        <v>2426</v>
      </c>
      <c r="W29" s="342" t="s">
        <v>2426</v>
      </c>
      <c r="X29" s="342" t="s">
        <v>2426</v>
      </c>
      <c r="Y29" s="342" t="s">
        <v>2216</v>
      </c>
      <c r="Z29" s="342" t="s">
        <v>2216</v>
      </c>
      <c r="AA29" s="363">
        <v>52</v>
      </c>
      <c r="AB29" s="368">
        <v>168</v>
      </c>
      <c r="AC29" s="369">
        <v>3552</v>
      </c>
      <c r="AD29" s="364">
        <v>1809</v>
      </c>
      <c r="AE29" s="366">
        <v>302</v>
      </c>
      <c r="AF29" s="365">
        <v>154</v>
      </c>
      <c r="AG29" s="370">
        <v>3248</v>
      </c>
      <c r="AH29" s="364">
        <v>1655</v>
      </c>
    </row>
    <row r="30" spans="2:34" ht="12">
      <c r="B30" s="371" t="s">
        <v>2370</v>
      </c>
      <c r="C30" s="363">
        <v>529</v>
      </c>
      <c r="D30" s="363">
        <v>476</v>
      </c>
      <c r="E30" s="363">
        <v>216</v>
      </c>
      <c r="F30" s="363">
        <v>5</v>
      </c>
      <c r="G30" s="363">
        <v>2</v>
      </c>
      <c r="H30" s="365">
        <v>53</v>
      </c>
      <c r="I30" s="366">
        <v>32</v>
      </c>
      <c r="J30" s="366">
        <v>16</v>
      </c>
      <c r="K30" s="366">
        <v>8</v>
      </c>
      <c r="L30" s="363">
        <v>171</v>
      </c>
      <c r="M30" s="363">
        <v>17</v>
      </c>
      <c r="N30" s="363">
        <v>6</v>
      </c>
      <c r="O30" s="363">
        <v>7</v>
      </c>
      <c r="P30" s="342" t="s">
        <v>2216</v>
      </c>
      <c r="Q30" s="363">
        <v>53</v>
      </c>
      <c r="R30" s="363">
        <v>26</v>
      </c>
      <c r="S30" s="367">
        <v>15</v>
      </c>
      <c r="T30" s="366">
        <v>14</v>
      </c>
      <c r="U30" s="342" t="s">
        <v>2426</v>
      </c>
      <c r="V30" s="342" t="s">
        <v>2426</v>
      </c>
      <c r="W30" s="342">
        <v>11</v>
      </c>
      <c r="X30" s="342">
        <v>11</v>
      </c>
      <c r="Y30" s="342" t="s">
        <v>2216</v>
      </c>
      <c r="Z30" s="342" t="s">
        <v>2216</v>
      </c>
      <c r="AA30" s="363">
        <v>51</v>
      </c>
      <c r="AB30" s="368">
        <v>260</v>
      </c>
      <c r="AC30" s="369">
        <v>2955</v>
      </c>
      <c r="AD30" s="364">
        <v>1453</v>
      </c>
      <c r="AE30" s="366">
        <v>251</v>
      </c>
      <c r="AF30" s="363">
        <v>124</v>
      </c>
      <c r="AG30" s="370">
        <v>2835</v>
      </c>
      <c r="AH30" s="364">
        <v>1394</v>
      </c>
    </row>
    <row r="31" spans="2:34" ht="12">
      <c r="B31" s="371" t="s">
        <v>2371</v>
      </c>
      <c r="C31" s="363">
        <v>98</v>
      </c>
      <c r="D31" s="363">
        <v>87</v>
      </c>
      <c r="E31" s="363">
        <v>48</v>
      </c>
      <c r="F31" s="363">
        <v>1</v>
      </c>
      <c r="G31" s="363">
        <v>1</v>
      </c>
      <c r="H31" s="365">
        <v>16</v>
      </c>
      <c r="I31" s="366">
        <v>8</v>
      </c>
      <c r="J31" s="366">
        <v>5</v>
      </c>
      <c r="K31" s="366">
        <v>4</v>
      </c>
      <c r="L31" s="363">
        <v>13</v>
      </c>
      <c r="M31" s="363">
        <v>3</v>
      </c>
      <c r="N31" s="363">
        <v>3</v>
      </c>
      <c r="O31" s="363">
        <v>2</v>
      </c>
      <c r="P31" s="342" t="s">
        <v>2216</v>
      </c>
      <c r="Q31" s="363">
        <v>11</v>
      </c>
      <c r="R31" s="363">
        <v>9</v>
      </c>
      <c r="S31" s="342" t="s">
        <v>2427</v>
      </c>
      <c r="T31" s="342" t="s">
        <v>2427</v>
      </c>
      <c r="U31" s="342" t="s">
        <v>2427</v>
      </c>
      <c r="V31" s="342" t="s">
        <v>2427</v>
      </c>
      <c r="W31" s="342" t="s">
        <v>2216</v>
      </c>
      <c r="X31" s="342" t="s">
        <v>2216</v>
      </c>
      <c r="Y31" s="363">
        <v>0</v>
      </c>
      <c r="Z31" s="342" t="s">
        <v>2216</v>
      </c>
      <c r="AA31" s="363">
        <v>49</v>
      </c>
      <c r="AB31" s="368">
        <v>47</v>
      </c>
      <c r="AC31" s="369">
        <v>1078</v>
      </c>
      <c r="AD31" s="364">
        <v>521</v>
      </c>
      <c r="AE31" s="366">
        <v>137</v>
      </c>
      <c r="AF31" s="363">
        <v>66</v>
      </c>
      <c r="AG31" s="370">
        <v>2021</v>
      </c>
      <c r="AH31" s="364">
        <v>977</v>
      </c>
    </row>
    <row r="32" spans="2:34" ht="12">
      <c r="B32" s="371" t="s">
        <v>2372</v>
      </c>
      <c r="C32" s="363">
        <v>425</v>
      </c>
      <c r="D32" s="363">
        <v>386</v>
      </c>
      <c r="E32" s="363">
        <v>80</v>
      </c>
      <c r="F32" s="363">
        <v>1</v>
      </c>
      <c r="G32" s="363">
        <v>1</v>
      </c>
      <c r="H32" s="365">
        <v>21</v>
      </c>
      <c r="I32" s="366">
        <v>11</v>
      </c>
      <c r="J32" s="366">
        <v>7</v>
      </c>
      <c r="K32" s="366">
        <v>4</v>
      </c>
      <c r="L32" s="363">
        <v>258</v>
      </c>
      <c r="M32" s="363">
        <v>5</v>
      </c>
      <c r="N32" s="363">
        <v>9</v>
      </c>
      <c r="O32" s="363">
        <v>11</v>
      </c>
      <c r="P32" s="342" t="s">
        <v>2216</v>
      </c>
      <c r="Q32" s="363">
        <v>39</v>
      </c>
      <c r="R32" s="363">
        <v>18</v>
      </c>
      <c r="S32" s="367">
        <v>10</v>
      </c>
      <c r="T32" s="367">
        <v>9</v>
      </c>
      <c r="U32" s="367">
        <v>10</v>
      </c>
      <c r="V32" s="367">
        <v>10</v>
      </c>
      <c r="W32" s="342" t="s">
        <v>2426</v>
      </c>
      <c r="X32" s="342" t="s">
        <v>2426</v>
      </c>
      <c r="Y32" s="363">
        <v>0</v>
      </c>
      <c r="Z32" s="342" t="s">
        <v>2216</v>
      </c>
      <c r="AA32" s="363">
        <v>51</v>
      </c>
      <c r="AB32" s="368">
        <v>215</v>
      </c>
      <c r="AC32" s="369">
        <v>3120</v>
      </c>
      <c r="AD32" s="364">
        <v>1580</v>
      </c>
      <c r="AE32" s="366">
        <v>250</v>
      </c>
      <c r="AF32" s="363">
        <v>127</v>
      </c>
      <c r="AG32" s="370">
        <v>2444</v>
      </c>
      <c r="AH32" s="364">
        <v>1237</v>
      </c>
    </row>
    <row r="33" spans="2:34" ht="12">
      <c r="B33" s="371" t="s">
        <v>2373</v>
      </c>
      <c r="C33" s="363">
        <v>332</v>
      </c>
      <c r="D33" s="363">
        <v>270</v>
      </c>
      <c r="E33" s="363">
        <v>71</v>
      </c>
      <c r="F33" s="363">
        <v>2</v>
      </c>
      <c r="G33" s="363">
        <v>1</v>
      </c>
      <c r="H33" s="365">
        <v>25</v>
      </c>
      <c r="I33" s="366">
        <v>15</v>
      </c>
      <c r="J33" s="366">
        <v>6</v>
      </c>
      <c r="K33" s="366">
        <v>4</v>
      </c>
      <c r="L33" s="363">
        <v>152</v>
      </c>
      <c r="M33" s="363">
        <v>7</v>
      </c>
      <c r="N33" s="363">
        <v>6</v>
      </c>
      <c r="O33" s="363">
        <v>8</v>
      </c>
      <c r="P33" s="342" t="s">
        <v>2216</v>
      </c>
      <c r="Q33" s="363">
        <v>62</v>
      </c>
      <c r="R33" s="363">
        <v>7</v>
      </c>
      <c r="S33" s="367">
        <v>7</v>
      </c>
      <c r="T33" s="366">
        <v>6</v>
      </c>
      <c r="U33" s="342" t="s">
        <v>2426</v>
      </c>
      <c r="V33" s="342" t="s">
        <v>2426</v>
      </c>
      <c r="W33" s="342" t="s">
        <v>2426</v>
      </c>
      <c r="X33" s="342" t="s">
        <v>2426</v>
      </c>
      <c r="Y33" s="363">
        <v>0</v>
      </c>
      <c r="Z33" s="342" t="s">
        <v>2216</v>
      </c>
      <c r="AA33" s="363">
        <v>47</v>
      </c>
      <c r="AB33" s="368">
        <v>153</v>
      </c>
      <c r="AC33" s="369">
        <v>3652</v>
      </c>
      <c r="AD33" s="364">
        <v>1680</v>
      </c>
      <c r="AE33" s="366">
        <v>265</v>
      </c>
      <c r="AF33" s="363">
        <v>122</v>
      </c>
      <c r="AG33" s="370">
        <v>2943</v>
      </c>
      <c r="AH33" s="364">
        <v>1354</v>
      </c>
    </row>
    <row r="34" spans="2:34" ht="12">
      <c r="B34" s="371" t="s">
        <v>2140</v>
      </c>
      <c r="C34" s="363">
        <v>402</v>
      </c>
      <c r="D34" s="363">
        <v>356</v>
      </c>
      <c r="E34" s="363">
        <v>175</v>
      </c>
      <c r="F34" s="363">
        <v>3</v>
      </c>
      <c r="G34" s="363">
        <v>1</v>
      </c>
      <c r="H34" s="365">
        <v>167</v>
      </c>
      <c r="I34" s="366">
        <v>153</v>
      </c>
      <c r="J34" s="366">
        <v>9</v>
      </c>
      <c r="K34" s="366">
        <v>5</v>
      </c>
      <c r="L34" s="363">
        <v>4</v>
      </c>
      <c r="M34" s="363">
        <v>1</v>
      </c>
      <c r="N34" s="363">
        <v>4</v>
      </c>
      <c r="O34" s="363">
        <v>1</v>
      </c>
      <c r="P34" s="361" t="s">
        <v>2426</v>
      </c>
      <c r="Q34" s="363">
        <v>46</v>
      </c>
      <c r="R34" s="363">
        <v>10</v>
      </c>
      <c r="S34" s="367">
        <v>29</v>
      </c>
      <c r="T34" s="366">
        <v>26</v>
      </c>
      <c r="U34" s="342" t="s">
        <v>2426</v>
      </c>
      <c r="V34" s="342" t="s">
        <v>2426</v>
      </c>
      <c r="W34" s="342" t="s">
        <v>2216</v>
      </c>
      <c r="X34" s="342" t="s">
        <v>2216</v>
      </c>
      <c r="Y34" s="342" t="s">
        <v>2216</v>
      </c>
      <c r="Z34" s="342" t="s">
        <v>2216</v>
      </c>
      <c r="AA34" s="363">
        <v>52</v>
      </c>
      <c r="AB34" s="368">
        <v>194</v>
      </c>
      <c r="AC34" s="369">
        <v>3487</v>
      </c>
      <c r="AD34" s="364">
        <v>1685</v>
      </c>
      <c r="AE34" s="366">
        <v>197</v>
      </c>
      <c r="AF34" s="363">
        <v>95</v>
      </c>
      <c r="AG34" s="370">
        <v>3344</v>
      </c>
      <c r="AH34" s="364">
        <v>1616</v>
      </c>
    </row>
    <row r="35" spans="2:34" ht="12">
      <c r="B35" s="371" t="s">
        <v>2374</v>
      </c>
      <c r="C35" s="363">
        <v>265</v>
      </c>
      <c r="D35" s="363">
        <v>245</v>
      </c>
      <c r="E35" s="363">
        <v>202</v>
      </c>
      <c r="F35" s="363">
        <v>1</v>
      </c>
      <c r="G35" s="363">
        <v>1</v>
      </c>
      <c r="H35" s="365">
        <v>29</v>
      </c>
      <c r="I35" s="366">
        <v>11</v>
      </c>
      <c r="J35" s="366">
        <v>15</v>
      </c>
      <c r="K35" s="366">
        <v>3</v>
      </c>
      <c r="L35" s="363">
        <v>0</v>
      </c>
      <c r="M35" s="363">
        <v>7</v>
      </c>
      <c r="N35" s="363">
        <v>3</v>
      </c>
      <c r="O35" s="363">
        <v>1</v>
      </c>
      <c r="P35" s="342" t="s">
        <v>2216</v>
      </c>
      <c r="Q35" s="363">
        <v>21</v>
      </c>
      <c r="R35" s="363">
        <v>17</v>
      </c>
      <c r="S35" s="367">
        <v>4</v>
      </c>
      <c r="T35" s="366">
        <v>4</v>
      </c>
      <c r="U35" s="342" t="s">
        <v>2426</v>
      </c>
      <c r="V35" s="342" t="s">
        <v>2426</v>
      </c>
      <c r="W35" s="363">
        <v>0</v>
      </c>
      <c r="X35" s="363">
        <v>0</v>
      </c>
      <c r="Y35" s="342" t="s">
        <v>2216</v>
      </c>
      <c r="Z35" s="342" t="s">
        <v>2216</v>
      </c>
      <c r="AA35" s="363">
        <v>47</v>
      </c>
      <c r="AB35" s="368">
        <v>129</v>
      </c>
      <c r="AC35" s="369">
        <v>2988</v>
      </c>
      <c r="AD35" s="364">
        <v>1450</v>
      </c>
      <c r="AE35" s="366">
        <v>152</v>
      </c>
      <c r="AF35" s="363">
        <v>74</v>
      </c>
      <c r="AG35" s="370">
        <v>4281</v>
      </c>
      <c r="AH35" s="364">
        <v>2078</v>
      </c>
    </row>
    <row r="36" spans="2:34" ht="12">
      <c r="B36" s="371" t="s">
        <v>2375</v>
      </c>
      <c r="C36" s="363">
        <v>390</v>
      </c>
      <c r="D36" s="363">
        <v>264</v>
      </c>
      <c r="E36" s="363">
        <v>235</v>
      </c>
      <c r="F36" s="363">
        <v>2</v>
      </c>
      <c r="G36" s="363">
        <v>2</v>
      </c>
      <c r="H36" s="365">
        <v>17</v>
      </c>
      <c r="I36" s="366">
        <v>8</v>
      </c>
      <c r="J36" s="366">
        <v>6</v>
      </c>
      <c r="K36" s="366">
        <v>3</v>
      </c>
      <c r="L36" s="363">
        <v>1</v>
      </c>
      <c r="M36" s="363">
        <v>3</v>
      </c>
      <c r="N36" s="363">
        <v>2</v>
      </c>
      <c r="O36" s="363">
        <v>2</v>
      </c>
      <c r="P36" s="361" t="s">
        <v>2426</v>
      </c>
      <c r="Q36" s="363">
        <v>126</v>
      </c>
      <c r="R36" s="363">
        <v>115</v>
      </c>
      <c r="S36" s="367">
        <v>11</v>
      </c>
      <c r="T36" s="366">
        <v>9</v>
      </c>
      <c r="U36" s="372" t="s">
        <v>2216</v>
      </c>
      <c r="V36" s="372" t="s">
        <v>2216</v>
      </c>
      <c r="W36" s="342" t="s">
        <v>2426</v>
      </c>
      <c r="X36" s="342" t="s">
        <v>2426</v>
      </c>
      <c r="Y36" s="342" t="s">
        <v>2216</v>
      </c>
      <c r="Z36" s="342" t="s">
        <v>2216</v>
      </c>
      <c r="AA36" s="363">
        <v>37</v>
      </c>
      <c r="AB36" s="368">
        <v>158</v>
      </c>
      <c r="AC36" s="369">
        <v>3026</v>
      </c>
      <c r="AD36" s="364">
        <v>1224</v>
      </c>
      <c r="AE36" s="366">
        <v>148</v>
      </c>
      <c r="AF36" s="363">
        <v>60</v>
      </c>
      <c r="AG36" s="370">
        <v>3842</v>
      </c>
      <c r="AH36" s="364">
        <v>1555</v>
      </c>
    </row>
    <row r="37" spans="2:34" ht="12">
      <c r="B37" s="371" t="s">
        <v>2376</v>
      </c>
      <c r="C37" s="363">
        <v>246</v>
      </c>
      <c r="D37" s="363">
        <v>231</v>
      </c>
      <c r="E37" s="363">
        <v>201</v>
      </c>
      <c r="F37" s="363">
        <v>2</v>
      </c>
      <c r="G37" s="363">
        <v>1</v>
      </c>
      <c r="H37" s="365">
        <v>23</v>
      </c>
      <c r="I37" s="366">
        <v>12</v>
      </c>
      <c r="J37" s="366">
        <v>7</v>
      </c>
      <c r="K37" s="366">
        <v>4</v>
      </c>
      <c r="L37" s="363">
        <v>1</v>
      </c>
      <c r="M37" s="363">
        <v>1</v>
      </c>
      <c r="N37" s="363">
        <v>1</v>
      </c>
      <c r="O37" s="363">
        <v>1</v>
      </c>
      <c r="P37" s="342" t="s">
        <v>2216</v>
      </c>
      <c r="Q37" s="363">
        <v>15</v>
      </c>
      <c r="R37" s="363">
        <v>6</v>
      </c>
      <c r="S37" s="367">
        <v>8</v>
      </c>
      <c r="T37" s="366">
        <v>7</v>
      </c>
      <c r="U37" s="372" t="s">
        <v>2216</v>
      </c>
      <c r="V37" s="372" t="s">
        <v>2216</v>
      </c>
      <c r="W37" s="363">
        <v>0</v>
      </c>
      <c r="X37" s="363">
        <v>0</v>
      </c>
      <c r="Y37" s="342">
        <v>1</v>
      </c>
      <c r="Z37" s="342" t="s">
        <v>2216</v>
      </c>
      <c r="AA37" s="363">
        <v>49</v>
      </c>
      <c r="AB37" s="368">
        <v>121</v>
      </c>
      <c r="AC37" s="369">
        <v>2854</v>
      </c>
      <c r="AD37" s="364">
        <v>1403</v>
      </c>
      <c r="AE37" s="366">
        <v>148</v>
      </c>
      <c r="AF37" s="363">
        <v>73</v>
      </c>
      <c r="AG37" s="370">
        <v>3540</v>
      </c>
      <c r="AH37" s="364">
        <v>1710</v>
      </c>
    </row>
    <row r="38" spans="2:34" ht="12">
      <c r="B38" s="371" t="s">
        <v>2144</v>
      </c>
      <c r="C38" s="363">
        <v>318</v>
      </c>
      <c r="D38" s="363">
        <v>278</v>
      </c>
      <c r="E38" s="363">
        <v>242</v>
      </c>
      <c r="F38" s="363">
        <v>1</v>
      </c>
      <c r="G38" s="363">
        <v>2</v>
      </c>
      <c r="H38" s="365">
        <v>26</v>
      </c>
      <c r="I38" s="366">
        <v>13</v>
      </c>
      <c r="J38" s="366">
        <v>10</v>
      </c>
      <c r="K38" s="366">
        <v>3</v>
      </c>
      <c r="L38" s="363">
        <v>1</v>
      </c>
      <c r="M38" s="363">
        <v>0</v>
      </c>
      <c r="N38" s="363">
        <v>2</v>
      </c>
      <c r="O38" s="363">
        <v>4</v>
      </c>
      <c r="P38" s="342" t="s">
        <v>2216</v>
      </c>
      <c r="Q38" s="363">
        <v>41</v>
      </c>
      <c r="R38" s="363">
        <v>15</v>
      </c>
      <c r="S38" s="367">
        <v>10</v>
      </c>
      <c r="T38" s="366">
        <v>9</v>
      </c>
      <c r="U38" s="364">
        <v>16</v>
      </c>
      <c r="V38" s="366">
        <v>16</v>
      </c>
      <c r="W38" s="363">
        <v>0</v>
      </c>
      <c r="X38" s="363">
        <v>0</v>
      </c>
      <c r="Y38" s="342" t="s">
        <v>2216</v>
      </c>
      <c r="Z38" s="342" t="s">
        <v>2216</v>
      </c>
      <c r="AA38" s="363">
        <v>45</v>
      </c>
      <c r="AB38" s="368">
        <v>151</v>
      </c>
      <c r="AC38" s="369">
        <v>2899</v>
      </c>
      <c r="AD38" s="364">
        <v>1376</v>
      </c>
      <c r="AE38" s="366">
        <v>144</v>
      </c>
      <c r="AF38" s="363">
        <v>68</v>
      </c>
      <c r="AG38" s="370">
        <v>4454</v>
      </c>
      <c r="AH38" s="364">
        <v>2113</v>
      </c>
    </row>
    <row r="39" spans="2:34" ht="12">
      <c r="B39" s="371" t="s">
        <v>2377</v>
      </c>
      <c r="C39" s="363">
        <v>196</v>
      </c>
      <c r="D39" s="363">
        <v>145</v>
      </c>
      <c r="E39" s="363">
        <v>114</v>
      </c>
      <c r="F39" s="363">
        <v>2</v>
      </c>
      <c r="G39" s="363">
        <v>1</v>
      </c>
      <c r="H39" s="365">
        <v>26</v>
      </c>
      <c r="I39" s="366">
        <v>17</v>
      </c>
      <c r="J39" s="366">
        <v>7</v>
      </c>
      <c r="K39" s="366">
        <v>3</v>
      </c>
      <c r="L39" s="363">
        <v>0</v>
      </c>
      <c r="M39" s="363">
        <v>0</v>
      </c>
      <c r="N39" s="363">
        <v>0</v>
      </c>
      <c r="O39" s="363">
        <v>1</v>
      </c>
      <c r="P39" s="342" t="s">
        <v>2216</v>
      </c>
      <c r="Q39" s="363">
        <v>52</v>
      </c>
      <c r="R39" s="363">
        <v>21</v>
      </c>
      <c r="S39" s="367">
        <v>26</v>
      </c>
      <c r="T39" s="366">
        <v>23</v>
      </c>
      <c r="U39" s="342" t="s">
        <v>2426</v>
      </c>
      <c r="V39" s="342" t="s">
        <v>2426</v>
      </c>
      <c r="W39" s="363">
        <v>0</v>
      </c>
      <c r="X39" s="363">
        <v>0</v>
      </c>
      <c r="Y39" s="342" t="s">
        <v>2216</v>
      </c>
      <c r="Z39" s="342" t="s">
        <v>2216</v>
      </c>
      <c r="AA39" s="363">
        <v>43</v>
      </c>
      <c r="AB39" s="368">
        <v>83</v>
      </c>
      <c r="AC39" s="369">
        <v>3067</v>
      </c>
      <c r="AD39" s="364">
        <v>1304</v>
      </c>
      <c r="AE39" s="366">
        <v>140</v>
      </c>
      <c r="AF39" s="363">
        <v>60</v>
      </c>
      <c r="AG39" s="370">
        <v>3828</v>
      </c>
      <c r="AH39" s="364">
        <v>1627</v>
      </c>
    </row>
    <row r="40" spans="2:34" ht="12">
      <c r="B40" s="371" t="s">
        <v>2378</v>
      </c>
      <c r="C40" s="363">
        <v>331</v>
      </c>
      <c r="D40" s="363">
        <v>300</v>
      </c>
      <c r="E40" s="363">
        <v>241</v>
      </c>
      <c r="F40" s="363">
        <v>1</v>
      </c>
      <c r="G40" s="363">
        <v>1</v>
      </c>
      <c r="H40" s="365">
        <v>29</v>
      </c>
      <c r="I40" s="366">
        <v>20</v>
      </c>
      <c r="J40" s="366">
        <v>5</v>
      </c>
      <c r="K40" s="366">
        <v>3</v>
      </c>
      <c r="L40" s="363">
        <v>1</v>
      </c>
      <c r="M40" s="363">
        <v>17</v>
      </c>
      <c r="N40" s="363">
        <v>4</v>
      </c>
      <c r="O40" s="363">
        <v>5</v>
      </c>
      <c r="P40" s="361" t="s">
        <v>2426</v>
      </c>
      <c r="Q40" s="363">
        <v>31</v>
      </c>
      <c r="R40" s="363">
        <v>10</v>
      </c>
      <c r="S40" s="342" t="s">
        <v>2426</v>
      </c>
      <c r="T40" s="342" t="s">
        <v>2426</v>
      </c>
      <c r="U40" s="364">
        <v>14</v>
      </c>
      <c r="V40" s="366">
        <v>14</v>
      </c>
      <c r="W40" s="342" t="s">
        <v>2426</v>
      </c>
      <c r="X40" s="342" t="s">
        <v>2426</v>
      </c>
      <c r="Y40" s="342" t="s">
        <v>2216</v>
      </c>
      <c r="Z40" s="342" t="s">
        <v>2216</v>
      </c>
      <c r="AA40" s="363">
        <v>45</v>
      </c>
      <c r="AB40" s="368">
        <v>160</v>
      </c>
      <c r="AC40" s="369">
        <v>4046</v>
      </c>
      <c r="AD40" s="364">
        <v>1961</v>
      </c>
      <c r="AE40" s="366">
        <v>151</v>
      </c>
      <c r="AF40" s="363">
        <v>73</v>
      </c>
      <c r="AG40" s="370">
        <v>3787</v>
      </c>
      <c r="AH40" s="364">
        <v>1835</v>
      </c>
    </row>
    <row r="41" spans="2:34" ht="12">
      <c r="B41" s="371" t="s">
        <v>2379</v>
      </c>
      <c r="C41" s="363">
        <v>219</v>
      </c>
      <c r="D41" s="363">
        <v>213</v>
      </c>
      <c r="E41" s="363">
        <v>187</v>
      </c>
      <c r="F41" s="363">
        <v>1</v>
      </c>
      <c r="G41" s="363">
        <v>1</v>
      </c>
      <c r="H41" s="365">
        <v>16</v>
      </c>
      <c r="I41" s="366">
        <v>8</v>
      </c>
      <c r="J41" s="366">
        <v>5</v>
      </c>
      <c r="K41" s="366">
        <v>3</v>
      </c>
      <c r="L41" s="363">
        <v>1</v>
      </c>
      <c r="M41" s="363">
        <v>0</v>
      </c>
      <c r="N41" s="363">
        <v>4</v>
      </c>
      <c r="O41" s="363">
        <v>4</v>
      </c>
      <c r="P41" s="342" t="s">
        <v>2216</v>
      </c>
      <c r="Q41" s="363">
        <v>6</v>
      </c>
      <c r="R41" s="363">
        <v>5</v>
      </c>
      <c r="S41" s="342" t="s">
        <v>2216</v>
      </c>
      <c r="T41" s="342" t="s">
        <v>2216</v>
      </c>
      <c r="U41" s="342" t="s">
        <v>2426</v>
      </c>
      <c r="V41" s="342" t="s">
        <v>2426</v>
      </c>
      <c r="W41" s="342" t="s">
        <v>2216</v>
      </c>
      <c r="X41" s="342" t="s">
        <v>2216</v>
      </c>
      <c r="Y41" s="342" t="s">
        <v>2216</v>
      </c>
      <c r="Z41" s="342" t="s">
        <v>2216</v>
      </c>
      <c r="AA41" s="363">
        <v>49</v>
      </c>
      <c r="AB41" s="368">
        <v>111</v>
      </c>
      <c r="AC41" s="369">
        <v>2576</v>
      </c>
      <c r="AD41" s="364">
        <v>1306</v>
      </c>
      <c r="AE41" s="366">
        <v>131</v>
      </c>
      <c r="AF41" s="363">
        <v>66</v>
      </c>
      <c r="AG41" s="370">
        <v>4163</v>
      </c>
      <c r="AH41" s="364">
        <v>2110</v>
      </c>
    </row>
    <row r="42" spans="2:34" ht="12">
      <c r="B42" s="371" t="s">
        <v>2380</v>
      </c>
      <c r="C42" s="363">
        <v>959</v>
      </c>
      <c r="D42" s="363">
        <v>801</v>
      </c>
      <c r="E42" s="363">
        <v>421</v>
      </c>
      <c r="F42" s="363">
        <v>4</v>
      </c>
      <c r="G42" s="363">
        <v>4</v>
      </c>
      <c r="H42" s="365">
        <v>54</v>
      </c>
      <c r="I42" s="366">
        <v>28</v>
      </c>
      <c r="J42" s="366">
        <v>21</v>
      </c>
      <c r="K42" s="366">
        <v>5</v>
      </c>
      <c r="L42" s="363">
        <v>301</v>
      </c>
      <c r="M42" s="363">
        <v>2</v>
      </c>
      <c r="N42" s="363">
        <v>9</v>
      </c>
      <c r="O42" s="363">
        <v>7</v>
      </c>
      <c r="P42" s="342" t="s">
        <v>2216</v>
      </c>
      <c r="Q42" s="363">
        <v>158</v>
      </c>
      <c r="R42" s="363">
        <v>15</v>
      </c>
      <c r="S42" s="367">
        <v>109</v>
      </c>
      <c r="T42" s="366">
        <v>99</v>
      </c>
      <c r="U42" s="364">
        <v>34</v>
      </c>
      <c r="V42" s="366">
        <v>30</v>
      </c>
      <c r="W42" s="342" t="s">
        <v>2426</v>
      </c>
      <c r="X42" s="342" t="s">
        <v>2426</v>
      </c>
      <c r="Y42" s="363">
        <v>0</v>
      </c>
      <c r="Z42" s="342" t="s">
        <v>2216</v>
      </c>
      <c r="AA42" s="363">
        <v>48</v>
      </c>
      <c r="AB42" s="368">
        <v>459</v>
      </c>
      <c r="AC42" s="369">
        <v>4141</v>
      </c>
      <c r="AD42" s="364">
        <v>1984</v>
      </c>
      <c r="AE42" s="366">
        <v>220</v>
      </c>
      <c r="AF42" s="363">
        <v>105</v>
      </c>
      <c r="AG42" s="370">
        <v>3193</v>
      </c>
      <c r="AH42" s="364">
        <v>1530</v>
      </c>
    </row>
    <row r="43" spans="2:34" ht="12">
      <c r="B43" s="371" t="s">
        <v>2381</v>
      </c>
      <c r="C43" s="363">
        <v>896</v>
      </c>
      <c r="D43" s="363">
        <v>753</v>
      </c>
      <c r="E43" s="363">
        <v>669</v>
      </c>
      <c r="F43" s="363">
        <v>4</v>
      </c>
      <c r="G43" s="363">
        <v>3</v>
      </c>
      <c r="H43" s="365">
        <v>48</v>
      </c>
      <c r="I43" s="366">
        <v>29</v>
      </c>
      <c r="J43" s="366">
        <v>15</v>
      </c>
      <c r="K43" s="366">
        <v>4</v>
      </c>
      <c r="L43" s="363">
        <v>21</v>
      </c>
      <c r="M43" s="363">
        <v>3</v>
      </c>
      <c r="N43" s="373">
        <v>2</v>
      </c>
      <c r="O43" s="363">
        <v>3</v>
      </c>
      <c r="P43" s="342" t="s">
        <v>2216</v>
      </c>
      <c r="Q43" s="363">
        <v>142</v>
      </c>
      <c r="R43" s="363">
        <v>63</v>
      </c>
      <c r="S43" s="367">
        <v>26</v>
      </c>
      <c r="T43" s="366">
        <v>24</v>
      </c>
      <c r="U43" s="364">
        <v>53</v>
      </c>
      <c r="V43" s="366">
        <v>50</v>
      </c>
      <c r="W43" s="363">
        <v>0</v>
      </c>
      <c r="X43" s="363">
        <v>0</v>
      </c>
      <c r="Y43" s="342" t="s">
        <v>2216</v>
      </c>
      <c r="Z43" s="342" t="s">
        <v>2216</v>
      </c>
      <c r="AA43" s="363">
        <v>44</v>
      </c>
      <c r="AB43" s="368">
        <v>401</v>
      </c>
      <c r="AC43" s="369">
        <v>4275</v>
      </c>
      <c r="AD43" s="364">
        <v>1913</v>
      </c>
      <c r="AE43" s="366">
        <v>163</v>
      </c>
      <c r="AF43" s="363">
        <v>73</v>
      </c>
      <c r="AG43" s="370">
        <v>4252</v>
      </c>
      <c r="AH43" s="364">
        <v>1903</v>
      </c>
    </row>
    <row r="44" spans="2:34" ht="12">
      <c r="B44" s="371" t="s">
        <v>2382</v>
      </c>
      <c r="C44" s="363">
        <v>139</v>
      </c>
      <c r="D44" s="363">
        <v>123</v>
      </c>
      <c r="E44" s="363">
        <v>106</v>
      </c>
      <c r="F44" s="363">
        <v>2</v>
      </c>
      <c r="G44" s="363">
        <v>2</v>
      </c>
      <c r="H44" s="365">
        <v>11</v>
      </c>
      <c r="I44" s="366">
        <v>6</v>
      </c>
      <c r="J44" s="366">
        <v>4</v>
      </c>
      <c r="K44" s="366">
        <v>2</v>
      </c>
      <c r="L44" s="363">
        <v>1</v>
      </c>
      <c r="M44" s="363">
        <v>2</v>
      </c>
      <c r="N44" s="363">
        <v>0</v>
      </c>
      <c r="O44" s="363">
        <v>1</v>
      </c>
      <c r="P44" s="342" t="s">
        <v>2216</v>
      </c>
      <c r="Q44" s="363">
        <v>17</v>
      </c>
      <c r="R44" s="363">
        <v>17</v>
      </c>
      <c r="S44" s="342" t="s">
        <v>2426</v>
      </c>
      <c r="T44" s="342" t="s">
        <v>2426</v>
      </c>
      <c r="U44" s="342" t="s">
        <v>2426</v>
      </c>
      <c r="V44" s="342" t="s">
        <v>2426</v>
      </c>
      <c r="W44" s="342" t="s">
        <v>2216</v>
      </c>
      <c r="X44" s="342" t="s">
        <v>2216</v>
      </c>
      <c r="Y44" s="342" t="s">
        <v>2216</v>
      </c>
      <c r="Z44" s="342" t="s">
        <v>2216</v>
      </c>
      <c r="AA44" s="363">
        <v>47</v>
      </c>
      <c r="AB44" s="368">
        <v>68</v>
      </c>
      <c r="AC44" s="369">
        <v>1810</v>
      </c>
      <c r="AD44" s="364">
        <v>879</v>
      </c>
      <c r="AE44" s="366">
        <v>108</v>
      </c>
      <c r="AF44" s="363">
        <v>52</v>
      </c>
      <c r="AG44" s="370">
        <v>3035</v>
      </c>
      <c r="AH44" s="364">
        <v>1474</v>
      </c>
    </row>
    <row r="45" spans="2:34" ht="12">
      <c r="B45" s="371" t="s">
        <v>2383</v>
      </c>
      <c r="C45" s="363">
        <v>489</v>
      </c>
      <c r="D45" s="363">
        <v>311</v>
      </c>
      <c r="E45" s="363">
        <v>174</v>
      </c>
      <c r="F45" s="363">
        <v>3</v>
      </c>
      <c r="G45" s="363">
        <v>2</v>
      </c>
      <c r="H45" s="365">
        <v>56</v>
      </c>
      <c r="I45" s="366">
        <v>36</v>
      </c>
      <c r="J45" s="366">
        <v>16</v>
      </c>
      <c r="K45" s="366">
        <v>5</v>
      </c>
      <c r="L45" s="363">
        <v>50</v>
      </c>
      <c r="M45" s="363">
        <v>3</v>
      </c>
      <c r="N45" s="363">
        <v>17</v>
      </c>
      <c r="O45" s="363">
        <v>8</v>
      </c>
      <c r="P45" s="363">
        <v>2</v>
      </c>
      <c r="Q45" s="363">
        <v>176</v>
      </c>
      <c r="R45" s="363">
        <v>21</v>
      </c>
      <c r="S45" s="367">
        <v>138</v>
      </c>
      <c r="T45" s="366">
        <v>126</v>
      </c>
      <c r="U45" s="342" t="s">
        <v>2426</v>
      </c>
      <c r="V45" s="342" t="s">
        <v>2426</v>
      </c>
      <c r="W45" s="342" t="s">
        <v>2426</v>
      </c>
      <c r="X45" s="342" t="s">
        <v>2426</v>
      </c>
      <c r="Y45" s="363">
        <v>0</v>
      </c>
      <c r="Z45" s="342" t="s">
        <v>2216</v>
      </c>
      <c r="AA45" s="363">
        <v>44</v>
      </c>
      <c r="AB45" s="368">
        <v>208</v>
      </c>
      <c r="AC45" s="369">
        <v>2462</v>
      </c>
      <c r="AD45" s="364">
        <v>1046</v>
      </c>
      <c r="AE45" s="366">
        <v>214</v>
      </c>
      <c r="AF45" s="363">
        <v>91</v>
      </c>
      <c r="AG45" s="370">
        <v>3194</v>
      </c>
      <c r="AH45" s="364">
        <v>1357</v>
      </c>
    </row>
    <row r="46" spans="2:34" ht="12">
      <c r="B46" s="371" t="s">
        <v>2384</v>
      </c>
      <c r="C46" s="363">
        <v>387</v>
      </c>
      <c r="D46" s="363">
        <v>312</v>
      </c>
      <c r="E46" s="363">
        <v>267</v>
      </c>
      <c r="F46" s="363">
        <v>1</v>
      </c>
      <c r="G46" s="363">
        <v>1</v>
      </c>
      <c r="H46" s="365">
        <v>20</v>
      </c>
      <c r="I46" s="366">
        <v>10</v>
      </c>
      <c r="J46" s="366">
        <v>7</v>
      </c>
      <c r="K46" s="366">
        <v>3</v>
      </c>
      <c r="L46" s="363">
        <v>2</v>
      </c>
      <c r="M46" s="363">
        <v>17</v>
      </c>
      <c r="N46" s="363">
        <v>3</v>
      </c>
      <c r="O46" s="363">
        <v>1</v>
      </c>
      <c r="P46" s="342" t="s">
        <v>2216</v>
      </c>
      <c r="Q46" s="363">
        <v>75</v>
      </c>
      <c r="R46" s="363">
        <v>47</v>
      </c>
      <c r="S46" s="367">
        <v>24</v>
      </c>
      <c r="T46" s="366">
        <v>21</v>
      </c>
      <c r="U46" s="342" t="s">
        <v>2426</v>
      </c>
      <c r="V46" s="342" t="s">
        <v>2426</v>
      </c>
      <c r="W46" s="342" t="s">
        <v>2216</v>
      </c>
      <c r="X46" s="342" t="s">
        <v>2216</v>
      </c>
      <c r="Y46" s="363">
        <v>0</v>
      </c>
      <c r="Z46" s="342" t="s">
        <v>2216</v>
      </c>
      <c r="AA46" s="363">
        <v>45</v>
      </c>
      <c r="AB46" s="368">
        <v>173</v>
      </c>
      <c r="AC46" s="369">
        <v>3154</v>
      </c>
      <c r="AD46" s="364">
        <v>1412</v>
      </c>
      <c r="AE46" s="366">
        <v>150</v>
      </c>
      <c r="AF46" s="363">
        <v>67</v>
      </c>
      <c r="AG46" s="370">
        <v>4418</v>
      </c>
      <c r="AH46" s="364">
        <v>1977</v>
      </c>
    </row>
    <row r="47" spans="2:34" ht="12">
      <c r="B47" s="371" t="s">
        <v>2385</v>
      </c>
      <c r="C47" s="363">
        <v>272</v>
      </c>
      <c r="D47" s="363">
        <v>250</v>
      </c>
      <c r="E47" s="363">
        <v>231</v>
      </c>
      <c r="F47" s="363">
        <v>1</v>
      </c>
      <c r="G47" s="363">
        <v>0</v>
      </c>
      <c r="H47" s="365">
        <v>13</v>
      </c>
      <c r="I47" s="366">
        <v>4</v>
      </c>
      <c r="J47" s="366">
        <v>7</v>
      </c>
      <c r="K47" s="366">
        <v>2</v>
      </c>
      <c r="L47" s="363">
        <v>2</v>
      </c>
      <c r="M47" s="363">
        <v>2</v>
      </c>
      <c r="N47" s="363">
        <v>0</v>
      </c>
      <c r="O47" s="363">
        <v>1</v>
      </c>
      <c r="P47" s="361" t="s">
        <v>2426</v>
      </c>
      <c r="Q47" s="363">
        <v>22</v>
      </c>
      <c r="R47" s="363">
        <v>8</v>
      </c>
      <c r="S47" s="367">
        <v>6</v>
      </c>
      <c r="T47" s="366">
        <v>5</v>
      </c>
      <c r="U47" s="364">
        <v>8</v>
      </c>
      <c r="V47" s="366">
        <v>8</v>
      </c>
      <c r="W47" s="342" t="s">
        <v>2216</v>
      </c>
      <c r="X47" s="342" t="s">
        <v>2216</v>
      </c>
      <c r="Y47" s="342" t="s">
        <v>2216</v>
      </c>
      <c r="Z47" s="342" t="s">
        <v>2216</v>
      </c>
      <c r="AA47" s="363">
        <v>45</v>
      </c>
      <c r="AB47" s="368">
        <v>130</v>
      </c>
      <c r="AC47" s="369">
        <v>3711</v>
      </c>
      <c r="AD47" s="364">
        <v>1771</v>
      </c>
      <c r="AE47" s="366">
        <v>149</v>
      </c>
      <c r="AF47" s="363">
        <v>71</v>
      </c>
      <c r="AG47" s="370">
        <v>4883</v>
      </c>
      <c r="AH47" s="364">
        <v>2330</v>
      </c>
    </row>
    <row r="48" spans="2:34" ht="12">
      <c r="B48" s="371" t="s">
        <v>2386</v>
      </c>
      <c r="C48" s="363">
        <v>777</v>
      </c>
      <c r="D48" s="363">
        <v>668</v>
      </c>
      <c r="E48" s="363">
        <v>617</v>
      </c>
      <c r="F48" s="363">
        <v>3</v>
      </c>
      <c r="G48" s="363">
        <v>1</v>
      </c>
      <c r="H48" s="365">
        <v>28</v>
      </c>
      <c r="I48" s="366">
        <v>9</v>
      </c>
      <c r="J48" s="366">
        <v>11</v>
      </c>
      <c r="K48" s="366">
        <v>7</v>
      </c>
      <c r="L48" s="363">
        <v>1</v>
      </c>
      <c r="M48" s="363">
        <v>19</v>
      </c>
      <c r="N48" s="363">
        <v>0</v>
      </c>
      <c r="O48" s="363">
        <v>0</v>
      </c>
      <c r="P48" s="342" t="s">
        <v>2216</v>
      </c>
      <c r="Q48" s="363">
        <v>108</v>
      </c>
      <c r="R48" s="363">
        <v>5</v>
      </c>
      <c r="S48" s="367">
        <v>18</v>
      </c>
      <c r="T48" s="366">
        <v>16</v>
      </c>
      <c r="U48" s="364">
        <v>68</v>
      </c>
      <c r="V48" s="366">
        <v>68</v>
      </c>
      <c r="W48" s="342">
        <v>17</v>
      </c>
      <c r="X48" s="342">
        <v>17</v>
      </c>
      <c r="Y48" s="342" t="s">
        <v>2216</v>
      </c>
      <c r="Z48" s="342" t="s">
        <v>2216</v>
      </c>
      <c r="AA48" s="363">
        <v>43</v>
      </c>
      <c r="AB48" s="368">
        <v>352</v>
      </c>
      <c r="AC48" s="369">
        <v>5377</v>
      </c>
      <c r="AD48" s="364">
        <v>2438</v>
      </c>
      <c r="AE48" s="366">
        <v>187</v>
      </c>
      <c r="AF48" s="363">
        <v>85</v>
      </c>
      <c r="AG48" s="370">
        <v>5052</v>
      </c>
      <c r="AH48" s="364">
        <v>2291</v>
      </c>
    </row>
    <row r="49" spans="2:34" ht="12">
      <c r="B49" s="371" t="s">
        <v>2387</v>
      </c>
      <c r="C49" s="363">
        <v>675</v>
      </c>
      <c r="D49" s="363">
        <v>615</v>
      </c>
      <c r="E49" s="363">
        <v>548</v>
      </c>
      <c r="F49" s="363">
        <v>5</v>
      </c>
      <c r="G49" s="363">
        <v>2</v>
      </c>
      <c r="H49" s="365">
        <v>34</v>
      </c>
      <c r="I49" s="366">
        <v>17</v>
      </c>
      <c r="J49" s="366">
        <v>12</v>
      </c>
      <c r="K49" s="366">
        <v>6</v>
      </c>
      <c r="L49" s="363">
        <v>17</v>
      </c>
      <c r="M49" s="363">
        <v>7</v>
      </c>
      <c r="N49" s="363">
        <v>0</v>
      </c>
      <c r="O49" s="363">
        <v>2</v>
      </c>
      <c r="P49" s="361" t="s">
        <v>2426</v>
      </c>
      <c r="Q49" s="363">
        <v>60</v>
      </c>
      <c r="R49" s="363">
        <v>18</v>
      </c>
      <c r="S49" s="367">
        <v>9</v>
      </c>
      <c r="T49" s="366">
        <v>8</v>
      </c>
      <c r="U49" s="364">
        <v>12</v>
      </c>
      <c r="V49" s="366">
        <v>12</v>
      </c>
      <c r="W49" s="342">
        <v>21</v>
      </c>
      <c r="X49" s="342">
        <v>14</v>
      </c>
      <c r="Y49" s="342" t="s">
        <v>2216</v>
      </c>
      <c r="Z49" s="342" t="s">
        <v>2216</v>
      </c>
      <c r="AA49" s="363">
        <v>46</v>
      </c>
      <c r="AB49" s="368">
        <v>317</v>
      </c>
      <c r="AC49" s="369">
        <v>5602</v>
      </c>
      <c r="AD49" s="364">
        <v>2627</v>
      </c>
      <c r="AE49" s="366">
        <v>171</v>
      </c>
      <c r="AF49" s="363">
        <v>80</v>
      </c>
      <c r="AG49" s="370">
        <v>4441</v>
      </c>
      <c r="AH49" s="364">
        <v>2083</v>
      </c>
    </row>
    <row r="50" spans="2:34" ht="12">
      <c r="B50" s="371" t="s">
        <v>2388</v>
      </c>
      <c r="C50" s="363">
        <v>604</v>
      </c>
      <c r="D50" s="363">
        <v>503</v>
      </c>
      <c r="E50" s="363">
        <v>365</v>
      </c>
      <c r="F50" s="363">
        <v>3</v>
      </c>
      <c r="G50" s="363">
        <v>3</v>
      </c>
      <c r="H50" s="365">
        <v>67</v>
      </c>
      <c r="I50" s="366">
        <v>27</v>
      </c>
      <c r="J50" s="366">
        <v>28</v>
      </c>
      <c r="K50" s="366">
        <v>12</v>
      </c>
      <c r="L50" s="363">
        <v>50</v>
      </c>
      <c r="M50" s="363">
        <v>3</v>
      </c>
      <c r="N50" s="363">
        <v>8</v>
      </c>
      <c r="O50" s="363">
        <v>5</v>
      </c>
      <c r="P50" s="363">
        <v>1</v>
      </c>
      <c r="Q50" s="363">
        <v>100</v>
      </c>
      <c r="R50" s="363">
        <v>25</v>
      </c>
      <c r="S50" s="342" t="s">
        <v>2426</v>
      </c>
      <c r="T50" s="342" t="s">
        <v>2426</v>
      </c>
      <c r="U50" s="363">
        <v>65</v>
      </c>
      <c r="V50" s="366">
        <v>65</v>
      </c>
      <c r="W50" s="342" t="s">
        <v>2426</v>
      </c>
      <c r="X50" s="342" t="s">
        <v>2426</v>
      </c>
      <c r="Y50" s="342">
        <v>1</v>
      </c>
      <c r="Z50" s="342" t="s">
        <v>2216</v>
      </c>
      <c r="AA50" s="363">
        <v>45</v>
      </c>
      <c r="AB50" s="368">
        <v>273</v>
      </c>
      <c r="AC50" s="369">
        <v>5176</v>
      </c>
      <c r="AD50" s="364">
        <v>2337</v>
      </c>
      <c r="AE50" s="366">
        <v>156</v>
      </c>
      <c r="AF50" s="363">
        <v>70</v>
      </c>
      <c r="AG50" s="370">
        <v>4374</v>
      </c>
      <c r="AH50" s="364">
        <v>1975</v>
      </c>
    </row>
    <row r="51" spans="2:34" ht="12">
      <c r="B51" s="371" t="s">
        <v>2389</v>
      </c>
      <c r="C51" s="363">
        <v>435</v>
      </c>
      <c r="D51" s="363">
        <v>404</v>
      </c>
      <c r="E51" s="363">
        <v>267</v>
      </c>
      <c r="F51" s="363">
        <v>2</v>
      </c>
      <c r="G51" s="363">
        <v>1</v>
      </c>
      <c r="H51" s="365">
        <v>52</v>
      </c>
      <c r="I51" s="366">
        <v>36</v>
      </c>
      <c r="J51" s="366">
        <v>11</v>
      </c>
      <c r="K51" s="366">
        <v>5</v>
      </c>
      <c r="L51" s="363">
        <v>65</v>
      </c>
      <c r="M51" s="363">
        <v>4</v>
      </c>
      <c r="N51" s="363">
        <v>6</v>
      </c>
      <c r="O51" s="363">
        <v>5</v>
      </c>
      <c r="P51" s="342" t="s">
        <v>2216</v>
      </c>
      <c r="Q51" s="363">
        <v>31</v>
      </c>
      <c r="R51" s="363">
        <v>7</v>
      </c>
      <c r="S51" s="342" t="s">
        <v>2216</v>
      </c>
      <c r="T51" s="342" t="s">
        <v>2216</v>
      </c>
      <c r="U51" s="363">
        <v>23</v>
      </c>
      <c r="V51" s="366">
        <v>23</v>
      </c>
      <c r="W51" s="342">
        <v>1</v>
      </c>
      <c r="X51" s="342" t="s">
        <v>2216</v>
      </c>
      <c r="Y51" s="342" t="s">
        <v>2216</v>
      </c>
      <c r="Z51" s="342" t="s">
        <v>2216</v>
      </c>
      <c r="AA51" s="363">
        <v>49</v>
      </c>
      <c r="AB51" s="368">
        <v>212</v>
      </c>
      <c r="AC51" s="369">
        <v>4376</v>
      </c>
      <c r="AD51" s="364">
        <v>2135</v>
      </c>
      <c r="AE51" s="366">
        <v>188</v>
      </c>
      <c r="AF51" s="363">
        <v>92</v>
      </c>
      <c r="AG51" s="370">
        <v>3601</v>
      </c>
      <c r="AH51" s="364">
        <v>1757</v>
      </c>
    </row>
    <row r="52" spans="2:34" ht="12">
      <c r="B52" s="371" t="s">
        <v>2390</v>
      </c>
      <c r="C52" s="363">
        <v>418</v>
      </c>
      <c r="D52" s="363">
        <v>387</v>
      </c>
      <c r="E52" s="363">
        <v>347</v>
      </c>
      <c r="F52" s="363">
        <v>5</v>
      </c>
      <c r="G52" s="363">
        <v>1</v>
      </c>
      <c r="H52" s="365">
        <v>23</v>
      </c>
      <c r="I52" s="366">
        <v>15</v>
      </c>
      <c r="J52" s="366">
        <v>6</v>
      </c>
      <c r="K52" s="366">
        <v>2</v>
      </c>
      <c r="L52" s="363">
        <v>4</v>
      </c>
      <c r="M52" s="363">
        <v>6</v>
      </c>
      <c r="N52" s="363">
        <v>0</v>
      </c>
      <c r="O52" s="363">
        <v>0</v>
      </c>
      <c r="P52" s="361" t="s">
        <v>2426</v>
      </c>
      <c r="Q52" s="363">
        <v>31</v>
      </c>
      <c r="R52" s="363">
        <v>12</v>
      </c>
      <c r="S52" s="342" t="s">
        <v>2426</v>
      </c>
      <c r="T52" s="342" t="s">
        <v>2426</v>
      </c>
      <c r="U52" s="342">
        <v>3</v>
      </c>
      <c r="V52" s="342">
        <v>3</v>
      </c>
      <c r="W52" s="342">
        <v>15</v>
      </c>
      <c r="X52" s="342" t="s">
        <v>2216</v>
      </c>
      <c r="Y52" s="342" t="s">
        <v>2216</v>
      </c>
      <c r="Z52" s="342" t="s">
        <v>2216</v>
      </c>
      <c r="AA52" s="363">
        <v>46</v>
      </c>
      <c r="AB52" s="368">
        <v>200</v>
      </c>
      <c r="AC52" s="369">
        <v>5672</v>
      </c>
      <c r="AD52" s="364">
        <v>2714</v>
      </c>
      <c r="AE52" s="366">
        <v>171</v>
      </c>
      <c r="AF52" s="363">
        <v>82</v>
      </c>
      <c r="AG52" s="370">
        <v>4442</v>
      </c>
      <c r="AH52" s="364">
        <v>2125</v>
      </c>
    </row>
    <row r="53" spans="2:34" ht="12">
      <c r="B53" s="371" t="s">
        <v>2391</v>
      </c>
      <c r="C53" s="363">
        <v>163</v>
      </c>
      <c r="D53" s="363">
        <v>150</v>
      </c>
      <c r="E53" s="363">
        <v>99</v>
      </c>
      <c r="F53" s="363">
        <v>1</v>
      </c>
      <c r="G53" s="363">
        <v>1</v>
      </c>
      <c r="H53" s="365">
        <v>28</v>
      </c>
      <c r="I53" s="366">
        <v>11</v>
      </c>
      <c r="J53" s="366">
        <v>15</v>
      </c>
      <c r="K53" s="366">
        <v>3</v>
      </c>
      <c r="L53" s="363">
        <v>19</v>
      </c>
      <c r="M53" s="363">
        <v>1</v>
      </c>
      <c r="N53" s="363">
        <v>0</v>
      </c>
      <c r="O53" s="363">
        <v>2</v>
      </c>
      <c r="P53" s="361" t="s">
        <v>2426</v>
      </c>
      <c r="Q53" s="363">
        <v>13</v>
      </c>
      <c r="R53" s="363">
        <v>4</v>
      </c>
      <c r="S53" s="367">
        <v>2</v>
      </c>
      <c r="T53" s="367">
        <v>2</v>
      </c>
      <c r="U53" s="342" t="s">
        <v>2426</v>
      </c>
      <c r="V53" s="342" t="s">
        <v>2426</v>
      </c>
      <c r="W53" s="342">
        <v>6</v>
      </c>
      <c r="X53" s="363">
        <v>0</v>
      </c>
      <c r="Y53" s="342">
        <v>1</v>
      </c>
      <c r="Z53" s="342" t="s">
        <v>2216</v>
      </c>
      <c r="AA53" s="363">
        <v>51</v>
      </c>
      <c r="AB53" s="368">
        <v>80</v>
      </c>
      <c r="AC53" s="369">
        <v>2134</v>
      </c>
      <c r="AD53" s="364">
        <v>1050</v>
      </c>
      <c r="AE53" s="366">
        <v>130</v>
      </c>
      <c r="AF53" s="363">
        <v>64</v>
      </c>
      <c r="AG53" s="370">
        <v>3075</v>
      </c>
      <c r="AH53" s="364">
        <v>1513</v>
      </c>
    </row>
    <row r="54" spans="2:34" ht="12">
      <c r="B54" s="371" t="s">
        <v>2392</v>
      </c>
      <c r="C54" s="363">
        <v>148</v>
      </c>
      <c r="D54" s="363">
        <v>93</v>
      </c>
      <c r="E54" s="363">
        <v>75</v>
      </c>
      <c r="F54" s="363">
        <v>1</v>
      </c>
      <c r="G54" s="363">
        <v>1</v>
      </c>
      <c r="H54" s="365">
        <v>13</v>
      </c>
      <c r="I54" s="366">
        <v>5</v>
      </c>
      <c r="J54" s="366">
        <v>4</v>
      </c>
      <c r="K54" s="366">
        <v>5</v>
      </c>
      <c r="L54" s="363">
        <v>1</v>
      </c>
      <c r="M54" s="363">
        <v>1</v>
      </c>
      <c r="N54" s="363">
        <v>0</v>
      </c>
      <c r="O54" s="363">
        <v>1</v>
      </c>
      <c r="P54" s="361" t="s">
        <v>2426</v>
      </c>
      <c r="Q54" s="363">
        <v>55</v>
      </c>
      <c r="R54" s="363">
        <v>15</v>
      </c>
      <c r="S54" s="363">
        <v>3</v>
      </c>
      <c r="T54" s="363">
        <v>3</v>
      </c>
      <c r="U54" s="364">
        <v>35</v>
      </c>
      <c r="V54" s="366">
        <v>35</v>
      </c>
      <c r="W54" s="342" t="s">
        <v>2426</v>
      </c>
      <c r="X54" s="342" t="s">
        <v>2426</v>
      </c>
      <c r="Y54" s="342" t="s">
        <v>2216</v>
      </c>
      <c r="Z54" s="342" t="s">
        <v>2216</v>
      </c>
      <c r="AA54" s="363">
        <v>35</v>
      </c>
      <c r="AB54" s="368">
        <v>54</v>
      </c>
      <c r="AC54" s="369">
        <v>1725</v>
      </c>
      <c r="AD54" s="364">
        <v>625</v>
      </c>
      <c r="AE54" s="366">
        <v>154</v>
      </c>
      <c r="AF54" s="363">
        <v>56</v>
      </c>
      <c r="AG54" s="370">
        <v>2716</v>
      </c>
      <c r="AH54" s="364">
        <v>983</v>
      </c>
    </row>
    <row r="55" spans="2:34" ht="12">
      <c r="B55" s="371" t="s">
        <v>2393</v>
      </c>
      <c r="C55" s="363">
        <v>809</v>
      </c>
      <c r="D55" s="363">
        <v>620</v>
      </c>
      <c r="E55" s="363">
        <v>448</v>
      </c>
      <c r="F55" s="363">
        <v>5</v>
      </c>
      <c r="G55" s="363">
        <v>3</v>
      </c>
      <c r="H55" s="365">
        <v>138</v>
      </c>
      <c r="I55" s="366">
        <v>78</v>
      </c>
      <c r="J55" s="366">
        <v>29</v>
      </c>
      <c r="K55" s="366">
        <v>31</v>
      </c>
      <c r="L55" s="363">
        <v>18</v>
      </c>
      <c r="M55" s="363">
        <v>7</v>
      </c>
      <c r="N55" s="363">
        <v>0</v>
      </c>
      <c r="O55" s="363">
        <v>1</v>
      </c>
      <c r="P55" s="342">
        <v>1</v>
      </c>
      <c r="Q55" s="363">
        <v>189</v>
      </c>
      <c r="R55" s="363">
        <v>33</v>
      </c>
      <c r="S55" s="367">
        <v>5</v>
      </c>
      <c r="T55" s="366">
        <v>4</v>
      </c>
      <c r="U55" s="364">
        <v>147</v>
      </c>
      <c r="V55" s="366">
        <v>147</v>
      </c>
      <c r="W55" s="342">
        <v>4</v>
      </c>
      <c r="X55" s="342">
        <v>4</v>
      </c>
      <c r="Y55" s="342" t="s">
        <v>2216</v>
      </c>
      <c r="Z55" s="342" t="s">
        <v>2216</v>
      </c>
      <c r="AA55" s="363">
        <v>44</v>
      </c>
      <c r="AB55" s="368">
        <v>339</v>
      </c>
      <c r="AC55" s="369">
        <v>4111</v>
      </c>
      <c r="AD55" s="364">
        <v>1721</v>
      </c>
      <c r="AE55" s="366">
        <v>209</v>
      </c>
      <c r="AF55" s="363">
        <v>88</v>
      </c>
      <c r="AG55" s="370">
        <v>3802</v>
      </c>
      <c r="AH55" s="364">
        <v>1592</v>
      </c>
    </row>
    <row r="56" spans="2:34" ht="12">
      <c r="B56" s="371" t="s">
        <v>2394</v>
      </c>
      <c r="C56" s="363">
        <v>245</v>
      </c>
      <c r="D56" s="363">
        <v>206</v>
      </c>
      <c r="E56" s="363">
        <v>178</v>
      </c>
      <c r="F56" s="363">
        <v>1</v>
      </c>
      <c r="G56" s="363">
        <v>1</v>
      </c>
      <c r="H56" s="365">
        <v>16</v>
      </c>
      <c r="I56" s="366">
        <v>7</v>
      </c>
      <c r="J56" s="366">
        <v>6</v>
      </c>
      <c r="K56" s="366">
        <v>3</v>
      </c>
      <c r="L56" s="363">
        <v>5</v>
      </c>
      <c r="M56" s="363">
        <v>4</v>
      </c>
      <c r="N56" s="363">
        <v>0</v>
      </c>
      <c r="O56" s="363">
        <v>1</v>
      </c>
      <c r="P56" s="342">
        <v>0</v>
      </c>
      <c r="Q56" s="363">
        <v>38</v>
      </c>
      <c r="R56" s="363">
        <v>10</v>
      </c>
      <c r="S56" s="367">
        <v>15</v>
      </c>
      <c r="T56" s="366">
        <v>14</v>
      </c>
      <c r="U56" s="364">
        <v>13</v>
      </c>
      <c r="V56" s="366">
        <v>13</v>
      </c>
      <c r="W56" s="342" t="s">
        <v>2216</v>
      </c>
      <c r="X56" s="342" t="s">
        <v>2216</v>
      </c>
      <c r="Y56" s="342" t="s">
        <v>2216</v>
      </c>
      <c r="Z56" s="342" t="s">
        <v>2216</v>
      </c>
      <c r="AA56" s="363">
        <v>45</v>
      </c>
      <c r="AB56" s="368">
        <v>113</v>
      </c>
      <c r="AC56" s="369">
        <v>3236</v>
      </c>
      <c r="AD56" s="364">
        <v>1498</v>
      </c>
      <c r="AE56" s="366">
        <v>141</v>
      </c>
      <c r="AF56" s="363">
        <v>65</v>
      </c>
      <c r="AG56" s="370">
        <v>4283</v>
      </c>
      <c r="AH56" s="364">
        <v>1983</v>
      </c>
    </row>
    <row r="57" spans="2:34" ht="12">
      <c r="B57" s="371" t="s">
        <v>2395</v>
      </c>
      <c r="C57" s="363">
        <v>184</v>
      </c>
      <c r="D57" s="363">
        <v>164</v>
      </c>
      <c r="E57" s="363">
        <v>143</v>
      </c>
      <c r="F57" s="363">
        <v>1</v>
      </c>
      <c r="G57" s="363">
        <v>1</v>
      </c>
      <c r="H57" s="365">
        <v>10</v>
      </c>
      <c r="I57" s="366">
        <v>6</v>
      </c>
      <c r="J57" s="366">
        <v>3</v>
      </c>
      <c r="K57" s="366">
        <v>2</v>
      </c>
      <c r="L57" s="363">
        <v>5</v>
      </c>
      <c r="M57" s="363">
        <v>2</v>
      </c>
      <c r="N57" s="363">
        <v>0</v>
      </c>
      <c r="O57" s="363">
        <v>2</v>
      </c>
      <c r="P57" s="342">
        <v>0</v>
      </c>
      <c r="Q57" s="363">
        <v>20</v>
      </c>
      <c r="R57" s="363">
        <v>7</v>
      </c>
      <c r="S57" s="367">
        <v>8</v>
      </c>
      <c r="T57" s="366">
        <v>7</v>
      </c>
      <c r="U57" s="363">
        <v>5</v>
      </c>
      <c r="V57" s="364">
        <v>5</v>
      </c>
      <c r="W57" s="342" t="s">
        <v>2426</v>
      </c>
      <c r="X57" s="342" t="s">
        <v>2426</v>
      </c>
      <c r="Y57" s="342" t="s">
        <v>2216</v>
      </c>
      <c r="Z57" s="342" t="s">
        <v>2216</v>
      </c>
      <c r="AA57" s="363">
        <v>46</v>
      </c>
      <c r="AB57" s="368">
        <v>87</v>
      </c>
      <c r="AC57" s="369">
        <v>3129</v>
      </c>
      <c r="AD57" s="364">
        <v>1471</v>
      </c>
      <c r="AE57" s="366">
        <v>154</v>
      </c>
      <c r="AF57" s="363">
        <v>73</v>
      </c>
      <c r="AG57" s="370">
        <v>4402</v>
      </c>
      <c r="AH57" s="364">
        <v>2069</v>
      </c>
    </row>
    <row r="58" spans="2:34" ht="12.75" thickBot="1">
      <c r="B58" s="374" t="s">
        <v>2396</v>
      </c>
      <c r="C58" s="375">
        <v>319</v>
      </c>
      <c r="D58" s="375">
        <v>238</v>
      </c>
      <c r="E58" s="375">
        <v>214</v>
      </c>
      <c r="F58" s="375">
        <v>3</v>
      </c>
      <c r="G58" s="375">
        <v>1</v>
      </c>
      <c r="H58" s="376">
        <v>12</v>
      </c>
      <c r="I58" s="377">
        <v>6</v>
      </c>
      <c r="J58" s="377">
        <v>4</v>
      </c>
      <c r="K58" s="377">
        <v>2</v>
      </c>
      <c r="L58" s="375">
        <v>6</v>
      </c>
      <c r="M58" s="375">
        <v>1</v>
      </c>
      <c r="N58" s="375">
        <v>0</v>
      </c>
      <c r="O58" s="375">
        <v>1</v>
      </c>
      <c r="P58" s="378" t="s">
        <v>2426</v>
      </c>
      <c r="Q58" s="375">
        <v>82</v>
      </c>
      <c r="R58" s="375">
        <v>9</v>
      </c>
      <c r="S58" s="375">
        <v>5</v>
      </c>
      <c r="T58" s="375">
        <v>4</v>
      </c>
      <c r="U58" s="379">
        <v>65</v>
      </c>
      <c r="V58" s="377">
        <v>64</v>
      </c>
      <c r="W58" s="380">
        <v>3</v>
      </c>
      <c r="X58" s="380" t="s">
        <v>2216</v>
      </c>
      <c r="Y58" s="380" t="s">
        <v>2216</v>
      </c>
      <c r="Z58" s="380" t="s">
        <v>2216</v>
      </c>
      <c r="AA58" s="375">
        <v>39</v>
      </c>
      <c r="AB58" s="381">
        <v>130</v>
      </c>
      <c r="AC58" s="382">
        <v>3486</v>
      </c>
      <c r="AD58" s="379">
        <v>1420</v>
      </c>
      <c r="AE58" s="377">
        <v>170</v>
      </c>
      <c r="AF58" s="375">
        <v>69</v>
      </c>
      <c r="AG58" s="383">
        <v>4923</v>
      </c>
      <c r="AH58" s="379">
        <v>2005</v>
      </c>
    </row>
    <row r="59" spans="2:34" ht="12">
      <c r="B59" s="384" t="s">
        <v>2428</v>
      </c>
      <c r="D59" s="385"/>
      <c r="E59" s="385"/>
      <c r="F59" s="385"/>
      <c r="G59" s="385"/>
      <c r="H59" s="385"/>
      <c r="I59" s="386"/>
      <c r="X59" s="387"/>
      <c r="Y59" s="388"/>
      <c r="Z59" s="387"/>
      <c r="AA59" s="387"/>
      <c r="AB59" s="387"/>
      <c r="AC59" s="387"/>
      <c r="AD59" s="387"/>
      <c r="AE59" s="387"/>
      <c r="AF59" s="387"/>
      <c r="AG59" s="387"/>
      <c r="AH59" s="387"/>
    </row>
    <row r="60" spans="3:34" ht="12">
      <c r="C60" s="121"/>
      <c r="D60" s="121"/>
      <c r="E60" s="121"/>
      <c r="F60" s="121"/>
      <c r="G60" s="121"/>
      <c r="H60" s="121"/>
      <c r="X60" s="387"/>
      <c r="Y60" s="388"/>
      <c r="Z60" s="387"/>
      <c r="AA60" s="387"/>
      <c r="AB60" s="387"/>
      <c r="AC60" s="387"/>
      <c r="AD60" s="387"/>
      <c r="AE60" s="387"/>
      <c r="AF60" s="387"/>
      <c r="AG60" s="387"/>
      <c r="AH60" s="387"/>
    </row>
    <row r="61" spans="25:34" ht="12">
      <c r="Y61" s="388"/>
      <c r="Z61" s="387"/>
      <c r="AA61" s="387"/>
      <c r="AB61" s="387"/>
      <c r="AC61" s="387"/>
      <c r="AD61" s="387"/>
      <c r="AE61" s="387"/>
      <c r="AF61" s="387"/>
      <c r="AG61" s="387"/>
      <c r="AH61" s="387"/>
    </row>
    <row r="62" spans="25:34" ht="12">
      <c r="Y62" s="390"/>
      <c r="Z62" s="387"/>
      <c r="AA62" s="387"/>
      <c r="AB62" s="387"/>
      <c r="AC62" s="387"/>
      <c r="AD62" s="387"/>
      <c r="AE62" s="387"/>
      <c r="AF62" s="387"/>
      <c r="AG62" s="387"/>
      <c r="AH62" s="387"/>
    </row>
    <row r="63" spans="25:34" ht="12">
      <c r="Y63" s="387"/>
      <c r="Z63" s="387"/>
      <c r="AA63" s="387"/>
      <c r="AB63" s="387"/>
      <c r="AC63" s="387"/>
      <c r="AD63" s="387"/>
      <c r="AE63" s="387"/>
      <c r="AF63" s="387"/>
      <c r="AG63" s="387"/>
      <c r="AH63" s="387"/>
    </row>
    <row r="64" spans="25:34" ht="12">
      <c r="Y64" s="387"/>
      <c r="Z64" s="387"/>
      <c r="AA64" s="387"/>
      <c r="AB64" s="387"/>
      <c r="AC64" s="387"/>
      <c r="AD64" s="387"/>
      <c r="AE64" s="387"/>
      <c r="AF64" s="387"/>
      <c r="AG64" s="387"/>
      <c r="AH64" s="387"/>
    </row>
    <row r="65" spans="18:34" ht="12">
      <c r="R65" s="303">
        <v>2</v>
      </c>
      <c r="Y65" s="387"/>
      <c r="Z65" s="387"/>
      <c r="AA65" s="387"/>
      <c r="AB65" s="387"/>
      <c r="AC65" s="387"/>
      <c r="AD65" s="387"/>
      <c r="AE65" s="387"/>
      <c r="AF65" s="387"/>
      <c r="AG65" s="387"/>
      <c r="AH65" s="387"/>
    </row>
    <row r="66" spans="25:34" ht="12">
      <c r="Y66" s="387"/>
      <c r="Z66" s="387"/>
      <c r="AA66" s="387"/>
      <c r="AB66" s="387"/>
      <c r="AC66" s="387"/>
      <c r="AD66" s="387"/>
      <c r="AE66" s="387"/>
      <c r="AF66" s="387"/>
      <c r="AG66" s="387"/>
      <c r="AH66" s="387"/>
    </row>
    <row r="67" spans="25:34" ht="12">
      <c r="Y67" s="387"/>
      <c r="Z67" s="387"/>
      <c r="AA67" s="387"/>
      <c r="AB67" s="387"/>
      <c r="AC67" s="387"/>
      <c r="AD67" s="387"/>
      <c r="AE67" s="387"/>
      <c r="AF67" s="387"/>
      <c r="AG67" s="387"/>
      <c r="AH67" s="387"/>
    </row>
    <row r="68" spans="25:34" ht="12">
      <c r="Y68" s="387"/>
      <c r="Z68" s="387"/>
      <c r="AA68" s="387"/>
      <c r="AB68" s="387"/>
      <c r="AC68" s="387"/>
      <c r="AD68" s="387"/>
      <c r="AE68" s="387"/>
      <c r="AF68" s="387"/>
      <c r="AG68" s="387"/>
      <c r="AH68" s="387"/>
    </row>
    <row r="69" spans="25:34" ht="12">
      <c r="Y69" s="387"/>
      <c r="Z69" s="387"/>
      <c r="AA69" s="387"/>
      <c r="AB69" s="387"/>
      <c r="AC69" s="387"/>
      <c r="AD69" s="387"/>
      <c r="AE69" s="387"/>
      <c r="AF69" s="387"/>
      <c r="AG69" s="387"/>
      <c r="AH69" s="387"/>
    </row>
    <row r="70" spans="25:34" ht="12">
      <c r="Y70" s="387"/>
      <c r="Z70" s="387"/>
      <c r="AA70" s="387"/>
      <c r="AB70" s="387"/>
      <c r="AC70" s="387"/>
      <c r="AD70" s="387"/>
      <c r="AE70" s="387"/>
      <c r="AF70" s="387"/>
      <c r="AG70" s="387"/>
      <c r="AH70" s="387"/>
    </row>
    <row r="71" spans="25:34" ht="12">
      <c r="Y71" s="387"/>
      <c r="Z71" s="387"/>
      <c r="AA71" s="387"/>
      <c r="AB71" s="387"/>
      <c r="AC71" s="387"/>
      <c r="AD71" s="387"/>
      <c r="AE71" s="387"/>
      <c r="AF71" s="387"/>
      <c r="AG71" s="387"/>
      <c r="AH71" s="387"/>
    </row>
    <row r="72" spans="25:34" ht="12">
      <c r="Y72" s="387"/>
      <c r="Z72" s="387"/>
      <c r="AA72" s="387"/>
      <c r="AB72" s="387"/>
      <c r="AC72" s="387"/>
      <c r="AD72" s="387"/>
      <c r="AE72" s="387"/>
      <c r="AF72" s="387"/>
      <c r="AG72" s="387"/>
      <c r="AH72" s="387"/>
    </row>
    <row r="73" spans="25:34" ht="12">
      <c r="Y73" s="387"/>
      <c r="Z73" s="387"/>
      <c r="AA73" s="387"/>
      <c r="AB73" s="387"/>
      <c r="AC73" s="387"/>
      <c r="AD73" s="387"/>
      <c r="AE73" s="387"/>
      <c r="AF73" s="387"/>
      <c r="AG73" s="387"/>
      <c r="AH73" s="387"/>
    </row>
    <row r="74" spans="25:34" ht="12">
      <c r="Y74" s="387"/>
      <c r="Z74" s="387"/>
      <c r="AA74" s="387"/>
      <c r="AB74" s="387"/>
      <c r="AC74" s="387"/>
      <c r="AD74" s="387"/>
      <c r="AE74" s="387"/>
      <c r="AF74" s="387"/>
      <c r="AG74" s="387"/>
      <c r="AH74" s="387"/>
    </row>
    <row r="75" spans="25:34" ht="12">
      <c r="Y75" s="387"/>
      <c r="Z75" s="387"/>
      <c r="AA75" s="387"/>
      <c r="AB75" s="387"/>
      <c r="AC75" s="387"/>
      <c r="AD75" s="387"/>
      <c r="AE75" s="387"/>
      <c r="AF75" s="387"/>
      <c r="AG75" s="387"/>
      <c r="AH75" s="387"/>
    </row>
    <row r="76" spans="25:34" ht="12">
      <c r="Y76" s="387"/>
      <c r="Z76" s="387"/>
      <c r="AA76" s="387"/>
      <c r="AB76" s="387"/>
      <c r="AC76" s="387"/>
      <c r="AD76" s="387"/>
      <c r="AE76" s="387"/>
      <c r="AF76" s="387"/>
      <c r="AG76" s="387"/>
      <c r="AH76" s="387"/>
    </row>
    <row r="77" spans="25:34" ht="12">
      <c r="Y77" s="387"/>
      <c r="Z77" s="387"/>
      <c r="AA77" s="387"/>
      <c r="AB77" s="387"/>
      <c r="AC77" s="387"/>
      <c r="AD77" s="387"/>
      <c r="AE77" s="387"/>
      <c r="AF77" s="387"/>
      <c r="AG77" s="387"/>
      <c r="AH77" s="387"/>
    </row>
    <row r="78" spans="25:34" ht="12">
      <c r="Y78" s="387"/>
      <c r="Z78" s="387"/>
      <c r="AA78" s="387"/>
      <c r="AB78" s="387"/>
      <c r="AC78" s="387"/>
      <c r="AD78" s="387"/>
      <c r="AE78" s="387"/>
      <c r="AF78" s="387"/>
      <c r="AG78" s="387"/>
      <c r="AH78" s="387"/>
    </row>
    <row r="79" spans="25:34" ht="12">
      <c r="Y79" s="387"/>
      <c r="Z79" s="387"/>
      <c r="AA79" s="387"/>
      <c r="AB79" s="387"/>
      <c r="AC79" s="387"/>
      <c r="AD79" s="387"/>
      <c r="AE79" s="387"/>
      <c r="AF79" s="387"/>
      <c r="AG79" s="387"/>
      <c r="AH79" s="387"/>
    </row>
    <row r="80" spans="25:34" ht="12">
      <c r="Y80" s="387"/>
      <c r="Z80" s="387"/>
      <c r="AA80" s="387"/>
      <c r="AB80" s="387"/>
      <c r="AC80" s="387"/>
      <c r="AD80" s="387"/>
      <c r="AE80" s="387"/>
      <c r="AF80" s="387"/>
      <c r="AG80" s="387"/>
      <c r="AH80" s="387"/>
    </row>
    <row r="81" spans="25:34" ht="12">
      <c r="Y81" s="387"/>
      <c r="Z81" s="387"/>
      <c r="AA81" s="387"/>
      <c r="AB81" s="387"/>
      <c r="AC81" s="387"/>
      <c r="AD81" s="387"/>
      <c r="AE81" s="387"/>
      <c r="AF81" s="387"/>
      <c r="AG81" s="387"/>
      <c r="AH81" s="387"/>
    </row>
    <row r="82" spans="25:34" ht="12">
      <c r="Y82" s="387"/>
      <c r="Z82" s="387"/>
      <c r="AA82" s="387"/>
      <c r="AB82" s="387"/>
      <c r="AC82" s="387"/>
      <c r="AD82" s="387"/>
      <c r="AE82" s="387"/>
      <c r="AF82" s="387"/>
      <c r="AG82" s="387"/>
      <c r="AH82" s="387"/>
    </row>
    <row r="83" spans="25:34" ht="12">
      <c r="Y83" s="387"/>
      <c r="Z83" s="387"/>
      <c r="AA83" s="387"/>
      <c r="AB83" s="387"/>
      <c r="AC83" s="387"/>
      <c r="AD83" s="387"/>
      <c r="AE83" s="387"/>
      <c r="AF83" s="387"/>
      <c r="AG83" s="387"/>
      <c r="AH83" s="387"/>
    </row>
    <row r="84" spans="25:34" ht="12">
      <c r="Y84" s="387"/>
      <c r="Z84" s="387"/>
      <c r="AA84" s="387"/>
      <c r="AB84" s="387"/>
      <c r="AC84" s="387"/>
      <c r="AD84" s="387"/>
      <c r="AE84" s="387"/>
      <c r="AF84" s="387"/>
      <c r="AG84" s="387"/>
      <c r="AH84" s="387"/>
    </row>
    <row r="85" spans="25:34" ht="12">
      <c r="Y85" s="387"/>
      <c r="Z85" s="387"/>
      <c r="AA85" s="387"/>
      <c r="AB85" s="387"/>
      <c r="AC85" s="387"/>
      <c r="AD85" s="387"/>
      <c r="AE85" s="387"/>
      <c r="AF85" s="387"/>
      <c r="AG85" s="387"/>
      <c r="AH85" s="387"/>
    </row>
    <row r="86" spans="25:34" ht="12">
      <c r="Y86" s="387"/>
      <c r="Z86" s="387"/>
      <c r="AA86" s="387"/>
      <c r="AB86" s="387"/>
      <c r="AC86" s="387"/>
      <c r="AD86" s="387"/>
      <c r="AE86" s="387"/>
      <c r="AF86" s="387"/>
      <c r="AG86" s="387"/>
      <c r="AH86" s="387"/>
    </row>
    <row r="87" spans="25:34" ht="12">
      <c r="Y87" s="387"/>
      <c r="Z87" s="387"/>
      <c r="AA87" s="387"/>
      <c r="AB87" s="387"/>
      <c r="AC87" s="387"/>
      <c r="AD87" s="387"/>
      <c r="AE87" s="387"/>
      <c r="AF87" s="387"/>
      <c r="AG87" s="387"/>
      <c r="AH87" s="387"/>
    </row>
    <row r="88" spans="25:34" ht="12">
      <c r="Y88" s="387"/>
      <c r="Z88" s="387"/>
      <c r="AA88" s="387"/>
      <c r="AB88" s="387"/>
      <c r="AC88" s="387"/>
      <c r="AD88" s="387"/>
      <c r="AE88" s="387"/>
      <c r="AF88" s="387"/>
      <c r="AG88" s="387"/>
      <c r="AH88" s="387"/>
    </row>
    <row r="89" spans="25:34" ht="12">
      <c r="Y89" s="387"/>
      <c r="Z89" s="387"/>
      <c r="AA89" s="387"/>
      <c r="AB89" s="387"/>
      <c r="AC89" s="387"/>
      <c r="AD89" s="387"/>
      <c r="AE89" s="387"/>
      <c r="AF89" s="387"/>
      <c r="AG89" s="387"/>
      <c r="AH89" s="387"/>
    </row>
    <row r="90" spans="25:34" ht="12">
      <c r="Y90" s="387"/>
      <c r="Z90" s="387"/>
      <c r="AA90" s="387"/>
      <c r="AB90" s="387"/>
      <c r="AC90" s="387"/>
      <c r="AD90" s="387"/>
      <c r="AE90" s="387"/>
      <c r="AF90" s="387"/>
      <c r="AG90" s="387"/>
      <c r="AH90" s="387"/>
    </row>
    <row r="91" spans="25:34" ht="12">
      <c r="Y91" s="387"/>
      <c r="Z91" s="387"/>
      <c r="AA91" s="387"/>
      <c r="AB91" s="387"/>
      <c r="AC91" s="387"/>
      <c r="AD91" s="387"/>
      <c r="AE91" s="387"/>
      <c r="AF91" s="387"/>
      <c r="AG91" s="387"/>
      <c r="AH91" s="387"/>
    </row>
    <row r="92" spans="25:34" ht="12">
      <c r="Y92" s="387"/>
      <c r="Z92" s="387"/>
      <c r="AA92" s="387"/>
      <c r="AB92" s="387"/>
      <c r="AC92" s="387"/>
      <c r="AD92" s="387"/>
      <c r="AE92" s="387"/>
      <c r="AF92" s="387"/>
      <c r="AG92" s="387"/>
      <c r="AH92" s="387"/>
    </row>
    <row r="93" spans="25:34" ht="12">
      <c r="Y93" s="387"/>
      <c r="Z93" s="387"/>
      <c r="AA93" s="387"/>
      <c r="AB93" s="387"/>
      <c r="AC93" s="387"/>
      <c r="AD93" s="387"/>
      <c r="AE93" s="387"/>
      <c r="AF93" s="387"/>
      <c r="AG93" s="387"/>
      <c r="AH93" s="387"/>
    </row>
    <row r="94" spans="25:34" ht="12">
      <c r="Y94" s="387"/>
      <c r="Z94" s="387"/>
      <c r="AA94" s="387"/>
      <c r="AB94" s="387"/>
      <c r="AC94" s="387"/>
      <c r="AD94" s="387"/>
      <c r="AE94" s="387"/>
      <c r="AF94" s="387"/>
      <c r="AG94" s="387"/>
      <c r="AH94" s="387"/>
    </row>
    <row r="95" spans="25:34" ht="12">
      <c r="Y95" s="387"/>
      <c r="Z95" s="387"/>
      <c r="AA95" s="387"/>
      <c r="AB95" s="387"/>
      <c r="AC95" s="387"/>
      <c r="AD95" s="387"/>
      <c r="AE95" s="387"/>
      <c r="AF95" s="387"/>
      <c r="AG95" s="387"/>
      <c r="AH95" s="387"/>
    </row>
    <row r="96" spans="25:34" ht="12">
      <c r="Y96" s="387"/>
      <c r="Z96" s="387"/>
      <c r="AA96" s="387"/>
      <c r="AB96" s="387"/>
      <c r="AC96" s="387"/>
      <c r="AD96" s="387"/>
      <c r="AE96" s="387"/>
      <c r="AF96" s="387"/>
      <c r="AG96" s="387"/>
      <c r="AH96" s="387"/>
    </row>
    <row r="97" spans="25:34" ht="12">
      <c r="Y97" s="387"/>
      <c r="Z97" s="387"/>
      <c r="AA97" s="387"/>
      <c r="AB97" s="387"/>
      <c r="AC97" s="387"/>
      <c r="AD97" s="387"/>
      <c r="AE97" s="387"/>
      <c r="AF97" s="387"/>
      <c r="AG97" s="387"/>
      <c r="AH97" s="387"/>
    </row>
    <row r="98" spans="25:34" ht="12">
      <c r="Y98" s="387"/>
      <c r="Z98" s="387"/>
      <c r="AA98" s="387"/>
      <c r="AB98" s="387"/>
      <c r="AC98" s="387"/>
      <c r="AD98" s="387"/>
      <c r="AE98" s="387"/>
      <c r="AF98" s="387"/>
      <c r="AG98" s="387"/>
      <c r="AH98" s="387"/>
    </row>
    <row r="99" spans="25:34" ht="12">
      <c r="Y99" s="387"/>
      <c r="Z99" s="387"/>
      <c r="AA99" s="387"/>
      <c r="AB99" s="387"/>
      <c r="AC99" s="387"/>
      <c r="AD99" s="387"/>
      <c r="AE99" s="387"/>
      <c r="AF99" s="387"/>
      <c r="AG99" s="387"/>
      <c r="AH99" s="387"/>
    </row>
    <row r="100" spans="25:34" ht="12">
      <c r="Y100" s="387"/>
      <c r="Z100" s="387"/>
      <c r="AA100" s="387"/>
      <c r="AB100" s="387"/>
      <c r="AC100" s="387"/>
      <c r="AD100" s="387"/>
      <c r="AE100" s="387"/>
      <c r="AF100" s="387"/>
      <c r="AG100" s="387"/>
      <c r="AH100" s="387"/>
    </row>
    <row r="101" spans="25:34" ht="12">
      <c r="Y101" s="387"/>
      <c r="Z101" s="387"/>
      <c r="AA101" s="387"/>
      <c r="AB101" s="387"/>
      <c r="AC101" s="387"/>
      <c r="AD101" s="387"/>
      <c r="AE101" s="387"/>
      <c r="AF101" s="387"/>
      <c r="AG101" s="387"/>
      <c r="AH101" s="387"/>
    </row>
    <row r="102" spans="25:34" ht="12">
      <c r="Y102" s="387"/>
      <c r="Z102" s="387"/>
      <c r="AA102" s="387"/>
      <c r="AB102" s="387"/>
      <c r="AC102" s="387"/>
      <c r="AD102" s="387"/>
      <c r="AE102" s="387"/>
      <c r="AF102" s="387"/>
      <c r="AG102" s="387"/>
      <c r="AH102" s="387"/>
    </row>
    <row r="103" spans="25:34" ht="12">
      <c r="Y103" s="387"/>
      <c r="Z103" s="387"/>
      <c r="AA103" s="387"/>
      <c r="AB103" s="387"/>
      <c r="AC103" s="387"/>
      <c r="AD103" s="387"/>
      <c r="AE103" s="387"/>
      <c r="AF103" s="387"/>
      <c r="AG103" s="387"/>
      <c r="AH103" s="387"/>
    </row>
    <row r="104" spans="25:34" ht="12">
      <c r="Y104" s="387"/>
      <c r="Z104" s="387"/>
      <c r="AA104" s="387"/>
      <c r="AB104" s="387"/>
      <c r="AC104" s="387"/>
      <c r="AD104" s="387"/>
      <c r="AE104" s="387"/>
      <c r="AF104" s="387"/>
      <c r="AG104" s="387"/>
      <c r="AH104" s="387"/>
    </row>
    <row r="105" spans="25:34" ht="12">
      <c r="Y105" s="387"/>
      <c r="Z105" s="387"/>
      <c r="AA105" s="387"/>
      <c r="AB105" s="387"/>
      <c r="AC105" s="387"/>
      <c r="AD105" s="387"/>
      <c r="AE105" s="387"/>
      <c r="AF105" s="387"/>
      <c r="AG105" s="387"/>
      <c r="AH105" s="387"/>
    </row>
    <row r="106" spans="25:34" ht="12">
      <c r="Y106" s="387"/>
      <c r="Z106" s="387"/>
      <c r="AA106" s="387"/>
      <c r="AB106" s="387"/>
      <c r="AC106" s="387"/>
      <c r="AD106" s="387"/>
      <c r="AE106" s="387"/>
      <c r="AF106" s="387"/>
      <c r="AG106" s="387"/>
      <c r="AH106" s="387"/>
    </row>
    <row r="107" spans="25:34" ht="12">
      <c r="Y107" s="387"/>
      <c r="Z107" s="387"/>
      <c r="AA107" s="387"/>
      <c r="AB107" s="387"/>
      <c r="AC107" s="387"/>
      <c r="AD107" s="387"/>
      <c r="AE107" s="387"/>
      <c r="AF107" s="387"/>
      <c r="AG107" s="387"/>
      <c r="AH107" s="387"/>
    </row>
    <row r="108" spans="25:34" ht="12">
      <c r="Y108" s="387"/>
      <c r="Z108" s="387"/>
      <c r="AA108" s="387"/>
      <c r="AB108" s="387"/>
      <c r="AC108" s="387"/>
      <c r="AD108" s="387"/>
      <c r="AE108" s="387"/>
      <c r="AF108" s="387"/>
      <c r="AG108" s="387"/>
      <c r="AH108" s="387"/>
    </row>
    <row r="109" spans="25:34" ht="12">
      <c r="Y109" s="387"/>
      <c r="Z109" s="387"/>
      <c r="AA109" s="387"/>
      <c r="AB109" s="387"/>
      <c r="AC109" s="387"/>
      <c r="AD109" s="387"/>
      <c r="AE109" s="387"/>
      <c r="AF109" s="387"/>
      <c r="AG109" s="387"/>
      <c r="AH109" s="387"/>
    </row>
    <row r="110" spans="25:34" ht="12">
      <c r="Y110" s="387"/>
      <c r="Z110" s="387"/>
      <c r="AA110" s="387"/>
      <c r="AB110" s="387"/>
      <c r="AC110" s="387"/>
      <c r="AD110" s="387"/>
      <c r="AE110" s="387"/>
      <c r="AF110" s="387"/>
      <c r="AG110" s="387"/>
      <c r="AH110" s="387"/>
    </row>
    <row r="111" spans="25:34" ht="12">
      <c r="Y111" s="387"/>
      <c r="Z111" s="387"/>
      <c r="AA111" s="387"/>
      <c r="AB111" s="387"/>
      <c r="AC111" s="387"/>
      <c r="AD111" s="387"/>
      <c r="AE111" s="387"/>
      <c r="AF111" s="387"/>
      <c r="AG111" s="387"/>
      <c r="AH111" s="387"/>
    </row>
    <row r="112" spans="25:34" ht="12">
      <c r="Y112" s="387"/>
      <c r="Z112" s="387"/>
      <c r="AA112" s="387"/>
      <c r="AB112" s="387"/>
      <c r="AC112" s="387"/>
      <c r="AD112" s="387"/>
      <c r="AE112" s="387"/>
      <c r="AF112" s="387"/>
      <c r="AG112" s="387"/>
      <c r="AH112" s="387"/>
    </row>
    <row r="113" spans="25:34" ht="12">
      <c r="Y113" s="387"/>
      <c r="Z113" s="387"/>
      <c r="AA113" s="387"/>
      <c r="AB113" s="387"/>
      <c r="AC113" s="387"/>
      <c r="AD113" s="387"/>
      <c r="AE113" s="387"/>
      <c r="AF113" s="387"/>
      <c r="AG113" s="387"/>
      <c r="AH113" s="387"/>
    </row>
    <row r="114" spans="25:34" ht="12">
      <c r="Y114" s="387"/>
      <c r="Z114" s="387"/>
      <c r="AA114" s="387"/>
      <c r="AB114" s="387"/>
      <c r="AC114" s="387"/>
      <c r="AD114" s="387"/>
      <c r="AE114" s="387"/>
      <c r="AF114" s="387"/>
      <c r="AG114" s="387"/>
      <c r="AH114" s="387"/>
    </row>
    <row r="115" spans="25:34" ht="12">
      <c r="Y115" s="387"/>
      <c r="Z115" s="387"/>
      <c r="AA115" s="387"/>
      <c r="AB115" s="387"/>
      <c r="AC115" s="387"/>
      <c r="AD115" s="387"/>
      <c r="AE115" s="387"/>
      <c r="AF115" s="387"/>
      <c r="AG115" s="387"/>
      <c r="AH115" s="387"/>
    </row>
    <row r="116" spans="25:34" ht="12">
      <c r="Y116" s="387"/>
      <c r="Z116" s="387"/>
      <c r="AA116" s="387"/>
      <c r="AB116" s="387"/>
      <c r="AC116" s="387"/>
      <c r="AD116" s="387"/>
      <c r="AE116" s="387"/>
      <c r="AF116" s="387"/>
      <c r="AG116" s="387"/>
      <c r="AH116" s="387"/>
    </row>
    <row r="117" spans="25:34" ht="12">
      <c r="Y117" s="387"/>
      <c r="Z117" s="387"/>
      <c r="AA117" s="387"/>
      <c r="AB117" s="387"/>
      <c r="AC117" s="387"/>
      <c r="AD117" s="387"/>
      <c r="AE117" s="387"/>
      <c r="AF117" s="387"/>
      <c r="AG117" s="387"/>
      <c r="AH117" s="387"/>
    </row>
    <row r="118" spans="25:34" ht="12">
      <c r="Y118" s="387"/>
      <c r="Z118" s="387"/>
      <c r="AA118" s="387"/>
      <c r="AB118" s="387"/>
      <c r="AC118" s="387"/>
      <c r="AD118" s="387"/>
      <c r="AE118" s="387"/>
      <c r="AF118" s="387"/>
      <c r="AG118" s="387"/>
      <c r="AH118" s="387"/>
    </row>
    <row r="119" spans="25:34" ht="12">
      <c r="Y119" s="387"/>
      <c r="Z119" s="387"/>
      <c r="AA119" s="387"/>
      <c r="AB119" s="387"/>
      <c r="AC119" s="387"/>
      <c r="AD119" s="387"/>
      <c r="AE119" s="387"/>
      <c r="AF119" s="387"/>
      <c r="AG119" s="387"/>
      <c r="AH119" s="387"/>
    </row>
    <row r="120" spans="25:34" ht="12">
      <c r="Y120" s="387"/>
      <c r="Z120" s="387"/>
      <c r="AA120" s="387"/>
      <c r="AB120" s="387"/>
      <c r="AC120" s="387"/>
      <c r="AD120" s="387"/>
      <c r="AE120" s="387"/>
      <c r="AF120" s="387"/>
      <c r="AG120" s="387"/>
      <c r="AH120" s="387"/>
    </row>
    <row r="121" spans="25:34" ht="12">
      <c r="Y121" s="387"/>
      <c r="Z121" s="387"/>
      <c r="AA121" s="387"/>
      <c r="AB121" s="387"/>
      <c r="AC121" s="387"/>
      <c r="AD121" s="387"/>
      <c r="AE121" s="387"/>
      <c r="AF121" s="387"/>
      <c r="AG121" s="387"/>
      <c r="AH121" s="387"/>
    </row>
    <row r="122" spans="25:34" ht="12">
      <c r="Y122" s="387"/>
      <c r="Z122" s="387"/>
      <c r="AA122" s="387"/>
      <c r="AB122" s="387"/>
      <c r="AC122" s="387"/>
      <c r="AD122" s="387"/>
      <c r="AE122" s="387"/>
      <c r="AF122" s="387"/>
      <c r="AG122" s="387"/>
      <c r="AH122" s="387"/>
    </row>
    <row r="123" spans="25:34" ht="12">
      <c r="Y123" s="387"/>
      <c r="Z123" s="387"/>
      <c r="AA123" s="387"/>
      <c r="AB123" s="387"/>
      <c r="AC123" s="387"/>
      <c r="AD123" s="387"/>
      <c r="AE123" s="387"/>
      <c r="AF123" s="387"/>
      <c r="AG123" s="387"/>
      <c r="AH123" s="387"/>
    </row>
    <row r="124" spans="25:34" ht="12">
      <c r="Y124" s="387"/>
      <c r="Z124" s="387"/>
      <c r="AA124" s="387"/>
      <c r="AB124" s="387"/>
      <c r="AC124" s="387"/>
      <c r="AD124" s="387"/>
      <c r="AE124" s="387"/>
      <c r="AF124" s="387"/>
      <c r="AG124" s="387"/>
      <c r="AH124" s="387"/>
    </row>
    <row r="125" spans="25:34" ht="12">
      <c r="Y125" s="387"/>
      <c r="Z125" s="387"/>
      <c r="AA125" s="387"/>
      <c r="AB125" s="387"/>
      <c r="AC125" s="387"/>
      <c r="AD125" s="387"/>
      <c r="AE125" s="387"/>
      <c r="AF125" s="387"/>
      <c r="AG125" s="387"/>
      <c r="AH125" s="387"/>
    </row>
    <row r="126" spans="25:34" ht="12">
      <c r="Y126" s="387"/>
      <c r="Z126" s="387"/>
      <c r="AA126" s="387"/>
      <c r="AB126" s="387"/>
      <c r="AC126" s="387"/>
      <c r="AD126" s="387"/>
      <c r="AE126" s="387"/>
      <c r="AF126" s="387"/>
      <c r="AG126" s="387"/>
      <c r="AH126" s="387"/>
    </row>
    <row r="127" spans="25:34" ht="12">
      <c r="Y127" s="387"/>
      <c r="Z127" s="387"/>
      <c r="AA127" s="387"/>
      <c r="AB127" s="387"/>
      <c r="AC127" s="387"/>
      <c r="AD127" s="387"/>
      <c r="AE127" s="387"/>
      <c r="AF127" s="387"/>
      <c r="AG127" s="387"/>
      <c r="AH127" s="387"/>
    </row>
    <row r="128" spans="25:34" ht="12">
      <c r="Y128" s="387"/>
      <c r="Z128" s="387"/>
      <c r="AA128" s="387"/>
      <c r="AB128" s="387"/>
      <c r="AC128" s="387"/>
      <c r="AD128" s="387"/>
      <c r="AE128" s="387"/>
      <c r="AF128" s="387"/>
      <c r="AG128" s="387"/>
      <c r="AH128" s="387"/>
    </row>
    <row r="129" spans="25:34" ht="12">
      <c r="Y129" s="387"/>
      <c r="Z129" s="387"/>
      <c r="AA129" s="387"/>
      <c r="AB129" s="387"/>
      <c r="AC129" s="387"/>
      <c r="AD129" s="387"/>
      <c r="AE129" s="387"/>
      <c r="AF129" s="387"/>
      <c r="AG129" s="387"/>
      <c r="AH129" s="387"/>
    </row>
    <row r="130" spans="25:34" ht="12">
      <c r="Y130" s="387"/>
      <c r="Z130" s="387"/>
      <c r="AA130" s="387"/>
      <c r="AB130" s="387"/>
      <c r="AC130" s="387"/>
      <c r="AD130" s="387"/>
      <c r="AE130" s="387"/>
      <c r="AF130" s="387"/>
      <c r="AG130" s="387"/>
      <c r="AH130" s="387"/>
    </row>
    <row r="131" spans="25:34" ht="12">
      <c r="Y131" s="387"/>
      <c r="Z131" s="387"/>
      <c r="AA131" s="387"/>
      <c r="AB131" s="387"/>
      <c r="AC131" s="387"/>
      <c r="AD131" s="387"/>
      <c r="AE131" s="387"/>
      <c r="AF131" s="387"/>
      <c r="AG131" s="387"/>
      <c r="AH131" s="387"/>
    </row>
    <row r="132" spans="25:34" ht="12">
      <c r="Y132" s="387"/>
      <c r="Z132" s="387"/>
      <c r="AA132" s="387"/>
      <c r="AB132" s="387"/>
      <c r="AC132" s="387"/>
      <c r="AD132" s="387"/>
      <c r="AE132" s="387"/>
      <c r="AF132" s="387"/>
      <c r="AG132" s="387"/>
      <c r="AH132" s="387"/>
    </row>
    <row r="133" spans="25:34" ht="12">
      <c r="Y133" s="387"/>
      <c r="Z133" s="387"/>
      <c r="AA133" s="387"/>
      <c r="AB133" s="387"/>
      <c r="AC133" s="387"/>
      <c r="AD133" s="387"/>
      <c r="AE133" s="387"/>
      <c r="AF133" s="387"/>
      <c r="AG133" s="387"/>
      <c r="AH133" s="387"/>
    </row>
    <row r="134" spans="25:34" ht="12">
      <c r="Y134" s="387"/>
      <c r="Z134" s="387"/>
      <c r="AA134" s="387"/>
      <c r="AB134" s="387"/>
      <c r="AC134" s="387"/>
      <c r="AD134" s="387"/>
      <c r="AE134" s="387"/>
      <c r="AF134" s="387"/>
      <c r="AG134" s="387"/>
      <c r="AH134" s="387"/>
    </row>
    <row r="135" spans="25:34" ht="12">
      <c r="Y135" s="387"/>
      <c r="Z135" s="387"/>
      <c r="AA135" s="387"/>
      <c r="AB135" s="387"/>
      <c r="AC135" s="387"/>
      <c r="AD135" s="387"/>
      <c r="AE135" s="387"/>
      <c r="AF135" s="387"/>
      <c r="AG135" s="387"/>
      <c r="AH135" s="387"/>
    </row>
    <row r="136" spans="25:34" ht="12">
      <c r="Y136" s="387"/>
      <c r="Z136" s="387"/>
      <c r="AA136" s="387"/>
      <c r="AB136" s="387"/>
      <c r="AC136" s="387"/>
      <c r="AD136" s="387"/>
      <c r="AE136" s="387"/>
      <c r="AF136" s="387"/>
      <c r="AG136" s="387"/>
      <c r="AH136" s="387"/>
    </row>
    <row r="137" spans="25:34" ht="12">
      <c r="Y137" s="387"/>
      <c r="Z137" s="387"/>
      <c r="AA137" s="387"/>
      <c r="AB137" s="387"/>
      <c r="AC137" s="387"/>
      <c r="AD137" s="387"/>
      <c r="AE137" s="387"/>
      <c r="AF137" s="387"/>
      <c r="AG137" s="387"/>
      <c r="AH137" s="387"/>
    </row>
    <row r="138" spans="25:34" ht="12">
      <c r="Y138" s="387"/>
      <c r="Z138" s="387"/>
      <c r="AA138" s="387"/>
      <c r="AB138" s="387"/>
      <c r="AC138" s="387"/>
      <c r="AD138" s="387"/>
      <c r="AE138" s="387"/>
      <c r="AF138" s="387"/>
      <c r="AG138" s="387"/>
      <c r="AH138" s="387"/>
    </row>
    <row r="139" spans="25:34" ht="12">
      <c r="Y139" s="387"/>
      <c r="Z139" s="387"/>
      <c r="AA139" s="387"/>
      <c r="AB139" s="387"/>
      <c r="AC139" s="387"/>
      <c r="AD139" s="387"/>
      <c r="AE139" s="387"/>
      <c r="AF139" s="387"/>
      <c r="AG139" s="387"/>
      <c r="AH139" s="387"/>
    </row>
    <row r="140" spans="25:34" ht="12">
      <c r="Y140" s="387"/>
      <c r="Z140" s="387"/>
      <c r="AA140" s="387"/>
      <c r="AB140" s="387"/>
      <c r="AC140" s="387"/>
      <c r="AD140" s="387"/>
      <c r="AE140" s="387"/>
      <c r="AF140" s="387"/>
      <c r="AG140" s="387"/>
      <c r="AH140" s="387"/>
    </row>
    <row r="141" spans="25:34" ht="12">
      <c r="Y141" s="387"/>
      <c r="Z141" s="387"/>
      <c r="AA141" s="387"/>
      <c r="AB141" s="387"/>
      <c r="AC141" s="387"/>
      <c r="AD141" s="387"/>
      <c r="AE141" s="387"/>
      <c r="AF141" s="387"/>
      <c r="AG141" s="387"/>
      <c r="AH141" s="387"/>
    </row>
    <row r="142" spans="25:34" ht="12">
      <c r="Y142" s="387"/>
      <c r="Z142" s="387"/>
      <c r="AA142" s="387"/>
      <c r="AB142" s="387"/>
      <c r="AC142" s="387"/>
      <c r="AD142" s="387"/>
      <c r="AE142" s="387"/>
      <c r="AF142" s="387"/>
      <c r="AG142" s="387"/>
      <c r="AH142" s="387"/>
    </row>
    <row r="143" spans="25:34" ht="12">
      <c r="Y143" s="387"/>
      <c r="Z143" s="387"/>
      <c r="AA143" s="387"/>
      <c r="AB143" s="387"/>
      <c r="AC143" s="387"/>
      <c r="AD143" s="387"/>
      <c r="AE143" s="387"/>
      <c r="AF143" s="387"/>
      <c r="AG143" s="387"/>
      <c r="AH143" s="387"/>
    </row>
    <row r="144" spans="25:34" ht="12">
      <c r="Y144" s="387"/>
      <c r="Z144" s="387"/>
      <c r="AA144" s="387"/>
      <c r="AB144" s="387"/>
      <c r="AC144" s="387"/>
      <c r="AD144" s="387"/>
      <c r="AE144" s="387"/>
      <c r="AF144" s="387"/>
      <c r="AG144" s="387"/>
      <c r="AH144" s="387"/>
    </row>
    <row r="145" spans="25:34" ht="12">
      <c r="Y145" s="387"/>
      <c r="Z145" s="387"/>
      <c r="AA145" s="387"/>
      <c r="AB145" s="387"/>
      <c r="AC145" s="387"/>
      <c r="AD145" s="387"/>
      <c r="AE145" s="387"/>
      <c r="AF145" s="387"/>
      <c r="AG145" s="387"/>
      <c r="AH145" s="387"/>
    </row>
    <row r="146" spans="25:34" ht="12">
      <c r="Y146" s="387"/>
      <c r="Z146" s="387"/>
      <c r="AA146" s="387"/>
      <c r="AB146" s="387"/>
      <c r="AC146" s="387"/>
      <c r="AD146" s="387"/>
      <c r="AE146" s="387"/>
      <c r="AF146" s="387"/>
      <c r="AG146" s="387"/>
      <c r="AH146" s="387"/>
    </row>
    <row r="147" spans="25:34" ht="12">
      <c r="Y147" s="387"/>
      <c r="Z147" s="387"/>
      <c r="AA147" s="387"/>
      <c r="AB147" s="387"/>
      <c r="AC147" s="387"/>
      <c r="AD147" s="387"/>
      <c r="AE147" s="387"/>
      <c r="AF147" s="387"/>
      <c r="AG147" s="387"/>
      <c r="AH147" s="387"/>
    </row>
    <row r="148" spans="25:34" ht="12">
      <c r="Y148" s="387"/>
      <c r="Z148" s="387"/>
      <c r="AA148" s="387"/>
      <c r="AB148" s="387"/>
      <c r="AC148" s="387"/>
      <c r="AD148" s="387"/>
      <c r="AE148" s="387"/>
      <c r="AF148" s="387"/>
      <c r="AG148" s="387"/>
      <c r="AH148" s="387"/>
    </row>
    <row r="149" spans="25:34" ht="12">
      <c r="Y149" s="387"/>
      <c r="Z149" s="387"/>
      <c r="AA149" s="387"/>
      <c r="AB149" s="387"/>
      <c r="AC149" s="387"/>
      <c r="AD149" s="387"/>
      <c r="AE149" s="387"/>
      <c r="AF149" s="387"/>
      <c r="AG149" s="387"/>
      <c r="AH149" s="387"/>
    </row>
    <row r="150" spans="25:34" ht="12">
      <c r="Y150" s="387"/>
      <c r="Z150" s="387"/>
      <c r="AA150" s="387"/>
      <c r="AB150" s="387"/>
      <c r="AC150" s="387"/>
      <c r="AD150" s="387"/>
      <c r="AE150" s="387"/>
      <c r="AF150" s="387"/>
      <c r="AG150" s="387"/>
      <c r="AH150" s="387"/>
    </row>
    <row r="151" spans="25:34" ht="12">
      <c r="Y151" s="387"/>
      <c r="Z151" s="387"/>
      <c r="AA151" s="387"/>
      <c r="AB151" s="387"/>
      <c r="AC151" s="387"/>
      <c r="AD151" s="387"/>
      <c r="AE151" s="387"/>
      <c r="AF151" s="387"/>
      <c r="AG151" s="387"/>
      <c r="AH151" s="387"/>
    </row>
    <row r="152" spans="25:34" ht="12">
      <c r="Y152" s="387"/>
      <c r="Z152" s="387"/>
      <c r="AA152" s="387"/>
      <c r="AB152" s="387"/>
      <c r="AC152" s="387"/>
      <c r="AD152" s="387"/>
      <c r="AE152" s="387"/>
      <c r="AF152" s="387"/>
      <c r="AG152" s="387"/>
      <c r="AH152" s="387"/>
    </row>
    <row r="153" spans="25:34" ht="12">
      <c r="Y153" s="387"/>
      <c r="Z153" s="387"/>
      <c r="AA153" s="387"/>
      <c r="AB153" s="387"/>
      <c r="AC153" s="387"/>
      <c r="AD153" s="387"/>
      <c r="AE153" s="387"/>
      <c r="AF153" s="387"/>
      <c r="AG153" s="387"/>
      <c r="AH153" s="387"/>
    </row>
    <row r="154" spans="25:34" ht="12">
      <c r="Y154" s="387"/>
      <c r="Z154" s="387"/>
      <c r="AA154" s="387"/>
      <c r="AB154" s="387"/>
      <c r="AC154" s="387"/>
      <c r="AD154" s="387"/>
      <c r="AE154" s="387"/>
      <c r="AF154" s="387"/>
      <c r="AG154" s="387"/>
      <c r="AH154" s="387"/>
    </row>
    <row r="155" spans="25:34" ht="12">
      <c r="Y155" s="387"/>
      <c r="Z155" s="387"/>
      <c r="AA155" s="387"/>
      <c r="AB155" s="387"/>
      <c r="AC155" s="387"/>
      <c r="AD155" s="387"/>
      <c r="AE155" s="387"/>
      <c r="AF155" s="387"/>
      <c r="AG155" s="387"/>
      <c r="AH155" s="387"/>
    </row>
    <row r="156" spans="25:34" ht="12">
      <c r="Y156" s="387"/>
      <c r="Z156" s="387"/>
      <c r="AA156" s="387"/>
      <c r="AB156" s="387"/>
      <c r="AC156" s="387"/>
      <c r="AD156" s="387"/>
      <c r="AE156" s="387"/>
      <c r="AF156" s="387"/>
      <c r="AG156" s="387"/>
      <c r="AH156" s="387"/>
    </row>
    <row r="157" spans="25:34" ht="12">
      <c r="Y157" s="387"/>
      <c r="Z157" s="387"/>
      <c r="AA157" s="387"/>
      <c r="AB157" s="387"/>
      <c r="AC157" s="387"/>
      <c r="AD157" s="387"/>
      <c r="AE157" s="387"/>
      <c r="AF157" s="387"/>
      <c r="AG157" s="387"/>
      <c r="AH157" s="387"/>
    </row>
    <row r="158" spans="25:34" ht="12">
      <c r="Y158" s="387"/>
      <c r="Z158" s="387"/>
      <c r="AA158" s="387"/>
      <c r="AB158" s="387"/>
      <c r="AC158" s="387"/>
      <c r="AD158" s="387"/>
      <c r="AE158" s="387"/>
      <c r="AF158" s="387"/>
      <c r="AG158" s="387"/>
      <c r="AH158" s="387"/>
    </row>
    <row r="159" spans="25:34" ht="12">
      <c r="Y159" s="387"/>
      <c r="Z159" s="387"/>
      <c r="AA159" s="387"/>
      <c r="AB159" s="387"/>
      <c r="AC159" s="387"/>
      <c r="AD159" s="387"/>
      <c r="AE159" s="387"/>
      <c r="AF159" s="387"/>
      <c r="AG159" s="387"/>
      <c r="AH159" s="387"/>
    </row>
    <row r="160" spans="25:34" ht="12">
      <c r="Y160" s="387"/>
      <c r="Z160" s="387"/>
      <c r="AA160" s="387"/>
      <c r="AB160" s="387"/>
      <c r="AC160" s="387"/>
      <c r="AD160" s="387"/>
      <c r="AE160" s="387"/>
      <c r="AF160" s="387"/>
      <c r="AG160" s="387"/>
      <c r="AH160" s="387"/>
    </row>
    <row r="161" spans="25:34" ht="12">
      <c r="Y161" s="387"/>
      <c r="Z161" s="387"/>
      <c r="AA161" s="387"/>
      <c r="AB161" s="387"/>
      <c r="AC161" s="387"/>
      <c r="AD161" s="387"/>
      <c r="AE161" s="387"/>
      <c r="AF161" s="387"/>
      <c r="AG161" s="387"/>
      <c r="AH161" s="387"/>
    </row>
    <row r="162" spans="25:34" ht="12">
      <c r="Y162" s="387"/>
      <c r="Z162" s="387"/>
      <c r="AA162" s="387"/>
      <c r="AB162" s="387"/>
      <c r="AC162" s="387"/>
      <c r="AD162" s="387"/>
      <c r="AE162" s="387"/>
      <c r="AF162" s="387"/>
      <c r="AG162" s="387"/>
      <c r="AH162" s="387"/>
    </row>
    <row r="163" spans="25:34" ht="12">
      <c r="Y163" s="387"/>
      <c r="Z163" s="387"/>
      <c r="AA163" s="387"/>
      <c r="AB163" s="387"/>
      <c r="AC163" s="387"/>
      <c r="AD163" s="387"/>
      <c r="AE163" s="387"/>
      <c r="AF163" s="387"/>
      <c r="AG163" s="387"/>
      <c r="AH163" s="387"/>
    </row>
    <row r="164" spans="25:34" ht="12">
      <c r="Y164" s="387"/>
      <c r="Z164" s="387"/>
      <c r="AA164" s="387"/>
      <c r="AB164" s="387"/>
      <c r="AC164" s="387"/>
      <c r="AD164" s="387"/>
      <c r="AE164" s="387"/>
      <c r="AF164" s="387"/>
      <c r="AG164" s="387"/>
      <c r="AH164" s="387"/>
    </row>
    <row r="165" spans="25:34" ht="12">
      <c r="Y165" s="387"/>
      <c r="Z165" s="387"/>
      <c r="AA165" s="387"/>
      <c r="AB165" s="387"/>
      <c r="AC165" s="387"/>
      <c r="AD165" s="387"/>
      <c r="AE165" s="387"/>
      <c r="AF165" s="387"/>
      <c r="AG165" s="387"/>
      <c r="AH165" s="387"/>
    </row>
    <row r="166" spans="25:34" ht="12">
      <c r="Y166" s="387"/>
      <c r="Z166" s="387"/>
      <c r="AA166" s="387"/>
      <c r="AB166" s="387"/>
      <c r="AC166" s="387"/>
      <c r="AD166" s="387"/>
      <c r="AE166" s="387"/>
      <c r="AF166" s="387"/>
      <c r="AG166" s="387"/>
      <c r="AH166" s="387"/>
    </row>
    <row r="167" spans="25:34" ht="12">
      <c r="Y167" s="387"/>
      <c r="Z167" s="387"/>
      <c r="AA167" s="387"/>
      <c r="AB167" s="387"/>
      <c r="AC167" s="387"/>
      <c r="AD167" s="387"/>
      <c r="AE167" s="387"/>
      <c r="AF167" s="387"/>
      <c r="AG167" s="387"/>
      <c r="AH167" s="387"/>
    </row>
    <row r="168" spans="25:34" ht="12">
      <c r="Y168" s="387"/>
      <c r="Z168" s="387"/>
      <c r="AA168" s="387"/>
      <c r="AB168" s="387"/>
      <c r="AC168" s="387"/>
      <c r="AD168" s="387"/>
      <c r="AE168" s="387"/>
      <c r="AF168" s="387"/>
      <c r="AG168" s="387"/>
      <c r="AH168" s="387"/>
    </row>
    <row r="169" spans="25:34" ht="12">
      <c r="Y169" s="387"/>
      <c r="Z169" s="387"/>
      <c r="AA169" s="387"/>
      <c r="AB169" s="387"/>
      <c r="AC169" s="387"/>
      <c r="AD169" s="387"/>
      <c r="AE169" s="387"/>
      <c r="AF169" s="387"/>
      <c r="AG169" s="387"/>
      <c r="AH169" s="387"/>
    </row>
    <row r="170" spans="25:34" ht="12">
      <c r="Y170" s="387"/>
      <c r="Z170" s="387"/>
      <c r="AA170" s="387"/>
      <c r="AB170" s="387"/>
      <c r="AC170" s="387"/>
      <c r="AD170" s="387"/>
      <c r="AE170" s="387"/>
      <c r="AF170" s="387"/>
      <c r="AG170" s="387"/>
      <c r="AH170" s="387"/>
    </row>
    <row r="171" spans="25:34" ht="12">
      <c r="Y171" s="387"/>
      <c r="Z171" s="387"/>
      <c r="AA171" s="387"/>
      <c r="AB171" s="387"/>
      <c r="AC171" s="387"/>
      <c r="AD171" s="387"/>
      <c r="AE171" s="387"/>
      <c r="AF171" s="387"/>
      <c r="AG171" s="387"/>
      <c r="AH171" s="387"/>
    </row>
    <row r="172" spans="25:34" ht="12">
      <c r="Y172" s="387"/>
      <c r="Z172" s="387"/>
      <c r="AA172" s="387"/>
      <c r="AB172" s="387"/>
      <c r="AC172" s="387"/>
      <c r="AD172" s="387"/>
      <c r="AE172" s="387"/>
      <c r="AF172" s="387"/>
      <c r="AG172" s="387"/>
      <c r="AH172" s="387"/>
    </row>
    <row r="173" spans="25:34" ht="12">
      <c r="Y173" s="387"/>
      <c r="Z173" s="387"/>
      <c r="AA173" s="387"/>
      <c r="AB173" s="387"/>
      <c r="AC173" s="387"/>
      <c r="AD173" s="387"/>
      <c r="AE173" s="387"/>
      <c r="AF173" s="387"/>
      <c r="AG173" s="387"/>
      <c r="AH173" s="387"/>
    </row>
    <row r="174" spans="25:34" ht="12">
      <c r="Y174" s="387"/>
      <c r="Z174" s="387"/>
      <c r="AA174" s="387"/>
      <c r="AB174" s="387"/>
      <c r="AC174" s="387"/>
      <c r="AD174" s="387"/>
      <c r="AE174" s="387"/>
      <c r="AF174" s="387"/>
      <c r="AG174" s="387"/>
      <c r="AH174" s="387"/>
    </row>
    <row r="175" spans="25:34" ht="12">
      <c r="Y175" s="387"/>
      <c r="Z175" s="387"/>
      <c r="AA175" s="387"/>
      <c r="AB175" s="387"/>
      <c r="AC175" s="387"/>
      <c r="AD175" s="387"/>
      <c r="AE175" s="387"/>
      <c r="AF175" s="387"/>
      <c r="AG175" s="387"/>
      <c r="AH175" s="387"/>
    </row>
    <row r="176" spans="25:34" ht="12">
      <c r="Y176" s="387"/>
      <c r="Z176" s="387"/>
      <c r="AA176" s="387"/>
      <c r="AB176" s="387"/>
      <c r="AC176" s="387"/>
      <c r="AD176" s="387"/>
      <c r="AE176" s="387"/>
      <c r="AF176" s="387"/>
      <c r="AG176" s="387"/>
      <c r="AH176" s="387"/>
    </row>
    <row r="177" spans="25:34" ht="12">
      <c r="Y177" s="387"/>
      <c r="Z177" s="387"/>
      <c r="AA177" s="387"/>
      <c r="AB177" s="387"/>
      <c r="AC177" s="387"/>
      <c r="AD177" s="387"/>
      <c r="AE177" s="387"/>
      <c r="AF177" s="387"/>
      <c r="AG177" s="387"/>
      <c r="AH177" s="387"/>
    </row>
    <row r="178" spans="25:34" ht="12">
      <c r="Y178" s="387"/>
      <c r="Z178" s="387"/>
      <c r="AA178" s="387"/>
      <c r="AB178" s="387"/>
      <c r="AC178" s="387"/>
      <c r="AD178" s="387"/>
      <c r="AE178" s="387"/>
      <c r="AF178" s="387"/>
      <c r="AG178" s="387"/>
      <c r="AH178" s="387"/>
    </row>
    <row r="179" spans="25:34" ht="12">
      <c r="Y179" s="387"/>
      <c r="Z179" s="387"/>
      <c r="AA179" s="387"/>
      <c r="AB179" s="387"/>
      <c r="AC179" s="387"/>
      <c r="AD179" s="387"/>
      <c r="AE179" s="387"/>
      <c r="AF179" s="387"/>
      <c r="AG179" s="387"/>
      <c r="AH179" s="387"/>
    </row>
    <row r="180" spans="25:34" ht="12">
      <c r="Y180" s="387"/>
      <c r="Z180" s="387"/>
      <c r="AA180" s="387"/>
      <c r="AB180" s="387"/>
      <c r="AC180" s="387"/>
      <c r="AD180" s="387"/>
      <c r="AE180" s="387"/>
      <c r="AF180" s="387"/>
      <c r="AG180" s="387"/>
      <c r="AH180" s="387"/>
    </row>
    <row r="181" spans="25:34" ht="12">
      <c r="Y181" s="387"/>
      <c r="Z181" s="387"/>
      <c r="AA181" s="387"/>
      <c r="AB181" s="387"/>
      <c r="AC181" s="387"/>
      <c r="AD181" s="387"/>
      <c r="AE181" s="387"/>
      <c r="AF181" s="387"/>
      <c r="AG181" s="387"/>
      <c r="AH181" s="387"/>
    </row>
    <row r="182" spans="25:34" ht="12">
      <c r="Y182" s="387"/>
      <c r="Z182" s="387"/>
      <c r="AA182" s="387"/>
      <c r="AB182" s="387"/>
      <c r="AC182" s="387"/>
      <c r="AD182" s="387"/>
      <c r="AE182" s="387"/>
      <c r="AF182" s="387"/>
      <c r="AG182" s="387"/>
      <c r="AH182" s="387"/>
    </row>
    <row r="183" spans="25:34" ht="12">
      <c r="Y183" s="387"/>
      <c r="Z183" s="387"/>
      <c r="AA183" s="387"/>
      <c r="AB183" s="387"/>
      <c r="AC183" s="387"/>
      <c r="AD183" s="387"/>
      <c r="AE183" s="387"/>
      <c r="AF183" s="387"/>
      <c r="AG183" s="387"/>
      <c r="AH183" s="387"/>
    </row>
    <row r="184" spans="25:34" ht="12">
      <c r="Y184" s="387"/>
      <c r="Z184" s="387"/>
      <c r="AA184" s="387"/>
      <c r="AB184" s="387"/>
      <c r="AC184" s="387"/>
      <c r="AD184" s="387"/>
      <c r="AE184" s="387"/>
      <c r="AF184" s="387"/>
      <c r="AG184" s="387"/>
      <c r="AH184" s="387"/>
    </row>
    <row r="185" spans="25:34" ht="12">
      <c r="Y185" s="387"/>
      <c r="Z185" s="387"/>
      <c r="AA185" s="387"/>
      <c r="AB185" s="387"/>
      <c r="AC185" s="387"/>
      <c r="AD185" s="387"/>
      <c r="AE185" s="387"/>
      <c r="AF185" s="387"/>
      <c r="AG185" s="387"/>
      <c r="AH185" s="387"/>
    </row>
    <row r="186" spans="25:34" ht="12">
      <c r="Y186" s="387"/>
      <c r="Z186" s="387"/>
      <c r="AA186" s="387"/>
      <c r="AB186" s="387"/>
      <c r="AC186" s="387"/>
      <c r="AD186" s="387"/>
      <c r="AE186" s="387"/>
      <c r="AF186" s="387"/>
      <c r="AG186" s="387"/>
      <c r="AH186" s="387"/>
    </row>
    <row r="187" spans="25:34" ht="12">
      <c r="Y187" s="387"/>
      <c r="Z187" s="387"/>
      <c r="AA187" s="387"/>
      <c r="AB187" s="387"/>
      <c r="AC187" s="387"/>
      <c r="AD187" s="387"/>
      <c r="AE187" s="387"/>
      <c r="AF187" s="387"/>
      <c r="AG187" s="387"/>
      <c r="AH187" s="387"/>
    </row>
    <row r="188" spans="25:34" ht="12">
      <c r="Y188" s="387"/>
      <c r="Z188" s="387"/>
      <c r="AA188" s="387"/>
      <c r="AB188" s="387"/>
      <c r="AC188" s="387"/>
      <c r="AD188" s="387"/>
      <c r="AE188" s="387"/>
      <c r="AF188" s="387"/>
      <c r="AG188" s="387"/>
      <c r="AH188" s="387"/>
    </row>
    <row r="189" spans="25:34" ht="12">
      <c r="Y189" s="387"/>
      <c r="Z189" s="387"/>
      <c r="AA189" s="387"/>
      <c r="AB189" s="387"/>
      <c r="AC189" s="387"/>
      <c r="AD189" s="387"/>
      <c r="AE189" s="387"/>
      <c r="AF189" s="387"/>
      <c r="AG189" s="387"/>
      <c r="AH189" s="387"/>
    </row>
    <row r="190" spans="25:34" ht="12">
      <c r="Y190" s="387"/>
      <c r="Z190" s="387"/>
      <c r="AA190" s="387"/>
      <c r="AB190" s="387"/>
      <c r="AC190" s="387"/>
      <c r="AD190" s="387"/>
      <c r="AE190" s="387"/>
      <c r="AF190" s="387"/>
      <c r="AG190" s="387"/>
      <c r="AH190" s="387"/>
    </row>
    <row r="191" spans="25:34" ht="12">
      <c r="Y191" s="387"/>
      <c r="Z191" s="387"/>
      <c r="AA191" s="387"/>
      <c r="AB191" s="387"/>
      <c r="AC191" s="387"/>
      <c r="AD191" s="387"/>
      <c r="AE191" s="387"/>
      <c r="AF191" s="387"/>
      <c r="AG191" s="387"/>
      <c r="AH191" s="387"/>
    </row>
    <row r="192" spans="25:34" ht="12">
      <c r="Y192" s="387"/>
      <c r="Z192" s="387"/>
      <c r="AA192" s="387"/>
      <c r="AB192" s="387"/>
      <c r="AC192" s="387"/>
      <c r="AD192" s="387"/>
      <c r="AE192" s="387"/>
      <c r="AF192" s="387"/>
      <c r="AG192" s="387"/>
      <c r="AH192" s="387"/>
    </row>
    <row r="193" spans="25:34" ht="12">
      <c r="Y193" s="387"/>
      <c r="Z193" s="387"/>
      <c r="AA193" s="387"/>
      <c r="AB193" s="387"/>
      <c r="AC193" s="387"/>
      <c r="AD193" s="387"/>
      <c r="AE193" s="387"/>
      <c r="AF193" s="387"/>
      <c r="AG193" s="387"/>
      <c r="AH193" s="387"/>
    </row>
    <row r="194" spans="25:34" ht="12">
      <c r="Y194" s="387"/>
      <c r="Z194" s="387"/>
      <c r="AA194" s="387"/>
      <c r="AB194" s="387"/>
      <c r="AC194" s="387"/>
      <c r="AD194" s="387"/>
      <c r="AE194" s="387"/>
      <c r="AF194" s="387"/>
      <c r="AG194" s="387"/>
      <c r="AH194" s="387"/>
    </row>
    <row r="195" spans="25:34" ht="12">
      <c r="Y195" s="387"/>
      <c r="Z195" s="387"/>
      <c r="AA195" s="387"/>
      <c r="AB195" s="387"/>
      <c r="AC195" s="387"/>
      <c r="AD195" s="387"/>
      <c r="AE195" s="387"/>
      <c r="AF195" s="387"/>
      <c r="AG195" s="387"/>
      <c r="AH195" s="387"/>
    </row>
    <row r="196" spans="25:34" ht="12">
      <c r="Y196" s="387"/>
      <c r="Z196" s="387"/>
      <c r="AA196" s="387"/>
      <c r="AB196" s="387"/>
      <c r="AC196" s="387"/>
      <c r="AD196" s="387"/>
      <c r="AE196" s="387"/>
      <c r="AF196" s="387"/>
      <c r="AG196" s="387"/>
      <c r="AH196" s="387"/>
    </row>
    <row r="197" spans="25:34" ht="12">
      <c r="Y197" s="387"/>
      <c r="Z197" s="387"/>
      <c r="AA197" s="387"/>
      <c r="AB197" s="387"/>
      <c r="AC197" s="387"/>
      <c r="AD197" s="387"/>
      <c r="AE197" s="387"/>
      <c r="AF197" s="387"/>
      <c r="AG197" s="387"/>
      <c r="AH197" s="387"/>
    </row>
    <row r="198" spans="25:34" ht="12">
      <c r="Y198" s="387"/>
      <c r="Z198" s="387"/>
      <c r="AA198" s="387"/>
      <c r="AB198" s="387"/>
      <c r="AC198" s="387"/>
      <c r="AD198" s="387"/>
      <c r="AE198" s="387"/>
      <c r="AF198" s="387"/>
      <c r="AG198" s="387"/>
      <c r="AH198" s="387"/>
    </row>
    <row r="199" spans="25:34" ht="12">
      <c r="Y199" s="387"/>
      <c r="Z199" s="387"/>
      <c r="AA199" s="387"/>
      <c r="AB199" s="387"/>
      <c r="AC199" s="387"/>
      <c r="AD199" s="387"/>
      <c r="AE199" s="387"/>
      <c r="AF199" s="387"/>
      <c r="AG199" s="387"/>
      <c r="AH199" s="387"/>
    </row>
    <row r="200" spans="25:34" ht="12">
      <c r="Y200" s="387"/>
      <c r="Z200" s="387"/>
      <c r="AA200" s="387"/>
      <c r="AB200" s="387"/>
      <c r="AC200" s="387"/>
      <c r="AD200" s="387"/>
      <c r="AE200" s="387"/>
      <c r="AF200" s="387"/>
      <c r="AG200" s="387"/>
      <c r="AH200" s="387"/>
    </row>
    <row r="201" spans="25:34" ht="12">
      <c r="Y201" s="387"/>
      <c r="Z201" s="387"/>
      <c r="AA201" s="387"/>
      <c r="AB201" s="387"/>
      <c r="AC201" s="387"/>
      <c r="AD201" s="387"/>
      <c r="AE201" s="387"/>
      <c r="AF201" s="387"/>
      <c r="AG201" s="387"/>
      <c r="AH201" s="387"/>
    </row>
    <row r="202" spans="25:34" ht="12">
      <c r="Y202" s="387"/>
      <c r="Z202" s="387"/>
      <c r="AA202" s="387"/>
      <c r="AB202" s="387"/>
      <c r="AC202" s="387"/>
      <c r="AD202" s="387"/>
      <c r="AE202" s="387"/>
      <c r="AF202" s="387"/>
      <c r="AG202" s="387"/>
      <c r="AH202" s="387"/>
    </row>
    <row r="203" spans="25:34" ht="12">
      <c r="Y203" s="387"/>
      <c r="Z203" s="387"/>
      <c r="AA203" s="387"/>
      <c r="AB203" s="387"/>
      <c r="AC203" s="387"/>
      <c r="AD203" s="387"/>
      <c r="AE203" s="387"/>
      <c r="AF203" s="387"/>
      <c r="AG203" s="387"/>
      <c r="AH203" s="387"/>
    </row>
    <row r="204" spans="25:34" ht="12">
      <c r="Y204" s="387"/>
      <c r="Z204" s="387"/>
      <c r="AA204" s="387"/>
      <c r="AB204" s="387"/>
      <c r="AC204" s="387"/>
      <c r="AD204" s="387"/>
      <c r="AE204" s="387"/>
      <c r="AF204" s="387"/>
      <c r="AG204" s="387"/>
      <c r="AH204" s="387"/>
    </row>
    <row r="205" spans="25:34" ht="12">
      <c r="Y205" s="387"/>
      <c r="Z205" s="387"/>
      <c r="AA205" s="387"/>
      <c r="AB205" s="387"/>
      <c r="AC205" s="387"/>
      <c r="AD205" s="387"/>
      <c r="AE205" s="387"/>
      <c r="AF205" s="387"/>
      <c r="AG205" s="387"/>
      <c r="AH205" s="387"/>
    </row>
    <row r="206" spans="25:34" ht="12">
      <c r="Y206" s="387"/>
      <c r="Z206" s="387"/>
      <c r="AA206" s="387"/>
      <c r="AB206" s="387"/>
      <c r="AC206" s="387"/>
      <c r="AD206" s="387"/>
      <c r="AE206" s="387"/>
      <c r="AF206" s="387"/>
      <c r="AG206" s="387"/>
      <c r="AH206" s="387"/>
    </row>
    <row r="207" spans="25:34" ht="12">
      <c r="Y207" s="387"/>
      <c r="Z207" s="387"/>
      <c r="AA207" s="387"/>
      <c r="AB207" s="387"/>
      <c r="AC207" s="387"/>
      <c r="AD207" s="387"/>
      <c r="AE207" s="387"/>
      <c r="AF207" s="387"/>
      <c r="AG207" s="387"/>
      <c r="AH207" s="387"/>
    </row>
    <row r="208" spans="25:34" ht="12">
      <c r="Y208" s="387"/>
      <c r="Z208" s="387"/>
      <c r="AA208" s="387"/>
      <c r="AB208" s="387"/>
      <c r="AC208" s="387"/>
      <c r="AD208" s="387"/>
      <c r="AE208" s="387"/>
      <c r="AF208" s="387"/>
      <c r="AG208" s="387"/>
      <c r="AH208" s="387"/>
    </row>
    <row r="209" spans="25:34" ht="12">
      <c r="Y209" s="387"/>
      <c r="Z209" s="387"/>
      <c r="AA209" s="387"/>
      <c r="AB209" s="387"/>
      <c r="AC209" s="387"/>
      <c r="AD209" s="387"/>
      <c r="AE209" s="387"/>
      <c r="AF209" s="387"/>
      <c r="AG209" s="387"/>
      <c r="AH209" s="387"/>
    </row>
    <row r="210" spans="25:34" ht="12">
      <c r="Y210" s="387"/>
      <c r="Z210" s="387"/>
      <c r="AA210" s="387"/>
      <c r="AB210" s="387"/>
      <c r="AC210" s="387"/>
      <c r="AD210" s="387"/>
      <c r="AE210" s="387"/>
      <c r="AF210" s="387"/>
      <c r="AG210" s="387"/>
      <c r="AH210" s="387"/>
    </row>
    <row r="211" spans="25:34" ht="12">
      <c r="Y211" s="387"/>
      <c r="Z211" s="387"/>
      <c r="AA211" s="387"/>
      <c r="AB211" s="387"/>
      <c r="AC211" s="387"/>
      <c r="AD211" s="387"/>
      <c r="AE211" s="387"/>
      <c r="AF211" s="387"/>
      <c r="AG211" s="387"/>
      <c r="AH211" s="387"/>
    </row>
    <row r="212" spans="25:34" ht="12">
      <c r="Y212" s="387"/>
      <c r="Z212" s="387"/>
      <c r="AA212" s="387"/>
      <c r="AB212" s="387"/>
      <c r="AC212" s="387"/>
      <c r="AD212" s="387"/>
      <c r="AE212" s="387"/>
      <c r="AF212" s="387"/>
      <c r="AG212" s="387"/>
      <c r="AH212" s="387"/>
    </row>
    <row r="213" spans="25:34" ht="12">
      <c r="Y213" s="387"/>
      <c r="Z213" s="387"/>
      <c r="AA213" s="387"/>
      <c r="AB213" s="387"/>
      <c r="AC213" s="387"/>
      <c r="AD213" s="387"/>
      <c r="AE213" s="387"/>
      <c r="AF213" s="387"/>
      <c r="AG213" s="387"/>
      <c r="AH213" s="387"/>
    </row>
    <row r="214" spans="25:34" ht="12">
      <c r="Y214" s="387"/>
      <c r="Z214" s="387"/>
      <c r="AA214" s="387"/>
      <c r="AB214" s="387"/>
      <c r="AC214" s="387"/>
      <c r="AD214" s="387"/>
      <c r="AE214" s="387"/>
      <c r="AF214" s="387"/>
      <c r="AG214" s="387"/>
      <c r="AH214" s="387"/>
    </row>
    <row r="215" spans="25:34" ht="12">
      <c r="Y215" s="387"/>
      <c r="Z215" s="387"/>
      <c r="AA215" s="387"/>
      <c r="AB215" s="387"/>
      <c r="AC215" s="387"/>
      <c r="AD215" s="387"/>
      <c r="AE215" s="387"/>
      <c r="AF215" s="387"/>
      <c r="AG215" s="387"/>
      <c r="AH215" s="387"/>
    </row>
    <row r="216" spans="25:34" ht="12">
      <c r="Y216" s="387"/>
      <c r="Z216" s="387"/>
      <c r="AA216" s="387"/>
      <c r="AB216" s="387"/>
      <c r="AC216" s="387"/>
      <c r="AD216" s="387"/>
      <c r="AE216" s="387"/>
      <c r="AF216" s="387"/>
      <c r="AG216" s="387"/>
      <c r="AH216" s="387"/>
    </row>
    <row r="217" spans="25:34" ht="12">
      <c r="Y217" s="387"/>
      <c r="Z217" s="387"/>
      <c r="AA217" s="387"/>
      <c r="AB217" s="387"/>
      <c r="AC217" s="387"/>
      <c r="AD217" s="387"/>
      <c r="AE217" s="387"/>
      <c r="AF217" s="387"/>
      <c r="AG217" s="387"/>
      <c r="AH217" s="387"/>
    </row>
    <row r="218" spans="25:34" ht="12">
      <c r="Y218" s="387"/>
      <c r="Z218" s="387"/>
      <c r="AA218" s="387"/>
      <c r="AB218" s="387"/>
      <c r="AC218" s="387"/>
      <c r="AD218" s="387"/>
      <c r="AE218" s="387"/>
      <c r="AF218" s="387"/>
      <c r="AG218" s="387"/>
      <c r="AH218" s="387"/>
    </row>
    <row r="219" spans="25:34" ht="12">
      <c r="Y219" s="387"/>
      <c r="Z219" s="387"/>
      <c r="AA219" s="387"/>
      <c r="AB219" s="387"/>
      <c r="AC219" s="387"/>
      <c r="AD219" s="387"/>
      <c r="AE219" s="387"/>
      <c r="AF219" s="387"/>
      <c r="AG219" s="387"/>
      <c r="AH219" s="387"/>
    </row>
    <row r="220" spans="25:34" ht="12">
      <c r="Y220" s="387"/>
      <c r="Z220" s="387"/>
      <c r="AA220" s="387"/>
      <c r="AB220" s="387"/>
      <c r="AC220" s="387"/>
      <c r="AD220" s="387"/>
      <c r="AE220" s="387"/>
      <c r="AF220" s="387"/>
      <c r="AG220" s="387"/>
      <c r="AH220" s="387"/>
    </row>
    <row r="221" spans="25:34" ht="12">
      <c r="Y221" s="387"/>
      <c r="Z221" s="387"/>
      <c r="AA221" s="387"/>
      <c r="AB221" s="387"/>
      <c r="AC221" s="387"/>
      <c r="AD221" s="387"/>
      <c r="AE221" s="387"/>
      <c r="AF221" s="387"/>
      <c r="AG221" s="387"/>
      <c r="AH221" s="387"/>
    </row>
    <row r="222" spans="25:34" ht="12">
      <c r="Y222" s="387"/>
      <c r="Z222" s="387"/>
      <c r="AA222" s="387"/>
      <c r="AB222" s="387"/>
      <c r="AC222" s="387"/>
      <c r="AD222" s="387"/>
      <c r="AE222" s="387"/>
      <c r="AF222" s="387"/>
      <c r="AG222" s="387"/>
      <c r="AH222" s="387"/>
    </row>
    <row r="223" spans="25:34" ht="12">
      <c r="Y223" s="387"/>
      <c r="Z223" s="387"/>
      <c r="AA223" s="387"/>
      <c r="AB223" s="387"/>
      <c r="AC223" s="387"/>
      <c r="AD223" s="387"/>
      <c r="AE223" s="387"/>
      <c r="AF223" s="387"/>
      <c r="AG223" s="387"/>
      <c r="AH223" s="387"/>
    </row>
    <row r="224" spans="25:34" ht="12">
      <c r="Y224" s="387"/>
      <c r="Z224" s="387"/>
      <c r="AA224" s="387"/>
      <c r="AB224" s="387"/>
      <c r="AC224" s="387"/>
      <c r="AD224" s="387"/>
      <c r="AE224" s="387"/>
      <c r="AF224" s="387"/>
      <c r="AG224" s="387"/>
      <c r="AH224" s="387"/>
    </row>
    <row r="225" spans="25:34" ht="12">
      <c r="Y225" s="387"/>
      <c r="Z225" s="387"/>
      <c r="AA225" s="387"/>
      <c r="AB225" s="387"/>
      <c r="AC225" s="387"/>
      <c r="AD225" s="387"/>
      <c r="AE225" s="387"/>
      <c r="AF225" s="387"/>
      <c r="AG225" s="387"/>
      <c r="AH225" s="387"/>
    </row>
    <row r="226" spans="25:34" ht="12">
      <c r="Y226" s="387"/>
      <c r="Z226" s="387"/>
      <c r="AA226" s="387"/>
      <c r="AB226" s="387"/>
      <c r="AC226" s="387"/>
      <c r="AD226" s="387"/>
      <c r="AE226" s="387"/>
      <c r="AF226" s="387"/>
      <c r="AG226" s="387"/>
      <c r="AH226" s="387"/>
    </row>
    <row r="227" spans="25:34" ht="12">
      <c r="Y227" s="387"/>
      <c r="Z227" s="387"/>
      <c r="AA227" s="387"/>
      <c r="AB227" s="387"/>
      <c r="AC227" s="387"/>
      <c r="AD227" s="387"/>
      <c r="AE227" s="387"/>
      <c r="AF227" s="387"/>
      <c r="AG227" s="387"/>
      <c r="AH227" s="387"/>
    </row>
    <row r="228" spans="25:34" ht="12">
      <c r="Y228" s="387"/>
      <c r="Z228" s="387"/>
      <c r="AA228" s="387"/>
      <c r="AB228" s="387"/>
      <c r="AC228" s="387"/>
      <c r="AD228" s="387"/>
      <c r="AE228" s="387"/>
      <c r="AF228" s="387"/>
      <c r="AG228" s="387"/>
      <c r="AH228" s="387"/>
    </row>
    <row r="229" spans="25:34" ht="12">
      <c r="Y229" s="387"/>
      <c r="Z229" s="387"/>
      <c r="AA229" s="387"/>
      <c r="AB229" s="387"/>
      <c r="AC229" s="387"/>
      <c r="AD229" s="387"/>
      <c r="AE229" s="387"/>
      <c r="AF229" s="387"/>
      <c r="AG229" s="387"/>
      <c r="AH229" s="387"/>
    </row>
    <row r="230" spans="25:34" ht="12">
      <c r="Y230" s="387"/>
      <c r="Z230" s="387"/>
      <c r="AA230" s="387"/>
      <c r="AB230" s="387"/>
      <c r="AC230" s="387"/>
      <c r="AD230" s="387"/>
      <c r="AE230" s="387"/>
      <c r="AF230" s="387"/>
      <c r="AG230" s="387"/>
      <c r="AH230" s="387"/>
    </row>
    <row r="231" spans="25:34" ht="12">
      <c r="Y231" s="387"/>
      <c r="Z231" s="387"/>
      <c r="AA231" s="387"/>
      <c r="AB231" s="387"/>
      <c r="AC231" s="387"/>
      <c r="AD231" s="387"/>
      <c r="AE231" s="387"/>
      <c r="AF231" s="387"/>
      <c r="AG231" s="387"/>
      <c r="AH231" s="387"/>
    </row>
    <row r="232" spans="25:34" ht="12">
      <c r="Y232" s="387"/>
      <c r="Z232" s="387"/>
      <c r="AA232" s="387"/>
      <c r="AB232" s="387"/>
      <c r="AC232" s="387"/>
      <c r="AD232" s="387"/>
      <c r="AE232" s="387"/>
      <c r="AF232" s="387"/>
      <c r="AG232" s="387"/>
      <c r="AH232" s="387"/>
    </row>
    <row r="233" spans="25:34" ht="12">
      <c r="Y233" s="387"/>
      <c r="Z233" s="387"/>
      <c r="AA233" s="387"/>
      <c r="AB233" s="387"/>
      <c r="AC233" s="387"/>
      <c r="AD233" s="387"/>
      <c r="AE233" s="387"/>
      <c r="AF233" s="387"/>
      <c r="AG233" s="387"/>
      <c r="AH233" s="387"/>
    </row>
    <row r="234" spans="25:34" ht="12">
      <c r="Y234" s="387"/>
      <c r="Z234" s="387"/>
      <c r="AA234" s="387"/>
      <c r="AB234" s="387"/>
      <c r="AC234" s="387"/>
      <c r="AD234" s="387"/>
      <c r="AE234" s="387"/>
      <c r="AF234" s="387"/>
      <c r="AG234" s="387"/>
      <c r="AH234" s="387"/>
    </row>
    <row r="235" spans="25:34" ht="12">
      <c r="Y235" s="387"/>
      <c r="Z235" s="387"/>
      <c r="AA235" s="387"/>
      <c r="AB235" s="387"/>
      <c r="AC235" s="387"/>
      <c r="AD235" s="387"/>
      <c r="AE235" s="387"/>
      <c r="AF235" s="387"/>
      <c r="AG235" s="387"/>
      <c r="AH235" s="387"/>
    </row>
    <row r="236" spans="25:34" ht="12">
      <c r="Y236" s="387"/>
      <c r="Z236" s="387"/>
      <c r="AA236" s="387"/>
      <c r="AB236" s="387"/>
      <c r="AC236" s="387"/>
      <c r="AD236" s="387"/>
      <c r="AE236" s="387"/>
      <c r="AF236" s="387"/>
      <c r="AG236" s="387"/>
      <c r="AH236" s="387"/>
    </row>
    <row r="237" spans="25:34" ht="12">
      <c r="Y237" s="387"/>
      <c r="Z237" s="387"/>
      <c r="AA237" s="387"/>
      <c r="AB237" s="387"/>
      <c r="AC237" s="387"/>
      <c r="AD237" s="387"/>
      <c r="AE237" s="387"/>
      <c r="AF237" s="387"/>
      <c r="AG237" s="387"/>
      <c r="AH237" s="387"/>
    </row>
    <row r="238" spans="25:34" ht="12">
      <c r="Y238" s="387"/>
      <c r="Z238" s="387"/>
      <c r="AA238" s="387"/>
      <c r="AB238" s="387"/>
      <c r="AC238" s="387"/>
      <c r="AD238" s="387"/>
      <c r="AE238" s="387"/>
      <c r="AF238" s="387"/>
      <c r="AG238" s="387"/>
      <c r="AH238" s="387"/>
    </row>
    <row r="239" spans="25:34" ht="12">
      <c r="Y239" s="387"/>
      <c r="Z239" s="387"/>
      <c r="AA239" s="387"/>
      <c r="AB239" s="387"/>
      <c r="AC239" s="387"/>
      <c r="AD239" s="387"/>
      <c r="AE239" s="387"/>
      <c r="AF239" s="387"/>
      <c r="AG239" s="387"/>
      <c r="AH239" s="387"/>
    </row>
    <row r="240" spans="25:34" ht="12">
      <c r="Y240" s="387"/>
      <c r="Z240" s="387"/>
      <c r="AA240" s="387"/>
      <c r="AB240" s="387"/>
      <c r="AC240" s="387"/>
      <c r="AD240" s="387"/>
      <c r="AE240" s="387"/>
      <c r="AF240" s="387"/>
      <c r="AG240" s="387"/>
      <c r="AH240" s="387"/>
    </row>
    <row r="241" spans="25:34" ht="12">
      <c r="Y241" s="387"/>
      <c r="Z241" s="387"/>
      <c r="AA241" s="387"/>
      <c r="AB241" s="387"/>
      <c r="AC241" s="387"/>
      <c r="AD241" s="387"/>
      <c r="AE241" s="387"/>
      <c r="AF241" s="387"/>
      <c r="AG241" s="387"/>
      <c r="AH241" s="387"/>
    </row>
    <row r="242" spans="25:34" ht="12">
      <c r="Y242" s="387"/>
      <c r="Z242" s="387"/>
      <c r="AA242" s="387"/>
      <c r="AB242" s="387"/>
      <c r="AC242" s="387"/>
      <c r="AD242" s="387"/>
      <c r="AE242" s="387"/>
      <c r="AF242" s="387"/>
      <c r="AG242" s="387"/>
      <c r="AH242" s="387"/>
    </row>
    <row r="243" spans="25:34" ht="12">
      <c r="Y243" s="387"/>
      <c r="Z243" s="387"/>
      <c r="AA243" s="387"/>
      <c r="AB243" s="387"/>
      <c r="AC243" s="387"/>
      <c r="AD243" s="387"/>
      <c r="AE243" s="387"/>
      <c r="AF243" s="387"/>
      <c r="AG243" s="387"/>
      <c r="AH243" s="387"/>
    </row>
    <row r="244" spans="25:34" ht="12">
      <c r="Y244" s="387"/>
      <c r="Z244" s="387"/>
      <c r="AA244" s="387"/>
      <c r="AB244" s="387"/>
      <c r="AC244" s="387"/>
      <c r="AD244" s="387"/>
      <c r="AE244" s="387"/>
      <c r="AF244" s="387"/>
      <c r="AG244" s="387"/>
      <c r="AH244" s="387"/>
    </row>
    <row r="245" spans="25:34" ht="12">
      <c r="Y245" s="387"/>
      <c r="Z245" s="387"/>
      <c r="AA245" s="387"/>
      <c r="AB245" s="387"/>
      <c r="AC245" s="387"/>
      <c r="AD245" s="387"/>
      <c r="AE245" s="387"/>
      <c r="AF245" s="387"/>
      <c r="AG245" s="387"/>
      <c r="AH245" s="387"/>
    </row>
    <row r="246" spans="25:34" ht="12">
      <c r="Y246" s="387"/>
      <c r="Z246" s="387"/>
      <c r="AA246" s="387"/>
      <c r="AB246" s="387"/>
      <c r="AC246" s="387"/>
      <c r="AD246" s="387"/>
      <c r="AE246" s="387"/>
      <c r="AF246" s="387"/>
      <c r="AG246" s="387"/>
      <c r="AH246" s="387"/>
    </row>
    <row r="247" spans="25:34" ht="12">
      <c r="Y247" s="387"/>
      <c r="Z247" s="387"/>
      <c r="AA247" s="387"/>
      <c r="AB247" s="387"/>
      <c r="AC247" s="387"/>
      <c r="AD247" s="387"/>
      <c r="AE247" s="387"/>
      <c r="AF247" s="387"/>
      <c r="AG247" s="387"/>
      <c r="AH247" s="387"/>
    </row>
    <row r="248" spans="25:34" ht="12">
      <c r="Y248" s="387"/>
      <c r="Z248" s="387"/>
      <c r="AA248" s="387"/>
      <c r="AB248" s="387"/>
      <c r="AC248" s="387"/>
      <c r="AD248" s="387"/>
      <c r="AE248" s="387"/>
      <c r="AF248" s="387"/>
      <c r="AG248" s="387"/>
      <c r="AH248" s="387"/>
    </row>
    <row r="249" spans="25:34" ht="12">
      <c r="Y249" s="387"/>
      <c r="Z249" s="387"/>
      <c r="AA249" s="387"/>
      <c r="AB249" s="387"/>
      <c r="AC249" s="387"/>
      <c r="AD249" s="387"/>
      <c r="AE249" s="387"/>
      <c r="AF249" s="387"/>
      <c r="AG249" s="387"/>
      <c r="AH249" s="387"/>
    </row>
    <row r="250" spans="25:34" ht="12">
      <c r="Y250" s="387"/>
      <c r="Z250" s="387"/>
      <c r="AA250" s="387"/>
      <c r="AB250" s="387"/>
      <c r="AC250" s="387"/>
      <c r="AD250" s="387"/>
      <c r="AE250" s="387"/>
      <c r="AF250" s="387"/>
      <c r="AG250" s="387"/>
      <c r="AH250" s="387"/>
    </row>
    <row r="251" spans="25:34" ht="12">
      <c r="Y251" s="387"/>
      <c r="Z251" s="387"/>
      <c r="AA251" s="387"/>
      <c r="AB251" s="387"/>
      <c r="AC251" s="387"/>
      <c r="AD251" s="387"/>
      <c r="AE251" s="387"/>
      <c r="AF251" s="387"/>
      <c r="AG251" s="387"/>
      <c r="AH251" s="387"/>
    </row>
    <row r="252" spans="25:34" ht="12">
      <c r="Y252" s="387"/>
      <c r="Z252" s="387"/>
      <c r="AA252" s="387"/>
      <c r="AB252" s="387"/>
      <c r="AC252" s="387"/>
      <c r="AD252" s="387"/>
      <c r="AE252" s="387"/>
      <c r="AF252" s="387"/>
      <c r="AG252" s="387"/>
      <c r="AH252" s="387"/>
    </row>
    <row r="253" spans="25:34" ht="12">
      <c r="Y253" s="387"/>
      <c r="Z253" s="387"/>
      <c r="AA253" s="387"/>
      <c r="AB253" s="387"/>
      <c r="AC253" s="387"/>
      <c r="AD253" s="387"/>
      <c r="AE253" s="387"/>
      <c r="AF253" s="387"/>
      <c r="AG253" s="387"/>
      <c r="AH253" s="387"/>
    </row>
    <row r="254" spans="25:34" ht="12">
      <c r="Y254" s="387"/>
      <c r="Z254" s="387"/>
      <c r="AA254" s="387"/>
      <c r="AB254" s="387"/>
      <c r="AC254" s="387"/>
      <c r="AD254" s="387"/>
      <c r="AE254" s="387"/>
      <c r="AF254" s="387"/>
      <c r="AG254" s="387"/>
      <c r="AH254" s="387"/>
    </row>
    <row r="255" spans="25:34" ht="12">
      <c r="Y255" s="387"/>
      <c r="Z255" s="387"/>
      <c r="AA255" s="387"/>
      <c r="AB255" s="387"/>
      <c r="AC255" s="387"/>
      <c r="AD255" s="387"/>
      <c r="AE255" s="387"/>
      <c r="AF255" s="387"/>
      <c r="AG255" s="387"/>
      <c r="AH255" s="387"/>
    </row>
    <row r="256" spans="25:34" ht="12">
      <c r="Y256" s="387"/>
      <c r="Z256" s="387"/>
      <c r="AA256" s="387"/>
      <c r="AB256" s="387"/>
      <c r="AC256" s="387"/>
      <c r="AD256" s="387"/>
      <c r="AE256" s="387"/>
      <c r="AF256" s="387"/>
      <c r="AG256" s="387"/>
      <c r="AH256" s="387"/>
    </row>
    <row r="257" spans="25:34" ht="12">
      <c r="Y257" s="387"/>
      <c r="Z257" s="387"/>
      <c r="AA257" s="387"/>
      <c r="AB257" s="387"/>
      <c r="AC257" s="387"/>
      <c r="AD257" s="387"/>
      <c r="AE257" s="387"/>
      <c r="AF257" s="387"/>
      <c r="AG257" s="387"/>
      <c r="AH257" s="387"/>
    </row>
    <row r="258" spans="25:34" ht="12">
      <c r="Y258" s="387"/>
      <c r="Z258" s="387"/>
      <c r="AA258" s="387"/>
      <c r="AB258" s="387"/>
      <c r="AC258" s="387"/>
      <c r="AD258" s="387"/>
      <c r="AE258" s="387"/>
      <c r="AF258" s="387"/>
      <c r="AG258" s="387"/>
      <c r="AH258" s="387"/>
    </row>
    <row r="259" spans="25:34" ht="12">
      <c r="Y259" s="387"/>
      <c r="Z259" s="387"/>
      <c r="AA259" s="387"/>
      <c r="AB259" s="387"/>
      <c r="AC259" s="387"/>
      <c r="AD259" s="387"/>
      <c r="AE259" s="387"/>
      <c r="AF259" s="387"/>
      <c r="AG259" s="387"/>
      <c r="AH259" s="387"/>
    </row>
    <row r="260" spans="25:34" ht="12">
      <c r="Y260" s="387"/>
      <c r="Z260" s="387"/>
      <c r="AA260" s="387"/>
      <c r="AB260" s="387"/>
      <c r="AC260" s="387"/>
      <c r="AD260" s="387"/>
      <c r="AE260" s="387"/>
      <c r="AF260" s="387"/>
      <c r="AG260" s="387"/>
      <c r="AH260" s="387"/>
    </row>
    <row r="261" spans="25:34" ht="12">
      <c r="Y261" s="387"/>
      <c r="Z261" s="387"/>
      <c r="AA261" s="387"/>
      <c r="AB261" s="387"/>
      <c r="AC261" s="387"/>
      <c r="AD261" s="387"/>
      <c r="AE261" s="387"/>
      <c r="AF261" s="387"/>
      <c r="AG261" s="387"/>
      <c r="AH261" s="387"/>
    </row>
    <row r="262" spans="25:34" ht="12">
      <c r="Y262" s="387"/>
      <c r="Z262" s="387"/>
      <c r="AA262" s="387"/>
      <c r="AB262" s="387"/>
      <c r="AC262" s="387"/>
      <c r="AD262" s="387"/>
      <c r="AE262" s="387"/>
      <c r="AF262" s="387"/>
      <c r="AG262" s="387"/>
      <c r="AH262" s="387"/>
    </row>
    <row r="263" spans="25:34" ht="12">
      <c r="Y263" s="387"/>
      <c r="Z263" s="387"/>
      <c r="AA263" s="387"/>
      <c r="AB263" s="387"/>
      <c r="AC263" s="387"/>
      <c r="AD263" s="387"/>
      <c r="AE263" s="387"/>
      <c r="AF263" s="387"/>
      <c r="AG263" s="387"/>
      <c r="AH263" s="387"/>
    </row>
    <row r="264" spans="25:34" ht="12">
      <c r="Y264" s="387"/>
      <c r="Z264" s="387"/>
      <c r="AA264" s="387"/>
      <c r="AB264" s="387"/>
      <c r="AC264" s="387"/>
      <c r="AD264" s="387"/>
      <c r="AE264" s="387"/>
      <c r="AF264" s="387"/>
      <c r="AG264" s="387"/>
      <c r="AH264" s="387"/>
    </row>
    <row r="265" spans="25:34" ht="12">
      <c r="Y265" s="387"/>
      <c r="Z265" s="387"/>
      <c r="AA265" s="387"/>
      <c r="AB265" s="387"/>
      <c r="AC265" s="387"/>
      <c r="AD265" s="387"/>
      <c r="AE265" s="387"/>
      <c r="AF265" s="387"/>
      <c r="AG265" s="387"/>
      <c r="AH265" s="387"/>
    </row>
    <row r="266" spans="25:34" ht="12">
      <c r="Y266" s="387"/>
      <c r="Z266" s="387"/>
      <c r="AA266" s="387"/>
      <c r="AB266" s="387"/>
      <c r="AC266" s="387"/>
      <c r="AD266" s="387"/>
      <c r="AE266" s="387"/>
      <c r="AF266" s="387"/>
      <c r="AG266" s="387"/>
      <c r="AH266" s="387"/>
    </row>
    <row r="267" spans="25:34" ht="12">
      <c r="Y267" s="387"/>
      <c r="Z267" s="387"/>
      <c r="AA267" s="387"/>
      <c r="AB267" s="387"/>
      <c r="AC267" s="387"/>
      <c r="AD267" s="387"/>
      <c r="AE267" s="387"/>
      <c r="AF267" s="387"/>
      <c r="AG267" s="387"/>
      <c r="AH267" s="387"/>
    </row>
    <row r="268" spans="25:34" ht="12">
      <c r="Y268" s="387"/>
      <c r="Z268" s="387"/>
      <c r="AA268" s="387"/>
      <c r="AB268" s="387"/>
      <c r="AC268" s="387"/>
      <c r="AD268" s="387"/>
      <c r="AE268" s="387"/>
      <c r="AF268" s="387"/>
      <c r="AG268" s="387"/>
      <c r="AH268" s="387"/>
    </row>
    <row r="269" spans="25:34" ht="12">
      <c r="Y269" s="387"/>
      <c r="Z269" s="387"/>
      <c r="AA269" s="387"/>
      <c r="AB269" s="387"/>
      <c r="AC269" s="387"/>
      <c r="AD269" s="387"/>
      <c r="AE269" s="387"/>
      <c r="AF269" s="387"/>
      <c r="AG269" s="387"/>
      <c r="AH269" s="387"/>
    </row>
    <row r="270" spans="25:34" ht="12">
      <c r="Y270" s="387"/>
      <c r="Z270" s="387"/>
      <c r="AA270" s="387"/>
      <c r="AB270" s="387"/>
      <c r="AC270" s="387"/>
      <c r="AD270" s="387"/>
      <c r="AE270" s="387"/>
      <c r="AF270" s="387"/>
      <c r="AG270" s="387"/>
      <c r="AH270" s="387"/>
    </row>
    <row r="271" spans="25:34" ht="12">
      <c r="Y271" s="387"/>
      <c r="Z271" s="387"/>
      <c r="AA271" s="387"/>
      <c r="AB271" s="387"/>
      <c r="AC271" s="387"/>
      <c r="AD271" s="387"/>
      <c r="AE271" s="387"/>
      <c r="AF271" s="387"/>
      <c r="AG271" s="387"/>
      <c r="AH271" s="387"/>
    </row>
    <row r="272" spans="25:34" ht="12">
      <c r="Y272" s="387"/>
      <c r="Z272" s="387"/>
      <c r="AA272" s="387"/>
      <c r="AB272" s="387"/>
      <c r="AC272" s="387"/>
      <c r="AD272" s="387"/>
      <c r="AE272" s="387"/>
      <c r="AF272" s="387"/>
      <c r="AG272" s="387"/>
      <c r="AH272" s="387"/>
    </row>
    <row r="273" spans="25:34" ht="12">
      <c r="Y273" s="387"/>
      <c r="Z273" s="387"/>
      <c r="AA273" s="387"/>
      <c r="AB273" s="387"/>
      <c r="AC273" s="387"/>
      <c r="AD273" s="387"/>
      <c r="AE273" s="387"/>
      <c r="AF273" s="387"/>
      <c r="AG273" s="387"/>
      <c r="AH273" s="387"/>
    </row>
    <row r="274" spans="25:34" ht="12">
      <c r="Y274" s="387"/>
      <c r="Z274" s="387"/>
      <c r="AA274" s="387"/>
      <c r="AB274" s="387"/>
      <c r="AC274" s="387"/>
      <c r="AD274" s="387"/>
      <c r="AE274" s="387"/>
      <c r="AF274" s="387"/>
      <c r="AG274" s="387"/>
      <c r="AH274" s="387"/>
    </row>
    <row r="275" spans="25:34" ht="12">
      <c r="Y275" s="387"/>
      <c r="Z275" s="387"/>
      <c r="AA275" s="387"/>
      <c r="AB275" s="387"/>
      <c r="AC275" s="387"/>
      <c r="AD275" s="387"/>
      <c r="AE275" s="387"/>
      <c r="AF275" s="387"/>
      <c r="AG275" s="387"/>
      <c r="AH275" s="387"/>
    </row>
    <row r="276" spans="25:34" ht="12">
      <c r="Y276" s="387"/>
      <c r="Z276" s="387"/>
      <c r="AA276" s="387"/>
      <c r="AB276" s="387"/>
      <c r="AC276" s="387"/>
      <c r="AD276" s="387"/>
      <c r="AE276" s="387"/>
      <c r="AF276" s="387"/>
      <c r="AG276" s="387"/>
      <c r="AH276" s="387"/>
    </row>
    <row r="277" spans="25:34" ht="12">
      <c r="Y277" s="387"/>
      <c r="Z277" s="387"/>
      <c r="AA277" s="387"/>
      <c r="AB277" s="387"/>
      <c r="AC277" s="387"/>
      <c r="AD277" s="387"/>
      <c r="AE277" s="387"/>
      <c r="AF277" s="387"/>
      <c r="AG277" s="387"/>
      <c r="AH277" s="387"/>
    </row>
    <row r="278" spans="25:34" ht="12">
      <c r="Y278" s="387"/>
      <c r="Z278" s="387"/>
      <c r="AA278" s="387"/>
      <c r="AB278" s="387"/>
      <c r="AC278" s="387"/>
      <c r="AD278" s="387"/>
      <c r="AE278" s="387"/>
      <c r="AF278" s="387"/>
      <c r="AG278" s="387"/>
      <c r="AH278" s="387"/>
    </row>
    <row r="279" spans="25:34" ht="12">
      <c r="Y279" s="387"/>
      <c r="Z279" s="387"/>
      <c r="AA279" s="387"/>
      <c r="AB279" s="387"/>
      <c r="AC279" s="387"/>
      <c r="AD279" s="387"/>
      <c r="AE279" s="387"/>
      <c r="AF279" s="387"/>
      <c r="AG279" s="387"/>
      <c r="AH279" s="387"/>
    </row>
    <row r="280" spans="25:34" ht="12">
      <c r="Y280" s="387"/>
      <c r="Z280" s="387"/>
      <c r="AA280" s="387"/>
      <c r="AB280" s="387"/>
      <c r="AC280" s="387"/>
      <c r="AD280" s="387"/>
      <c r="AE280" s="387"/>
      <c r="AF280" s="387"/>
      <c r="AG280" s="387"/>
      <c r="AH280" s="387"/>
    </row>
    <row r="281" spans="25:34" ht="12">
      <c r="Y281" s="387"/>
      <c r="Z281" s="387"/>
      <c r="AA281" s="387"/>
      <c r="AB281" s="387"/>
      <c r="AC281" s="387"/>
      <c r="AD281" s="387"/>
      <c r="AE281" s="387"/>
      <c r="AF281" s="387"/>
      <c r="AG281" s="387"/>
      <c r="AH281" s="387"/>
    </row>
    <row r="282" spans="25:34" ht="12">
      <c r="Y282" s="387"/>
      <c r="Z282" s="387"/>
      <c r="AA282" s="387"/>
      <c r="AB282" s="387"/>
      <c r="AC282" s="387"/>
      <c r="AD282" s="387"/>
      <c r="AE282" s="387"/>
      <c r="AF282" s="387"/>
      <c r="AG282" s="387"/>
      <c r="AH282" s="387"/>
    </row>
    <row r="283" spans="25:34" ht="12">
      <c r="Y283" s="387"/>
      <c r="Z283" s="387"/>
      <c r="AA283" s="387"/>
      <c r="AB283" s="387"/>
      <c r="AC283" s="387"/>
      <c r="AD283" s="387"/>
      <c r="AE283" s="387"/>
      <c r="AF283" s="387"/>
      <c r="AG283" s="387"/>
      <c r="AH283" s="387"/>
    </row>
    <row r="284" spans="25:34" ht="12">
      <c r="Y284" s="387"/>
      <c r="Z284" s="387"/>
      <c r="AA284" s="387"/>
      <c r="AB284" s="387"/>
      <c r="AC284" s="387"/>
      <c r="AD284" s="387"/>
      <c r="AE284" s="387"/>
      <c r="AF284" s="387"/>
      <c r="AG284" s="387"/>
      <c r="AH284" s="387"/>
    </row>
    <row r="285" spans="25:34" ht="12">
      <c r="Y285" s="387"/>
      <c r="Z285" s="387"/>
      <c r="AA285" s="387"/>
      <c r="AB285" s="387"/>
      <c r="AC285" s="387"/>
      <c r="AD285" s="387"/>
      <c r="AE285" s="387"/>
      <c r="AF285" s="387"/>
      <c r="AG285" s="387"/>
      <c r="AH285" s="387"/>
    </row>
    <row r="286" spans="25:34" ht="12">
      <c r="Y286" s="387"/>
      <c r="Z286" s="387"/>
      <c r="AA286" s="387"/>
      <c r="AB286" s="387"/>
      <c r="AC286" s="387"/>
      <c r="AD286" s="387"/>
      <c r="AE286" s="387"/>
      <c r="AF286" s="387"/>
      <c r="AG286" s="387"/>
      <c r="AH286" s="387"/>
    </row>
    <row r="287" spans="25:34" ht="12">
      <c r="Y287" s="387"/>
      <c r="Z287" s="387"/>
      <c r="AA287" s="387"/>
      <c r="AB287" s="387"/>
      <c r="AC287" s="387"/>
      <c r="AD287" s="387"/>
      <c r="AE287" s="387"/>
      <c r="AF287" s="387"/>
      <c r="AG287" s="387"/>
      <c r="AH287" s="387"/>
    </row>
    <row r="288" spans="25:34" ht="12">
      <c r="Y288" s="387"/>
      <c r="Z288" s="387"/>
      <c r="AA288" s="387"/>
      <c r="AB288" s="387"/>
      <c r="AC288" s="387"/>
      <c r="AD288" s="387"/>
      <c r="AE288" s="387"/>
      <c r="AF288" s="387"/>
      <c r="AG288" s="387"/>
      <c r="AH288" s="387"/>
    </row>
    <row r="289" spans="25:34" ht="12">
      <c r="Y289" s="387"/>
      <c r="Z289" s="387"/>
      <c r="AA289" s="387"/>
      <c r="AB289" s="387"/>
      <c r="AC289" s="387"/>
      <c r="AD289" s="387"/>
      <c r="AE289" s="387"/>
      <c r="AF289" s="387"/>
      <c r="AG289" s="387"/>
      <c r="AH289" s="387"/>
    </row>
    <row r="290" spans="25:34" ht="12">
      <c r="Y290" s="387"/>
      <c r="Z290" s="387"/>
      <c r="AA290" s="387"/>
      <c r="AB290" s="387"/>
      <c r="AC290" s="387"/>
      <c r="AD290" s="387"/>
      <c r="AE290" s="387"/>
      <c r="AF290" s="387"/>
      <c r="AG290" s="387"/>
      <c r="AH290" s="387"/>
    </row>
    <row r="291" spans="25:34" ht="12">
      <c r="Y291" s="387"/>
      <c r="Z291" s="387"/>
      <c r="AA291" s="387"/>
      <c r="AB291" s="387"/>
      <c r="AC291" s="387"/>
      <c r="AD291" s="387"/>
      <c r="AE291" s="387"/>
      <c r="AF291" s="387"/>
      <c r="AG291" s="387"/>
      <c r="AH291" s="387"/>
    </row>
    <row r="292" spans="25:34" ht="12">
      <c r="Y292" s="387"/>
      <c r="Z292" s="387"/>
      <c r="AA292" s="387"/>
      <c r="AB292" s="387"/>
      <c r="AC292" s="387"/>
      <c r="AD292" s="387"/>
      <c r="AE292" s="387"/>
      <c r="AF292" s="387"/>
      <c r="AG292" s="387"/>
      <c r="AH292" s="387"/>
    </row>
    <row r="293" spans="25:34" ht="12">
      <c r="Y293" s="387"/>
      <c r="Z293" s="387"/>
      <c r="AA293" s="387"/>
      <c r="AB293" s="387"/>
      <c r="AC293" s="387"/>
      <c r="AD293" s="387"/>
      <c r="AE293" s="387"/>
      <c r="AF293" s="387"/>
      <c r="AG293" s="387"/>
      <c r="AH293" s="387"/>
    </row>
    <row r="294" spans="25:34" ht="12">
      <c r="Y294" s="387"/>
      <c r="Z294" s="387"/>
      <c r="AA294" s="387"/>
      <c r="AB294" s="387"/>
      <c r="AC294" s="387"/>
      <c r="AD294" s="387"/>
      <c r="AE294" s="387"/>
      <c r="AF294" s="387"/>
      <c r="AG294" s="387"/>
      <c r="AH294" s="387"/>
    </row>
    <row r="295" spans="25:34" ht="12">
      <c r="Y295" s="387"/>
      <c r="Z295" s="387"/>
      <c r="AA295" s="387"/>
      <c r="AB295" s="387"/>
      <c r="AC295" s="387"/>
      <c r="AD295" s="387"/>
      <c r="AE295" s="387"/>
      <c r="AF295" s="387"/>
      <c r="AG295" s="387"/>
      <c r="AH295" s="387"/>
    </row>
    <row r="296" spans="25:34" ht="12">
      <c r="Y296" s="387"/>
      <c r="Z296" s="387"/>
      <c r="AA296" s="387"/>
      <c r="AB296" s="387"/>
      <c r="AC296" s="387"/>
      <c r="AD296" s="387"/>
      <c r="AE296" s="387"/>
      <c r="AF296" s="387"/>
      <c r="AG296" s="387"/>
      <c r="AH296" s="387"/>
    </row>
    <row r="297" spans="25:34" ht="12">
      <c r="Y297" s="387"/>
      <c r="Z297" s="387"/>
      <c r="AA297" s="387"/>
      <c r="AB297" s="387"/>
      <c r="AC297" s="387"/>
      <c r="AD297" s="387"/>
      <c r="AE297" s="387"/>
      <c r="AF297" s="387"/>
      <c r="AG297" s="387"/>
      <c r="AH297" s="387"/>
    </row>
    <row r="298" spans="25:34" ht="12">
      <c r="Y298" s="387"/>
      <c r="Z298" s="387"/>
      <c r="AA298" s="387"/>
      <c r="AB298" s="387"/>
      <c r="AC298" s="387"/>
      <c r="AD298" s="387"/>
      <c r="AE298" s="387"/>
      <c r="AF298" s="387"/>
      <c r="AG298" s="387"/>
      <c r="AH298" s="387"/>
    </row>
    <row r="299" spans="25:34" ht="12">
      <c r="Y299" s="387"/>
      <c r="Z299" s="387"/>
      <c r="AA299" s="387"/>
      <c r="AB299" s="387"/>
      <c r="AC299" s="387"/>
      <c r="AD299" s="387"/>
      <c r="AE299" s="387"/>
      <c r="AF299" s="387"/>
      <c r="AG299" s="387"/>
      <c r="AH299" s="387"/>
    </row>
    <row r="300" spans="25:34" ht="12">
      <c r="Y300" s="387"/>
      <c r="Z300" s="387"/>
      <c r="AA300" s="387"/>
      <c r="AB300" s="387"/>
      <c r="AC300" s="387"/>
      <c r="AD300" s="387"/>
      <c r="AE300" s="387"/>
      <c r="AF300" s="387"/>
      <c r="AG300" s="387"/>
      <c r="AH300" s="387"/>
    </row>
    <row r="301" spans="25:34" ht="12">
      <c r="Y301" s="387"/>
      <c r="Z301" s="387"/>
      <c r="AA301" s="387"/>
      <c r="AB301" s="387"/>
      <c r="AC301" s="387"/>
      <c r="AD301" s="387"/>
      <c r="AE301" s="387"/>
      <c r="AF301" s="387"/>
      <c r="AG301" s="387"/>
      <c r="AH301" s="387"/>
    </row>
    <row r="302" spans="25:34" ht="12">
      <c r="Y302" s="387"/>
      <c r="Z302" s="387"/>
      <c r="AA302" s="387"/>
      <c r="AB302" s="387"/>
      <c r="AC302" s="387"/>
      <c r="AD302" s="387"/>
      <c r="AE302" s="387"/>
      <c r="AF302" s="387"/>
      <c r="AG302" s="387"/>
      <c r="AH302" s="387"/>
    </row>
    <row r="303" spans="25:34" ht="12">
      <c r="Y303" s="387"/>
      <c r="Z303" s="387"/>
      <c r="AA303" s="387"/>
      <c r="AB303" s="387"/>
      <c r="AC303" s="387"/>
      <c r="AD303" s="387"/>
      <c r="AE303" s="387"/>
      <c r="AF303" s="387"/>
      <c r="AG303" s="387"/>
      <c r="AH303" s="387"/>
    </row>
    <row r="304" spans="25:34" ht="12">
      <c r="Y304" s="387"/>
      <c r="Z304" s="387"/>
      <c r="AA304" s="387"/>
      <c r="AB304" s="387"/>
      <c r="AC304" s="387"/>
      <c r="AD304" s="387"/>
      <c r="AE304" s="387"/>
      <c r="AF304" s="387"/>
      <c r="AG304" s="387"/>
      <c r="AH304" s="387"/>
    </row>
    <row r="305" spans="25:34" ht="12">
      <c r="Y305" s="387"/>
      <c r="Z305" s="387"/>
      <c r="AA305" s="387"/>
      <c r="AB305" s="387"/>
      <c r="AC305" s="387"/>
      <c r="AD305" s="387"/>
      <c r="AE305" s="387"/>
      <c r="AF305" s="387"/>
      <c r="AG305" s="387"/>
      <c r="AH305" s="387"/>
    </row>
    <row r="306" spans="25:34" ht="12">
      <c r="Y306" s="387"/>
      <c r="Z306" s="387"/>
      <c r="AA306" s="387"/>
      <c r="AB306" s="387"/>
      <c r="AC306" s="387"/>
      <c r="AD306" s="387"/>
      <c r="AE306" s="387"/>
      <c r="AF306" s="387"/>
      <c r="AG306" s="387"/>
      <c r="AH306" s="387"/>
    </row>
    <row r="307" spans="25:34" ht="12">
      <c r="Y307" s="387"/>
      <c r="Z307" s="387"/>
      <c r="AA307" s="387"/>
      <c r="AB307" s="387"/>
      <c r="AC307" s="387"/>
      <c r="AD307" s="387"/>
      <c r="AE307" s="387"/>
      <c r="AF307" s="387"/>
      <c r="AG307" s="387"/>
      <c r="AH307" s="387"/>
    </row>
    <row r="308" spans="25:34" ht="12">
      <c r="Y308" s="387"/>
      <c r="Z308" s="387"/>
      <c r="AA308" s="387"/>
      <c r="AB308" s="387"/>
      <c r="AC308" s="387"/>
      <c r="AD308" s="387"/>
      <c r="AE308" s="387"/>
      <c r="AF308" s="387"/>
      <c r="AG308" s="387"/>
      <c r="AH308" s="387"/>
    </row>
    <row r="309" spans="25:34" ht="12">
      <c r="Y309" s="387"/>
      <c r="Z309" s="387"/>
      <c r="AA309" s="387"/>
      <c r="AB309" s="387"/>
      <c r="AC309" s="387"/>
      <c r="AD309" s="387"/>
      <c r="AE309" s="387"/>
      <c r="AF309" s="387"/>
      <c r="AG309" s="387"/>
      <c r="AH309" s="387"/>
    </row>
    <row r="310" spans="25:34" ht="12">
      <c r="Y310" s="387"/>
      <c r="Z310" s="387"/>
      <c r="AA310" s="387"/>
      <c r="AB310" s="387"/>
      <c r="AC310" s="387"/>
      <c r="AD310" s="387"/>
      <c r="AE310" s="387"/>
      <c r="AF310" s="387"/>
      <c r="AG310" s="387"/>
      <c r="AH310" s="387"/>
    </row>
    <row r="311" spans="25:34" ht="12">
      <c r="Y311" s="387"/>
      <c r="Z311" s="387"/>
      <c r="AA311" s="387"/>
      <c r="AB311" s="387"/>
      <c r="AC311" s="387"/>
      <c r="AD311" s="387"/>
      <c r="AE311" s="387"/>
      <c r="AF311" s="387"/>
      <c r="AG311" s="387"/>
      <c r="AH311" s="387"/>
    </row>
    <row r="312" spans="25:34" ht="12">
      <c r="Y312" s="387"/>
      <c r="Z312" s="387"/>
      <c r="AA312" s="387"/>
      <c r="AB312" s="387"/>
      <c r="AC312" s="387"/>
      <c r="AD312" s="387"/>
      <c r="AE312" s="387"/>
      <c r="AF312" s="387"/>
      <c r="AG312" s="387"/>
      <c r="AH312" s="387"/>
    </row>
    <row r="313" spans="25:34" ht="12">
      <c r="Y313" s="387"/>
      <c r="Z313" s="387"/>
      <c r="AA313" s="387"/>
      <c r="AB313" s="387"/>
      <c r="AC313" s="387"/>
      <c r="AD313" s="387"/>
      <c r="AE313" s="387"/>
      <c r="AF313" s="387"/>
      <c r="AG313" s="387"/>
      <c r="AH313" s="387"/>
    </row>
    <row r="314" spans="25:34" ht="12">
      <c r="Y314" s="387"/>
      <c r="Z314" s="387"/>
      <c r="AA314" s="387"/>
      <c r="AB314" s="387"/>
      <c r="AC314" s="387"/>
      <c r="AD314" s="387"/>
      <c r="AE314" s="387"/>
      <c r="AF314" s="387"/>
      <c r="AG314" s="387"/>
      <c r="AH314" s="387"/>
    </row>
    <row r="315" spans="25:34" ht="12">
      <c r="Y315" s="387"/>
      <c r="Z315" s="387"/>
      <c r="AA315" s="387"/>
      <c r="AB315" s="387"/>
      <c r="AC315" s="387"/>
      <c r="AD315" s="387"/>
      <c r="AE315" s="387"/>
      <c r="AF315" s="387"/>
      <c r="AG315" s="387"/>
      <c r="AH315" s="387"/>
    </row>
    <row r="316" spans="25:34" ht="12">
      <c r="Y316" s="387"/>
      <c r="Z316" s="387"/>
      <c r="AA316" s="387"/>
      <c r="AB316" s="387"/>
      <c r="AC316" s="387"/>
      <c r="AD316" s="387"/>
      <c r="AE316" s="387"/>
      <c r="AF316" s="387"/>
      <c r="AG316" s="387"/>
      <c r="AH316" s="387"/>
    </row>
    <row r="317" spans="25:34" ht="12">
      <c r="Y317" s="387"/>
      <c r="Z317" s="387"/>
      <c r="AA317" s="387"/>
      <c r="AB317" s="387"/>
      <c r="AC317" s="387"/>
      <c r="AD317" s="387"/>
      <c r="AE317" s="387"/>
      <c r="AF317" s="387"/>
      <c r="AG317" s="387"/>
      <c r="AH317" s="387"/>
    </row>
    <row r="318" spans="25:34" ht="12">
      <c r="Y318" s="387"/>
      <c r="Z318" s="387"/>
      <c r="AA318" s="387"/>
      <c r="AB318" s="387"/>
      <c r="AC318" s="387"/>
      <c r="AD318" s="387"/>
      <c r="AE318" s="387"/>
      <c r="AF318" s="387"/>
      <c r="AG318" s="387"/>
      <c r="AH318" s="387"/>
    </row>
    <row r="319" spans="25:34" ht="12">
      <c r="Y319" s="387"/>
      <c r="Z319" s="387"/>
      <c r="AA319" s="387"/>
      <c r="AB319" s="387"/>
      <c r="AC319" s="387"/>
      <c r="AD319" s="387"/>
      <c r="AE319" s="387"/>
      <c r="AF319" s="387"/>
      <c r="AG319" s="387"/>
      <c r="AH319" s="387"/>
    </row>
    <row r="320" spans="25:34" ht="12">
      <c r="Y320" s="387"/>
      <c r="Z320" s="387"/>
      <c r="AA320" s="387"/>
      <c r="AB320" s="387"/>
      <c r="AC320" s="387"/>
      <c r="AD320" s="387"/>
      <c r="AE320" s="387"/>
      <c r="AF320" s="387"/>
      <c r="AG320" s="387"/>
      <c r="AH320" s="387"/>
    </row>
    <row r="321" spans="25:34" ht="12">
      <c r="Y321" s="387"/>
      <c r="Z321" s="387"/>
      <c r="AA321" s="387"/>
      <c r="AB321" s="387"/>
      <c r="AC321" s="387"/>
      <c r="AD321" s="387"/>
      <c r="AE321" s="387"/>
      <c r="AF321" s="387"/>
      <c r="AG321" s="387"/>
      <c r="AH321" s="387"/>
    </row>
    <row r="322" spans="25:34" ht="12">
      <c r="Y322" s="387"/>
      <c r="Z322" s="387"/>
      <c r="AA322" s="387"/>
      <c r="AB322" s="387"/>
      <c r="AC322" s="387"/>
      <c r="AD322" s="387"/>
      <c r="AE322" s="387"/>
      <c r="AF322" s="387"/>
      <c r="AG322" s="387"/>
      <c r="AH322" s="387"/>
    </row>
    <row r="323" spans="25:34" ht="12">
      <c r="Y323" s="387"/>
      <c r="Z323" s="387"/>
      <c r="AA323" s="387"/>
      <c r="AB323" s="387"/>
      <c r="AC323" s="387"/>
      <c r="AD323" s="387"/>
      <c r="AE323" s="387"/>
      <c r="AF323" s="387"/>
      <c r="AG323" s="387"/>
      <c r="AH323" s="387"/>
    </row>
    <row r="324" spans="25:34" ht="12">
      <c r="Y324" s="387"/>
      <c r="Z324" s="387"/>
      <c r="AA324" s="387"/>
      <c r="AB324" s="387"/>
      <c r="AC324" s="387"/>
      <c r="AD324" s="387"/>
      <c r="AE324" s="387"/>
      <c r="AF324" s="387"/>
      <c r="AG324" s="387"/>
      <c r="AH324" s="387"/>
    </row>
    <row r="325" spans="25:34" ht="12">
      <c r="Y325" s="387"/>
      <c r="Z325" s="387"/>
      <c r="AA325" s="387"/>
      <c r="AB325" s="387"/>
      <c r="AC325" s="387"/>
      <c r="AD325" s="387"/>
      <c r="AE325" s="387"/>
      <c r="AF325" s="387"/>
      <c r="AG325" s="387"/>
      <c r="AH325" s="387"/>
    </row>
    <row r="326" spans="25:34" ht="12">
      <c r="Y326" s="387"/>
      <c r="Z326" s="387"/>
      <c r="AA326" s="387"/>
      <c r="AB326" s="387"/>
      <c r="AC326" s="387"/>
      <c r="AD326" s="387"/>
      <c r="AE326" s="387"/>
      <c r="AF326" s="387"/>
      <c r="AG326" s="387"/>
      <c r="AH326" s="387"/>
    </row>
    <row r="327" spans="25:34" ht="12">
      <c r="Y327" s="387"/>
      <c r="Z327" s="387"/>
      <c r="AA327" s="387"/>
      <c r="AB327" s="387"/>
      <c r="AC327" s="387"/>
      <c r="AD327" s="387"/>
      <c r="AE327" s="387"/>
      <c r="AF327" s="387"/>
      <c r="AG327" s="387"/>
      <c r="AH327" s="387"/>
    </row>
    <row r="328" spans="25:34" ht="12">
      <c r="Y328" s="387"/>
      <c r="Z328" s="387"/>
      <c r="AA328" s="387"/>
      <c r="AB328" s="387"/>
      <c r="AC328" s="387"/>
      <c r="AD328" s="387"/>
      <c r="AE328" s="387"/>
      <c r="AF328" s="387"/>
      <c r="AG328" s="387"/>
      <c r="AH328" s="387"/>
    </row>
    <row r="329" spans="25:34" ht="12">
      <c r="Y329" s="387"/>
      <c r="Z329" s="387"/>
      <c r="AA329" s="387"/>
      <c r="AB329" s="387"/>
      <c r="AC329" s="387"/>
      <c r="AD329" s="387"/>
      <c r="AE329" s="387"/>
      <c r="AF329" s="387"/>
      <c r="AG329" s="387"/>
      <c r="AH329" s="387"/>
    </row>
    <row r="330" spans="25:34" ht="12">
      <c r="Y330" s="387"/>
      <c r="Z330" s="387"/>
      <c r="AA330" s="387"/>
      <c r="AB330" s="387"/>
      <c r="AC330" s="387"/>
      <c r="AD330" s="387"/>
      <c r="AE330" s="387"/>
      <c r="AF330" s="387"/>
      <c r="AG330" s="387"/>
      <c r="AH330" s="387"/>
    </row>
    <row r="331" spans="25:34" ht="12">
      <c r="Y331" s="387"/>
      <c r="Z331" s="387"/>
      <c r="AA331" s="387"/>
      <c r="AB331" s="387"/>
      <c r="AC331" s="387"/>
      <c r="AD331" s="387"/>
      <c r="AE331" s="387"/>
      <c r="AF331" s="387"/>
      <c r="AG331" s="387"/>
      <c r="AH331" s="387"/>
    </row>
    <row r="332" spans="25:34" ht="12">
      <c r="Y332" s="387"/>
      <c r="Z332" s="387"/>
      <c r="AA332" s="387"/>
      <c r="AB332" s="387"/>
      <c r="AC332" s="387"/>
      <c r="AD332" s="387"/>
      <c r="AE332" s="387"/>
      <c r="AF332" s="387"/>
      <c r="AG332" s="387"/>
      <c r="AH332" s="387"/>
    </row>
    <row r="333" spans="25:34" ht="12">
      <c r="Y333" s="387"/>
      <c r="Z333" s="387"/>
      <c r="AA333" s="387"/>
      <c r="AB333" s="387"/>
      <c r="AC333" s="387"/>
      <c r="AD333" s="387"/>
      <c r="AE333" s="387"/>
      <c r="AF333" s="387"/>
      <c r="AG333" s="387"/>
      <c r="AH333" s="387"/>
    </row>
    <row r="334" spans="25:34" ht="12">
      <c r="Y334" s="387"/>
      <c r="Z334" s="387"/>
      <c r="AA334" s="387"/>
      <c r="AB334" s="387"/>
      <c r="AC334" s="387"/>
      <c r="AD334" s="387"/>
      <c r="AE334" s="387"/>
      <c r="AF334" s="387"/>
      <c r="AG334" s="387"/>
      <c r="AH334" s="387"/>
    </row>
    <row r="335" spans="25:34" ht="12">
      <c r="Y335" s="387"/>
      <c r="Z335" s="387"/>
      <c r="AA335" s="387"/>
      <c r="AB335" s="387"/>
      <c r="AC335" s="387"/>
      <c r="AD335" s="387"/>
      <c r="AE335" s="387"/>
      <c r="AF335" s="387"/>
      <c r="AG335" s="387"/>
      <c r="AH335" s="387"/>
    </row>
    <row r="336" spans="25:34" ht="12">
      <c r="Y336" s="387"/>
      <c r="Z336" s="387"/>
      <c r="AA336" s="387"/>
      <c r="AB336" s="387"/>
      <c r="AC336" s="387"/>
      <c r="AD336" s="387"/>
      <c r="AE336" s="387"/>
      <c r="AF336" s="387"/>
      <c r="AG336" s="387"/>
      <c r="AH336" s="387"/>
    </row>
    <row r="337" spans="25:34" ht="12">
      <c r="Y337" s="387"/>
      <c r="Z337" s="387"/>
      <c r="AA337" s="387"/>
      <c r="AB337" s="387"/>
      <c r="AC337" s="387"/>
      <c r="AD337" s="387"/>
      <c r="AE337" s="387"/>
      <c r="AF337" s="387"/>
      <c r="AG337" s="387"/>
      <c r="AH337" s="387"/>
    </row>
    <row r="338" spans="25:34" ht="12">
      <c r="Y338" s="387"/>
      <c r="Z338" s="387"/>
      <c r="AA338" s="387"/>
      <c r="AB338" s="387"/>
      <c r="AC338" s="387"/>
      <c r="AD338" s="387"/>
      <c r="AE338" s="387"/>
      <c r="AF338" s="387"/>
      <c r="AG338" s="387"/>
      <c r="AH338" s="387"/>
    </row>
    <row r="339" spans="25:34" ht="12">
      <c r="Y339" s="387"/>
      <c r="Z339" s="387"/>
      <c r="AA339" s="387"/>
      <c r="AB339" s="387"/>
      <c r="AC339" s="387"/>
      <c r="AD339" s="387"/>
      <c r="AE339" s="387"/>
      <c r="AF339" s="387"/>
      <c r="AG339" s="387"/>
      <c r="AH339" s="387"/>
    </row>
    <row r="340" spans="25:34" ht="12">
      <c r="Y340" s="387"/>
      <c r="Z340" s="387"/>
      <c r="AA340" s="387"/>
      <c r="AB340" s="387"/>
      <c r="AC340" s="387"/>
      <c r="AD340" s="387"/>
      <c r="AE340" s="387"/>
      <c r="AF340" s="387"/>
      <c r="AG340" s="387"/>
      <c r="AH340" s="387"/>
    </row>
    <row r="341" spans="25:34" ht="12">
      <c r="Y341" s="387"/>
      <c r="Z341" s="387"/>
      <c r="AA341" s="387"/>
      <c r="AB341" s="387"/>
      <c r="AC341" s="387"/>
      <c r="AD341" s="387"/>
      <c r="AE341" s="387"/>
      <c r="AF341" s="387"/>
      <c r="AG341" s="387"/>
      <c r="AH341" s="387"/>
    </row>
    <row r="342" spans="25:34" ht="12">
      <c r="Y342" s="387"/>
      <c r="Z342" s="387"/>
      <c r="AA342" s="387"/>
      <c r="AB342" s="387"/>
      <c r="AC342" s="387"/>
      <c r="AD342" s="387"/>
      <c r="AE342" s="387"/>
      <c r="AF342" s="387"/>
      <c r="AG342" s="387"/>
      <c r="AH342" s="387"/>
    </row>
    <row r="343" spans="25:34" ht="12">
      <c r="Y343" s="387"/>
      <c r="Z343" s="387"/>
      <c r="AA343" s="387"/>
      <c r="AB343" s="387"/>
      <c r="AC343" s="387"/>
      <c r="AD343" s="387"/>
      <c r="AE343" s="387"/>
      <c r="AF343" s="387"/>
      <c r="AG343" s="387"/>
      <c r="AH343" s="387"/>
    </row>
    <row r="344" spans="25:34" ht="12">
      <c r="Y344" s="387"/>
      <c r="Z344" s="387"/>
      <c r="AA344" s="387"/>
      <c r="AB344" s="387"/>
      <c r="AC344" s="387"/>
      <c r="AD344" s="387"/>
      <c r="AE344" s="387"/>
      <c r="AF344" s="387"/>
      <c r="AG344" s="387"/>
      <c r="AH344" s="387"/>
    </row>
    <row r="345" spans="25:34" ht="12">
      <c r="Y345" s="387"/>
      <c r="Z345" s="387"/>
      <c r="AA345" s="387"/>
      <c r="AB345" s="387"/>
      <c r="AC345" s="387"/>
      <c r="AD345" s="387"/>
      <c r="AE345" s="387"/>
      <c r="AF345" s="387"/>
      <c r="AG345" s="387"/>
      <c r="AH345" s="387"/>
    </row>
    <row r="346" spans="25:34" ht="12">
      <c r="Y346" s="387"/>
      <c r="Z346" s="387"/>
      <c r="AA346" s="387"/>
      <c r="AB346" s="387"/>
      <c r="AC346" s="387"/>
      <c r="AD346" s="387"/>
      <c r="AE346" s="387"/>
      <c r="AF346" s="387"/>
      <c r="AG346" s="387"/>
      <c r="AH346" s="387"/>
    </row>
    <row r="347" spans="25:34" ht="12">
      <c r="Y347" s="387"/>
      <c r="Z347" s="387"/>
      <c r="AA347" s="387"/>
      <c r="AB347" s="387"/>
      <c r="AC347" s="387"/>
      <c r="AD347" s="387"/>
      <c r="AE347" s="387"/>
      <c r="AF347" s="387"/>
      <c r="AG347" s="387"/>
      <c r="AH347" s="387"/>
    </row>
    <row r="348" spans="25:34" ht="12">
      <c r="Y348" s="387"/>
      <c r="Z348" s="387"/>
      <c r="AA348" s="387"/>
      <c r="AB348" s="387"/>
      <c r="AC348" s="387"/>
      <c r="AD348" s="387"/>
      <c r="AE348" s="387"/>
      <c r="AF348" s="387"/>
      <c r="AG348" s="387"/>
      <c r="AH348" s="387"/>
    </row>
    <row r="349" spans="25:34" ht="12">
      <c r="Y349" s="387"/>
      <c r="Z349" s="387"/>
      <c r="AA349" s="387"/>
      <c r="AB349" s="387"/>
      <c r="AC349" s="387"/>
      <c r="AD349" s="387"/>
      <c r="AE349" s="387"/>
      <c r="AF349" s="387"/>
      <c r="AG349" s="387"/>
      <c r="AH349" s="387"/>
    </row>
    <row r="350" spans="25:34" ht="12">
      <c r="Y350" s="387"/>
      <c r="Z350" s="387"/>
      <c r="AA350" s="387"/>
      <c r="AB350" s="387"/>
      <c r="AC350" s="387"/>
      <c r="AD350" s="387"/>
      <c r="AE350" s="387"/>
      <c r="AF350" s="387"/>
      <c r="AG350" s="387"/>
      <c r="AH350" s="387"/>
    </row>
    <row r="351" spans="25:34" ht="12">
      <c r="Y351" s="387"/>
      <c r="Z351" s="387"/>
      <c r="AA351" s="387"/>
      <c r="AB351" s="387"/>
      <c r="AC351" s="387"/>
      <c r="AD351" s="387"/>
      <c r="AE351" s="387"/>
      <c r="AF351" s="387"/>
      <c r="AG351" s="387"/>
      <c r="AH351" s="387"/>
    </row>
    <row r="352" spans="25:34" ht="12">
      <c r="Y352" s="387"/>
      <c r="Z352" s="387"/>
      <c r="AA352" s="387"/>
      <c r="AB352" s="387"/>
      <c r="AC352" s="387"/>
      <c r="AD352" s="387"/>
      <c r="AE352" s="387"/>
      <c r="AF352" s="387"/>
      <c r="AG352" s="387"/>
      <c r="AH352" s="387"/>
    </row>
    <row r="353" spans="25:34" ht="12">
      <c r="Y353" s="387"/>
      <c r="Z353" s="387"/>
      <c r="AA353" s="387"/>
      <c r="AB353" s="387"/>
      <c r="AC353" s="387"/>
      <c r="AD353" s="387"/>
      <c r="AE353" s="387"/>
      <c r="AF353" s="387"/>
      <c r="AG353" s="387"/>
      <c r="AH353" s="387"/>
    </row>
    <row r="354" spans="25:34" ht="12">
      <c r="Y354" s="387"/>
      <c r="Z354" s="387"/>
      <c r="AA354" s="387"/>
      <c r="AB354" s="387"/>
      <c r="AC354" s="387"/>
      <c r="AD354" s="387"/>
      <c r="AE354" s="387"/>
      <c r="AF354" s="387"/>
      <c r="AG354" s="387"/>
      <c r="AH354" s="387"/>
    </row>
    <row r="355" spans="25:34" ht="12">
      <c r="Y355" s="387"/>
      <c r="Z355" s="387"/>
      <c r="AA355" s="387"/>
      <c r="AB355" s="387"/>
      <c r="AC355" s="387"/>
      <c r="AD355" s="387"/>
      <c r="AE355" s="387"/>
      <c r="AF355" s="387"/>
      <c r="AG355" s="387"/>
      <c r="AH355" s="387"/>
    </row>
    <row r="356" spans="25:34" ht="12">
      <c r="Y356" s="387"/>
      <c r="Z356" s="387"/>
      <c r="AA356" s="387"/>
      <c r="AB356" s="387"/>
      <c r="AC356" s="387"/>
      <c r="AD356" s="387"/>
      <c r="AE356" s="387"/>
      <c r="AF356" s="387"/>
      <c r="AG356" s="387"/>
      <c r="AH356" s="387"/>
    </row>
    <row r="357" spans="25:34" ht="12">
      <c r="Y357" s="387"/>
      <c r="Z357" s="387"/>
      <c r="AA357" s="387"/>
      <c r="AB357" s="387"/>
      <c r="AC357" s="387"/>
      <c r="AD357" s="387"/>
      <c r="AE357" s="387"/>
      <c r="AF357" s="387"/>
      <c r="AG357" s="387"/>
      <c r="AH357" s="387"/>
    </row>
    <row r="358" spans="25:34" ht="12">
      <c r="Y358" s="387"/>
      <c r="Z358" s="387"/>
      <c r="AA358" s="387"/>
      <c r="AB358" s="387"/>
      <c r="AC358" s="387"/>
      <c r="AD358" s="387"/>
      <c r="AE358" s="387"/>
      <c r="AF358" s="387"/>
      <c r="AG358" s="387"/>
      <c r="AH358" s="387"/>
    </row>
    <row r="359" spans="25:34" ht="12">
      <c r="Y359" s="387"/>
      <c r="Z359" s="387"/>
      <c r="AA359" s="387"/>
      <c r="AB359" s="387"/>
      <c r="AC359" s="387"/>
      <c r="AD359" s="387"/>
      <c r="AE359" s="387"/>
      <c r="AF359" s="387"/>
      <c r="AG359" s="387"/>
      <c r="AH359" s="387"/>
    </row>
    <row r="360" spans="25:34" ht="12">
      <c r="Y360" s="387"/>
      <c r="Z360" s="387"/>
      <c r="AA360" s="387"/>
      <c r="AB360" s="387"/>
      <c r="AC360" s="387"/>
      <c r="AD360" s="387"/>
      <c r="AE360" s="387"/>
      <c r="AF360" s="387"/>
      <c r="AG360" s="387"/>
      <c r="AH360" s="387"/>
    </row>
    <row r="361" spans="25:34" ht="12">
      <c r="Y361" s="387"/>
      <c r="Z361" s="387"/>
      <c r="AA361" s="387"/>
      <c r="AB361" s="387"/>
      <c r="AC361" s="387"/>
      <c r="AD361" s="387"/>
      <c r="AE361" s="387"/>
      <c r="AF361" s="387"/>
      <c r="AG361" s="387"/>
      <c r="AH361" s="387"/>
    </row>
    <row r="362" spans="25:34" ht="12">
      <c r="Y362" s="387"/>
      <c r="Z362" s="387"/>
      <c r="AA362" s="387"/>
      <c r="AB362" s="387"/>
      <c r="AC362" s="387"/>
      <c r="AD362" s="387"/>
      <c r="AE362" s="387"/>
      <c r="AF362" s="387"/>
      <c r="AG362" s="387"/>
      <c r="AH362" s="387"/>
    </row>
    <row r="363" spans="25:34" ht="12">
      <c r="Y363" s="387"/>
      <c r="Z363" s="387"/>
      <c r="AA363" s="387"/>
      <c r="AB363" s="387"/>
      <c r="AC363" s="387"/>
      <c r="AD363" s="387"/>
      <c r="AE363" s="387"/>
      <c r="AF363" s="387"/>
      <c r="AG363" s="387"/>
      <c r="AH363" s="387"/>
    </row>
    <row r="364" spans="25:34" ht="12">
      <c r="Y364" s="387"/>
      <c r="Z364" s="387"/>
      <c r="AA364" s="387"/>
      <c r="AB364" s="387"/>
      <c r="AC364" s="387"/>
      <c r="AD364" s="387"/>
      <c r="AE364" s="387"/>
      <c r="AF364" s="387"/>
      <c r="AG364" s="387"/>
      <c r="AH364" s="387"/>
    </row>
    <row r="365" spans="25:34" ht="12">
      <c r="Y365" s="387"/>
      <c r="Z365" s="387"/>
      <c r="AA365" s="387"/>
      <c r="AB365" s="387"/>
      <c r="AC365" s="387"/>
      <c r="AD365" s="387"/>
      <c r="AE365" s="387"/>
      <c r="AF365" s="387"/>
      <c r="AG365" s="387"/>
      <c r="AH365" s="387"/>
    </row>
    <row r="366" spans="25:34" ht="12">
      <c r="Y366" s="387"/>
      <c r="Z366" s="387"/>
      <c r="AA366" s="387"/>
      <c r="AB366" s="387"/>
      <c r="AC366" s="387"/>
      <c r="AD366" s="387"/>
      <c r="AE366" s="387"/>
      <c r="AF366" s="387"/>
      <c r="AG366" s="387"/>
      <c r="AH366" s="387"/>
    </row>
    <row r="367" spans="25:34" ht="12">
      <c r="Y367" s="387"/>
      <c r="Z367" s="387"/>
      <c r="AA367" s="387"/>
      <c r="AB367" s="387"/>
      <c r="AC367" s="387"/>
      <c r="AD367" s="387"/>
      <c r="AE367" s="387"/>
      <c r="AF367" s="387"/>
      <c r="AG367" s="387"/>
      <c r="AH367" s="387"/>
    </row>
    <row r="368" spans="25:34" ht="12">
      <c r="Y368" s="387"/>
      <c r="Z368" s="387"/>
      <c r="AA368" s="387"/>
      <c r="AB368" s="387"/>
      <c r="AC368" s="387"/>
      <c r="AD368" s="387"/>
      <c r="AE368" s="387"/>
      <c r="AF368" s="387"/>
      <c r="AG368" s="387"/>
      <c r="AH368" s="387"/>
    </row>
    <row r="369" spans="25:34" ht="12">
      <c r="Y369" s="387"/>
      <c r="Z369" s="387"/>
      <c r="AA369" s="387"/>
      <c r="AB369" s="387"/>
      <c r="AC369" s="387"/>
      <c r="AD369" s="387"/>
      <c r="AE369" s="387"/>
      <c r="AF369" s="387"/>
      <c r="AG369" s="387"/>
      <c r="AH369" s="387"/>
    </row>
    <row r="370" spans="25:34" ht="12">
      <c r="Y370" s="387"/>
      <c r="Z370" s="387"/>
      <c r="AA370" s="387"/>
      <c r="AB370" s="387"/>
      <c r="AC370" s="387"/>
      <c r="AD370" s="387"/>
      <c r="AE370" s="387"/>
      <c r="AF370" s="387"/>
      <c r="AG370" s="387"/>
      <c r="AH370" s="387"/>
    </row>
    <row r="371" spans="25:34" ht="12">
      <c r="Y371" s="387"/>
      <c r="Z371" s="387"/>
      <c r="AA371" s="387"/>
      <c r="AB371" s="387"/>
      <c r="AC371" s="387"/>
      <c r="AD371" s="387"/>
      <c r="AE371" s="387"/>
      <c r="AF371" s="387"/>
      <c r="AG371" s="387"/>
      <c r="AH371" s="387"/>
    </row>
    <row r="372" spans="25:34" ht="12">
      <c r="Y372" s="387"/>
      <c r="Z372" s="387"/>
      <c r="AA372" s="387"/>
      <c r="AB372" s="387"/>
      <c r="AC372" s="387"/>
      <c r="AD372" s="387"/>
      <c r="AE372" s="387"/>
      <c r="AF372" s="387"/>
      <c r="AG372" s="387"/>
      <c r="AH372" s="387"/>
    </row>
    <row r="373" spans="25:34" ht="12">
      <c r="Y373" s="387"/>
      <c r="Z373" s="387"/>
      <c r="AA373" s="387"/>
      <c r="AB373" s="387"/>
      <c r="AC373" s="387"/>
      <c r="AD373" s="387"/>
      <c r="AE373" s="387"/>
      <c r="AF373" s="387"/>
      <c r="AG373" s="387"/>
      <c r="AH373" s="387"/>
    </row>
    <row r="374" spans="25:34" ht="12">
      <c r="Y374" s="387"/>
      <c r="Z374" s="387"/>
      <c r="AA374" s="387"/>
      <c r="AB374" s="387"/>
      <c r="AC374" s="387"/>
      <c r="AD374" s="387"/>
      <c r="AE374" s="387"/>
      <c r="AF374" s="387"/>
      <c r="AG374" s="387"/>
      <c r="AH374" s="387"/>
    </row>
    <row r="375" spans="25:34" ht="12">
      <c r="Y375" s="387"/>
      <c r="Z375" s="387"/>
      <c r="AA375" s="387"/>
      <c r="AB375" s="387"/>
      <c r="AC375" s="387"/>
      <c r="AD375" s="387"/>
      <c r="AE375" s="387"/>
      <c r="AF375" s="387"/>
      <c r="AG375" s="387"/>
      <c r="AH375" s="387"/>
    </row>
    <row r="376" spans="25:34" ht="12">
      <c r="Y376" s="387"/>
      <c r="Z376" s="387"/>
      <c r="AA376" s="387"/>
      <c r="AB376" s="387"/>
      <c r="AC376" s="387"/>
      <c r="AD376" s="387"/>
      <c r="AE376" s="387"/>
      <c r="AF376" s="387"/>
      <c r="AG376" s="387"/>
      <c r="AH376" s="387"/>
    </row>
    <row r="377" spans="25:34" ht="12">
      <c r="Y377" s="387"/>
      <c r="Z377" s="387"/>
      <c r="AA377" s="387"/>
      <c r="AB377" s="387"/>
      <c r="AC377" s="387"/>
      <c r="AD377" s="387"/>
      <c r="AE377" s="387"/>
      <c r="AF377" s="387"/>
      <c r="AG377" s="387"/>
      <c r="AH377" s="387"/>
    </row>
    <row r="378" spans="25:34" ht="12">
      <c r="Y378" s="387"/>
      <c r="Z378" s="387"/>
      <c r="AA378" s="387"/>
      <c r="AB378" s="387"/>
      <c r="AC378" s="387"/>
      <c r="AD378" s="387"/>
      <c r="AE378" s="387"/>
      <c r="AF378" s="387"/>
      <c r="AG378" s="387"/>
      <c r="AH378" s="387"/>
    </row>
    <row r="379" spans="25:34" ht="12">
      <c r="Y379" s="387"/>
      <c r="Z379" s="387"/>
      <c r="AA379" s="387"/>
      <c r="AB379" s="387"/>
      <c r="AC379" s="387"/>
      <c r="AD379" s="387"/>
      <c r="AE379" s="387"/>
      <c r="AF379" s="387"/>
      <c r="AG379" s="387"/>
      <c r="AH379" s="387"/>
    </row>
    <row r="380" spans="25:34" ht="12">
      <c r="Y380" s="387"/>
      <c r="Z380" s="387"/>
      <c r="AA380" s="387"/>
      <c r="AB380" s="387"/>
      <c r="AC380" s="387"/>
      <c r="AD380" s="387"/>
      <c r="AE380" s="387"/>
      <c r="AF380" s="387"/>
      <c r="AG380" s="387"/>
      <c r="AH380" s="387"/>
    </row>
    <row r="381" spans="25:34" ht="12">
      <c r="Y381" s="387"/>
      <c r="Z381" s="387"/>
      <c r="AA381" s="387"/>
      <c r="AB381" s="387"/>
      <c r="AC381" s="387"/>
      <c r="AD381" s="387"/>
      <c r="AE381" s="387"/>
      <c r="AF381" s="387"/>
      <c r="AG381" s="387"/>
      <c r="AH381" s="387"/>
    </row>
    <row r="382" spans="25:34" ht="12">
      <c r="Y382" s="387"/>
      <c r="Z382" s="387"/>
      <c r="AA382" s="387"/>
      <c r="AB382" s="387"/>
      <c r="AC382" s="387"/>
      <c r="AD382" s="387"/>
      <c r="AE382" s="387"/>
      <c r="AF382" s="387"/>
      <c r="AG382" s="387"/>
      <c r="AH382" s="387"/>
    </row>
    <row r="383" spans="25:34" ht="12">
      <c r="Y383" s="387"/>
      <c r="Z383" s="387"/>
      <c r="AA383" s="387"/>
      <c r="AB383" s="387"/>
      <c r="AC383" s="387"/>
      <c r="AD383" s="387"/>
      <c r="AE383" s="387"/>
      <c r="AF383" s="387"/>
      <c r="AG383" s="387"/>
      <c r="AH383" s="387"/>
    </row>
    <row r="384" spans="25:34" ht="12">
      <c r="Y384" s="387"/>
      <c r="Z384" s="387"/>
      <c r="AA384" s="387"/>
      <c r="AB384" s="387"/>
      <c r="AC384" s="387"/>
      <c r="AD384" s="387"/>
      <c r="AE384" s="387"/>
      <c r="AF384" s="387"/>
      <c r="AG384" s="387"/>
      <c r="AH384" s="387"/>
    </row>
    <row r="385" spans="25:34" ht="12">
      <c r="Y385" s="387"/>
      <c r="Z385" s="387"/>
      <c r="AA385" s="387"/>
      <c r="AB385" s="387"/>
      <c r="AC385" s="387"/>
      <c r="AD385" s="387"/>
      <c r="AE385" s="387"/>
      <c r="AF385" s="387"/>
      <c r="AG385" s="387"/>
      <c r="AH385" s="387"/>
    </row>
    <row r="386" spans="25:34" ht="12">
      <c r="Y386" s="387"/>
      <c r="Z386" s="387"/>
      <c r="AA386" s="387"/>
      <c r="AB386" s="387"/>
      <c r="AC386" s="387"/>
      <c r="AD386" s="387"/>
      <c r="AE386" s="387"/>
      <c r="AF386" s="387"/>
      <c r="AG386" s="387"/>
      <c r="AH386" s="387"/>
    </row>
    <row r="387" spans="25:34" ht="12">
      <c r="Y387" s="387"/>
      <c r="Z387" s="387"/>
      <c r="AA387" s="387"/>
      <c r="AB387" s="387"/>
      <c r="AC387" s="387"/>
      <c r="AD387" s="387"/>
      <c r="AE387" s="387"/>
      <c r="AF387" s="387"/>
      <c r="AG387" s="387"/>
      <c r="AH387" s="387"/>
    </row>
    <row r="388" spans="25:34" ht="12">
      <c r="Y388" s="387"/>
      <c r="Z388" s="387"/>
      <c r="AA388" s="387"/>
      <c r="AB388" s="387"/>
      <c r="AC388" s="387"/>
      <c r="AD388" s="387"/>
      <c r="AE388" s="387"/>
      <c r="AF388" s="387"/>
      <c r="AG388" s="387"/>
      <c r="AH388" s="387"/>
    </row>
    <row r="389" spans="25:34" ht="12">
      <c r="Y389" s="387"/>
      <c r="Z389" s="387"/>
      <c r="AA389" s="387"/>
      <c r="AB389" s="387"/>
      <c r="AC389" s="387"/>
      <c r="AD389" s="387"/>
      <c r="AE389" s="387"/>
      <c r="AF389" s="387"/>
      <c r="AG389" s="387"/>
      <c r="AH389" s="387"/>
    </row>
    <row r="390" spans="25:34" ht="12">
      <c r="Y390" s="387"/>
      <c r="Z390" s="387"/>
      <c r="AA390" s="387"/>
      <c r="AB390" s="387"/>
      <c r="AC390" s="387"/>
      <c r="AD390" s="387"/>
      <c r="AE390" s="387"/>
      <c r="AF390" s="387"/>
      <c r="AG390" s="387"/>
      <c r="AH390" s="387"/>
    </row>
    <row r="391" spans="25:34" ht="12">
      <c r="Y391" s="387"/>
      <c r="Z391" s="387"/>
      <c r="AA391" s="387"/>
      <c r="AB391" s="387"/>
      <c r="AC391" s="387"/>
      <c r="AD391" s="387"/>
      <c r="AE391" s="387"/>
      <c r="AF391" s="387"/>
      <c r="AG391" s="387"/>
      <c r="AH391" s="387"/>
    </row>
    <row r="392" spans="25:34" ht="12">
      <c r="Y392" s="387"/>
      <c r="Z392" s="387"/>
      <c r="AA392" s="387"/>
      <c r="AB392" s="387"/>
      <c r="AC392" s="387"/>
      <c r="AD392" s="387"/>
      <c r="AE392" s="387"/>
      <c r="AF392" s="387"/>
      <c r="AG392" s="387"/>
      <c r="AH392" s="387"/>
    </row>
    <row r="393" spans="25:34" ht="12">
      <c r="Y393" s="387"/>
      <c r="Z393" s="387"/>
      <c r="AA393" s="387"/>
      <c r="AB393" s="387"/>
      <c r="AC393" s="387"/>
      <c r="AD393" s="387"/>
      <c r="AE393" s="387"/>
      <c r="AF393" s="387"/>
      <c r="AG393" s="387"/>
      <c r="AH393" s="387"/>
    </row>
    <row r="394" spans="25:34" ht="12">
      <c r="Y394" s="387"/>
      <c r="Z394" s="387"/>
      <c r="AA394" s="387"/>
      <c r="AB394" s="387"/>
      <c r="AC394" s="387"/>
      <c r="AD394" s="387"/>
      <c r="AE394" s="387"/>
      <c r="AF394" s="387"/>
      <c r="AG394" s="387"/>
      <c r="AH394" s="387"/>
    </row>
    <row r="395" spans="25:34" ht="12">
      <c r="Y395" s="387"/>
      <c r="Z395" s="387"/>
      <c r="AA395" s="387"/>
      <c r="AB395" s="387"/>
      <c r="AC395" s="387"/>
      <c r="AD395" s="387"/>
      <c r="AE395" s="387"/>
      <c r="AF395" s="387"/>
      <c r="AG395" s="387"/>
      <c r="AH395" s="387"/>
    </row>
    <row r="396" spans="25:34" ht="12">
      <c r="Y396" s="387"/>
      <c r="Z396" s="387"/>
      <c r="AA396" s="387"/>
      <c r="AB396" s="387"/>
      <c r="AC396" s="387"/>
      <c r="AD396" s="387"/>
      <c r="AE396" s="387"/>
      <c r="AF396" s="387"/>
      <c r="AG396" s="387"/>
      <c r="AH396" s="387"/>
    </row>
    <row r="397" spans="25:34" ht="12">
      <c r="Y397" s="387"/>
      <c r="Z397" s="387"/>
      <c r="AA397" s="387"/>
      <c r="AB397" s="387"/>
      <c r="AC397" s="387"/>
      <c r="AD397" s="387"/>
      <c r="AE397" s="387"/>
      <c r="AF397" s="387"/>
      <c r="AG397" s="387"/>
      <c r="AH397" s="387"/>
    </row>
    <row r="398" spans="25:34" ht="12">
      <c r="Y398" s="387"/>
      <c r="Z398" s="387"/>
      <c r="AA398" s="387"/>
      <c r="AB398" s="387"/>
      <c r="AC398" s="387"/>
      <c r="AD398" s="387"/>
      <c r="AE398" s="387"/>
      <c r="AF398" s="387"/>
      <c r="AG398" s="387"/>
      <c r="AH398" s="387"/>
    </row>
    <row r="399" spans="25:34" ht="12">
      <c r="Y399" s="387"/>
      <c r="Z399" s="387"/>
      <c r="AA399" s="387"/>
      <c r="AB399" s="387"/>
      <c r="AC399" s="387"/>
      <c r="AD399" s="387"/>
      <c r="AE399" s="387"/>
      <c r="AF399" s="387"/>
      <c r="AG399" s="387"/>
      <c r="AH399" s="387"/>
    </row>
    <row r="400" spans="25:34" ht="12">
      <c r="Y400" s="387"/>
      <c r="Z400" s="387"/>
      <c r="AA400" s="387"/>
      <c r="AB400" s="387"/>
      <c r="AC400" s="387"/>
      <c r="AD400" s="387"/>
      <c r="AE400" s="387"/>
      <c r="AF400" s="387"/>
      <c r="AG400" s="387"/>
      <c r="AH400" s="387"/>
    </row>
    <row r="401" spans="25:34" ht="12">
      <c r="Y401" s="387"/>
      <c r="Z401" s="387"/>
      <c r="AA401" s="387"/>
      <c r="AB401" s="387"/>
      <c r="AC401" s="387"/>
      <c r="AD401" s="387"/>
      <c r="AE401" s="387"/>
      <c r="AF401" s="387"/>
      <c r="AG401" s="387"/>
      <c r="AH401" s="387"/>
    </row>
    <row r="402" spans="25:34" ht="12">
      <c r="Y402" s="387"/>
      <c r="Z402" s="387"/>
      <c r="AA402" s="387"/>
      <c r="AB402" s="387"/>
      <c r="AC402" s="387"/>
      <c r="AD402" s="387"/>
      <c r="AE402" s="387"/>
      <c r="AF402" s="387"/>
      <c r="AG402" s="387"/>
      <c r="AH402" s="387"/>
    </row>
    <row r="403" spans="25:34" ht="12">
      <c r="Y403" s="387"/>
      <c r="Z403" s="387"/>
      <c r="AA403" s="387"/>
      <c r="AB403" s="387"/>
      <c r="AC403" s="387"/>
      <c r="AD403" s="387"/>
      <c r="AE403" s="387"/>
      <c r="AF403" s="387"/>
      <c r="AG403" s="387"/>
      <c r="AH403" s="387"/>
    </row>
    <row r="404" spans="25:34" ht="12">
      <c r="Y404" s="387"/>
      <c r="Z404" s="387"/>
      <c r="AA404" s="387"/>
      <c r="AB404" s="387"/>
      <c r="AC404" s="387"/>
      <c r="AD404" s="387"/>
      <c r="AE404" s="387"/>
      <c r="AF404" s="387"/>
      <c r="AG404" s="387"/>
      <c r="AH404" s="387"/>
    </row>
    <row r="405" spans="25:34" ht="12">
      <c r="Y405" s="387"/>
      <c r="Z405" s="387"/>
      <c r="AA405" s="387"/>
      <c r="AB405" s="387"/>
      <c r="AC405" s="387"/>
      <c r="AD405" s="387"/>
      <c r="AE405" s="387"/>
      <c r="AF405" s="387"/>
      <c r="AG405" s="387"/>
      <c r="AH405" s="387"/>
    </row>
    <row r="406" spans="25:34" ht="12">
      <c r="Y406" s="387"/>
      <c r="Z406" s="387"/>
      <c r="AA406" s="387"/>
      <c r="AB406" s="387"/>
      <c r="AC406" s="387"/>
      <c r="AD406" s="387"/>
      <c r="AE406" s="387"/>
      <c r="AF406" s="387"/>
      <c r="AG406" s="387"/>
      <c r="AH406" s="387"/>
    </row>
    <row r="407" spans="25:34" ht="12">
      <c r="Y407" s="387"/>
      <c r="Z407" s="387"/>
      <c r="AA407" s="387"/>
      <c r="AB407" s="387"/>
      <c r="AC407" s="387"/>
      <c r="AD407" s="387"/>
      <c r="AE407" s="387"/>
      <c r="AF407" s="387"/>
      <c r="AG407" s="387"/>
      <c r="AH407" s="387"/>
    </row>
  </sheetData>
  <mergeCells count="7">
    <mergeCell ref="AH5:AH6"/>
    <mergeCell ref="Q4:Y4"/>
    <mergeCell ref="AA4:AB4"/>
    <mergeCell ref="H5:K5"/>
    <mergeCell ref="R5:R6"/>
    <mergeCell ref="D4:O4"/>
    <mergeCell ref="AG5:AG6"/>
  </mergeCells>
  <printOptions/>
  <pageMargins left="0.75" right="0.75" top="1" bottom="1" header="0.512" footer="0.512"/>
  <pageSetup orientation="portrait" paperSize="8" r:id="rId1"/>
</worksheet>
</file>

<file path=xl/worksheets/sheet11.xml><?xml version="1.0" encoding="utf-8"?>
<worksheet xmlns="http://schemas.openxmlformats.org/spreadsheetml/2006/main" xmlns:r="http://schemas.openxmlformats.org/officeDocument/2006/relationships">
  <dimension ref="B2:O124"/>
  <sheetViews>
    <sheetView workbookViewId="0" topLeftCell="A1">
      <selection activeCell="A1" sqref="A1"/>
    </sheetView>
  </sheetViews>
  <sheetFormatPr defaultColWidth="9.00390625" defaultRowHeight="13.5"/>
  <cols>
    <col min="1" max="1" width="2.625" style="391" customWidth="1"/>
    <col min="2" max="2" width="11.125" style="391" customWidth="1"/>
    <col min="3" max="12" width="8.125" style="391" customWidth="1"/>
    <col min="13" max="13" width="8.75390625" style="391" customWidth="1"/>
    <col min="14" max="14" width="8.50390625" style="391" customWidth="1"/>
    <col min="15" max="15" width="7.875" style="391" customWidth="1"/>
    <col min="16" max="16384" width="9.00390625" style="391" customWidth="1"/>
  </cols>
  <sheetData>
    <row r="2" ht="14.25">
      <c r="B2" s="392" t="s">
        <v>2455</v>
      </c>
    </row>
    <row r="3" spans="11:15" ht="12.75" thickBot="1">
      <c r="K3" s="393"/>
      <c r="O3" s="393" t="s">
        <v>2430</v>
      </c>
    </row>
    <row r="4" spans="2:15" ht="14.25" thickTop="1">
      <c r="B4" s="1283" t="s">
        <v>2179</v>
      </c>
      <c r="C4" s="1278" t="s">
        <v>2431</v>
      </c>
      <c r="D4" s="1279"/>
      <c r="E4" s="1278" t="s">
        <v>2432</v>
      </c>
      <c r="F4" s="1279"/>
      <c r="G4" s="1278" t="s">
        <v>2433</v>
      </c>
      <c r="H4" s="1279"/>
      <c r="I4" s="1267" t="s">
        <v>2434</v>
      </c>
      <c r="J4" s="1268"/>
      <c r="K4" s="1268"/>
      <c r="L4" s="1268"/>
      <c r="M4" s="1268"/>
      <c r="N4" s="1268"/>
      <c r="O4" s="1269"/>
    </row>
    <row r="5" spans="2:15" ht="13.5">
      <c r="B5" s="1284"/>
      <c r="C5" s="1286" t="s">
        <v>2435</v>
      </c>
      <c r="D5" s="1286" t="s">
        <v>2436</v>
      </c>
      <c r="E5" s="1286" t="s">
        <v>2435</v>
      </c>
      <c r="F5" s="1286" t="s">
        <v>2436</v>
      </c>
      <c r="G5" s="1286" t="s">
        <v>2435</v>
      </c>
      <c r="H5" s="1286" t="s">
        <v>2436</v>
      </c>
      <c r="I5" s="1286" t="s">
        <v>2435</v>
      </c>
      <c r="J5" s="1286" t="s">
        <v>2436</v>
      </c>
      <c r="K5" s="1270" t="s">
        <v>2437</v>
      </c>
      <c r="L5" s="1271"/>
      <c r="M5" s="1271"/>
      <c r="N5" s="1271"/>
      <c r="O5" s="1272"/>
    </row>
    <row r="6" spans="2:15" ht="12">
      <c r="B6" s="1284"/>
      <c r="C6" s="1287"/>
      <c r="D6" s="1287"/>
      <c r="E6" s="1287"/>
      <c r="F6" s="1287"/>
      <c r="G6" s="1287"/>
      <c r="H6" s="1287"/>
      <c r="I6" s="1287"/>
      <c r="J6" s="1287"/>
      <c r="K6" s="395" t="s">
        <v>2435</v>
      </c>
      <c r="L6" s="395" t="s">
        <v>2436</v>
      </c>
      <c r="M6" s="1273" t="s">
        <v>2438</v>
      </c>
      <c r="N6" s="1274"/>
      <c r="O6" s="1275"/>
    </row>
    <row r="7" spans="2:15" ht="12">
      <c r="B7" s="1285"/>
      <c r="C7" s="1288"/>
      <c r="D7" s="1288"/>
      <c r="E7" s="1288"/>
      <c r="F7" s="1288"/>
      <c r="G7" s="1288"/>
      <c r="H7" s="1288"/>
      <c r="I7" s="1288"/>
      <c r="J7" s="1288"/>
      <c r="K7" s="396"/>
      <c r="L7" s="396"/>
      <c r="M7" s="397" t="s">
        <v>2439</v>
      </c>
      <c r="N7" s="397" t="s">
        <v>2440</v>
      </c>
      <c r="O7" s="397" t="s">
        <v>2168</v>
      </c>
    </row>
    <row r="8" spans="2:15" ht="12">
      <c r="B8" s="398" t="s">
        <v>2209</v>
      </c>
      <c r="C8" s="399">
        <f>SUM(C9:C16)</f>
        <v>33391</v>
      </c>
      <c r="D8" s="400">
        <v>84157</v>
      </c>
      <c r="E8" s="399">
        <f>SUM(E9:E16)</f>
        <v>379</v>
      </c>
      <c r="F8" s="399">
        <v>1571</v>
      </c>
      <c r="G8" s="399">
        <f>SUM(G9:G16)</f>
        <v>1592</v>
      </c>
      <c r="H8" s="400">
        <v>1826</v>
      </c>
      <c r="I8" s="399">
        <f>SUM(I9:I16)</f>
        <v>34008</v>
      </c>
      <c r="J8" s="400">
        <v>84382</v>
      </c>
      <c r="K8" s="399">
        <f>SUM(K9:K16)</f>
        <v>1137</v>
      </c>
      <c r="L8" s="400">
        <f>SUM(L9:L16)</f>
        <v>2548</v>
      </c>
      <c r="M8" s="399">
        <f>SUM(M9:M16)</f>
        <v>858</v>
      </c>
      <c r="N8" s="400">
        <f>SUM(N9:N16)</f>
        <v>153</v>
      </c>
      <c r="O8" s="399">
        <f>SUM(O9:O16)</f>
        <v>126</v>
      </c>
    </row>
    <row r="9" spans="2:15" ht="12">
      <c r="B9" s="401" t="s">
        <v>2441</v>
      </c>
      <c r="C9" s="402">
        <v>16165</v>
      </c>
      <c r="D9" s="403">
        <v>6628</v>
      </c>
      <c r="E9" s="402">
        <v>65</v>
      </c>
      <c r="F9" s="403">
        <v>72</v>
      </c>
      <c r="G9" s="402">
        <v>698</v>
      </c>
      <c r="H9" s="403">
        <v>290</v>
      </c>
      <c r="I9" s="402">
        <v>16606</v>
      </c>
      <c r="J9" s="403">
        <v>6847</v>
      </c>
      <c r="K9" s="402">
        <v>414</v>
      </c>
      <c r="L9" s="403">
        <v>164</v>
      </c>
      <c r="M9" s="402">
        <v>332</v>
      </c>
      <c r="N9" s="403">
        <v>38</v>
      </c>
      <c r="O9" s="402">
        <v>44</v>
      </c>
    </row>
    <row r="10" spans="2:15" ht="12">
      <c r="B10" s="401" t="s">
        <v>2442</v>
      </c>
      <c r="C10" s="402">
        <v>13294</v>
      </c>
      <c r="D10" s="403">
        <v>27316</v>
      </c>
      <c r="E10" s="402">
        <v>147</v>
      </c>
      <c r="F10" s="403">
        <v>226</v>
      </c>
      <c r="G10" s="402">
        <v>676</v>
      </c>
      <c r="H10" s="403">
        <v>737</v>
      </c>
      <c r="I10" s="402">
        <v>13455</v>
      </c>
      <c r="J10" s="403">
        <v>27827</v>
      </c>
      <c r="K10" s="402">
        <v>423</v>
      </c>
      <c r="L10" s="403">
        <v>512</v>
      </c>
      <c r="M10" s="402">
        <v>307</v>
      </c>
      <c r="N10" s="403">
        <v>64</v>
      </c>
      <c r="O10" s="402">
        <v>52</v>
      </c>
    </row>
    <row r="11" spans="2:15" ht="12">
      <c r="B11" s="401" t="s">
        <v>2443</v>
      </c>
      <c r="C11" s="402">
        <v>2256</v>
      </c>
      <c r="D11" s="403">
        <v>14386</v>
      </c>
      <c r="E11" s="402">
        <v>75</v>
      </c>
      <c r="F11" s="403">
        <v>281</v>
      </c>
      <c r="G11" s="402">
        <v>140</v>
      </c>
      <c r="H11" s="403">
        <v>475</v>
      </c>
      <c r="I11" s="402">
        <v>2271</v>
      </c>
      <c r="J11" s="403">
        <v>14581</v>
      </c>
      <c r="K11" s="402">
        <v>142</v>
      </c>
      <c r="L11" s="403">
        <v>369</v>
      </c>
      <c r="M11" s="402">
        <v>103</v>
      </c>
      <c r="N11" s="403">
        <v>28</v>
      </c>
      <c r="O11" s="402">
        <v>11</v>
      </c>
    </row>
    <row r="12" spans="2:15" ht="12">
      <c r="B12" s="401" t="s">
        <v>2444</v>
      </c>
      <c r="C12" s="402">
        <v>1099</v>
      </c>
      <c r="D12" s="403">
        <v>14031</v>
      </c>
      <c r="E12" s="402">
        <v>48</v>
      </c>
      <c r="F12" s="403">
        <v>320</v>
      </c>
      <c r="G12" s="402">
        <v>53</v>
      </c>
      <c r="H12" s="403">
        <v>195</v>
      </c>
      <c r="I12" s="402">
        <v>1099</v>
      </c>
      <c r="J12" s="403">
        <v>13906</v>
      </c>
      <c r="K12" s="402">
        <v>102</v>
      </c>
      <c r="L12" s="403">
        <v>524</v>
      </c>
      <c r="M12" s="402">
        <v>75</v>
      </c>
      <c r="N12" s="403">
        <v>14</v>
      </c>
      <c r="O12" s="402">
        <v>13</v>
      </c>
    </row>
    <row r="13" spans="2:15" ht="12">
      <c r="B13" s="401" t="s">
        <v>2445</v>
      </c>
      <c r="C13" s="402">
        <v>305</v>
      </c>
      <c r="D13" s="403">
        <v>7023</v>
      </c>
      <c r="E13" s="402">
        <v>19</v>
      </c>
      <c r="F13" s="403">
        <v>175</v>
      </c>
      <c r="G13" s="402">
        <v>12</v>
      </c>
      <c r="H13" s="403">
        <v>64</v>
      </c>
      <c r="I13" s="402">
        <v>305</v>
      </c>
      <c r="J13" s="403">
        <v>6911</v>
      </c>
      <c r="K13" s="402">
        <v>19</v>
      </c>
      <c r="L13" s="403">
        <v>127</v>
      </c>
      <c r="M13" s="402">
        <v>15</v>
      </c>
      <c r="N13" s="403">
        <v>2</v>
      </c>
      <c r="O13" s="402">
        <v>2</v>
      </c>
    </row>
    <row r="14" spans="2:15" ht="12">
      <c r="B14" s="401" t="s">
        <v>2446</v>
      </c>
      <c r="C14" s="402">
        <v>173</v>
      </c>
      <c r="D14" s="403">
        <v>6146</v>
      </c>
      <c r="E14" s="402">
        <v>9</v>
      </c>
      <c r="F14" s="403">
        <v>93</v>
      </c>
      <c r="G14" s="402">
        <v>8</v>
      </c>
      <c r="H14" s="403">
        <v>38</v>
      </c>
      <c r="I14" s="402">
        <v>173</v>
      </c>
      <c r="J14" s="403">
        <v>6901</v>
      </c>
      <c r="K14" s="402">
        <v>21</v>
      </c>
      <c r="L14" s="403">
        <v>268</v>
      </c>
      <c r="M14" s="402">
        <v>13</v>
      </c>
      <c r="N14" s="403">
        <v>5</v>
      </c>
      <c r="O14" s="402">
        <v>3</v>
      </c>
    </row>
    <row r="15" spans="2:15" ht="12">
      <c r="B15" s="401" t="s">
        <v>2447</v>
      </c>
      <c r="C15" s="402">
        <v>88</v>
      </c>
      <c r="D15" s="403">
        <v>5601</v>
      </c>
      <c r="E15" s="402">
        <v>13</v>
      </c>
      <c r="F15" s="403">
        <v>343</v>
      </c>
      <c r="G15" s="402">
        <v>5</v>
      </c>
      <c r="H15" s="403">
        <v>28</v>
      </c>
      <c r="I15" s="402">
        <v>88</v>
      </c>
      <c r="J15" s="403">
        <v>5286</v>
      </c>
      <c r="K15" s="402">
        <v>12</v>
      </c>
      <c r="L15" s="403">
        <v>272</v>
      </c>
      <c r="M15" s="402">
        <v>10</v>
      </c>
      <c r="N15" s="403">
        <v>2</v>
      </c>
      <c r="O15" s="402">
        <v>0</v>
      </c>
    </row>
    <row r="16" spans="2:15" ht="12">
      <c r="B16" s="401" t="s">
        <v>2448</v>
      </c>
      <c r="C16" s="402">
        <v>11</v>
      </c>
      <c r="D16" s="403">
        <v>3025</v>
      </c>
      <c r="E16" s="402">
        <v>3</v>
      </c>
      <c r="F16" s="403">
        <v>93</v>
      </c>
      <c r="G16" s="402">
        <v>0</v>
      </c>
      <c r="H16" s="403">
        <v>0</v>
      </c>
      <c r="I16" s="402">
        <v>11</v>
      </c>
      <c r="J16" s="403">
        <v>2933</v>
      </c>
      <c r="K16" s="402">
        <v>4</v>
      </c>
      <c r="L16" s="403">
        <v>312</v>
      </c>
      <c r="M16" s="402">
        <v>3</v>
      </c>
      <c r="N16" s="403">
        <v>0</v>
      </c>
      <c r="O16" s="402">
        <v>1</v>
      </c>
    </row>
    <row r="17" spans="2:15" ht="7.5" customHeight="1">
      <c r="B17" s="404"/>
      <c r="C17" s="402"/>
      <c r="D17" s="403"/>
      <c r="E17" s="402"/>
      <c r="F17" s="403"/>
      <c r="G17" s="402"/>
      <c r="H17" s="403"/>
      <c r="I17" s="402"/>
      <c r="J17" s="403"/>
      <c r="K17" s="402"/>
      <c r="L17" s="403"/>
      <c r="M17" s="402"/>
      <c r="N17" s="403"/>
      <c r="O17" s="402"/>
    </row>
    <row r="18" spans="2:15" ht="12">
      <c r="B18" s="405" t="s">
        <v>2212</v>
      </c>
      <c r="C18" s="406">
        <f>C23+C29+C30+C31+C34+C35+C36+C39+C40+C41+C42+C43+C44+C45</f>
        <v>12760</v>
      </c>
      <c r="D18" s="407">
        <v>24859</v>
      </c>
      <c r="E18" s="406">
        <f>E23+E29+E30+E31+E34+E35+E36+E39+E40+E41+E42+E43+E44+E45</f>
        <v>101</v>
      </c>
      <c r="F18" s="407">
        <v>371</v>
      </c>
      <c r="G18" s="406">
        <f>G23+G29+G30+G31+G34+G35+G36+G39+G40+G41+G42+G43+G44+G45</f>
        <v>528</v>
      </c>
      <c r="H18" s="407">
        <v>643</v>
      </c>
      <c r="I18" s="406">
        <f>I23+I29+I30+I31+I34+I35+I36+I39+I40+I41+I42+I43+I44+I45</f>
        <v>12962</v>
      </c>
      <c r="J18" s="407">
        <v>25131</v>
      </c>
      <c r="K18" s="406">
        <f>K23+K29+K30+K31+K34+K35+K36+K39+K40+K41+K42+K43+K44+K45</f>
        <v>227</v>
      </c>
      <c r="L18" s="407">
        <v>588</v>
      </c>
      <c r="M18" s="406">
        <f>M23+M29+M30+M31+M34+M35+M36+M39+M40+M41+M42+M43+M44+M45</f>
        <v>158</v>
      </c>
      <c r="N18" s="407">
        <f>N23+N29+N30+N31+N34+N35+N36+N39+N40+N41+N42+N43+N44+N45</f>
        <v>42</v>
      </c>
      <c r="O18" s="406">
        <f>O23+O29+O30+O31+O34+O35+O36+O39+O40+O41+O42+O43+O44+O45</f>
        <v>27</v>
      </c>
    </row>
    <row r="19" spans="2:15" ht="12">
      <c r="B19" s="405" t="s">
        <v>2213</v>
      </c>
      <c r="C19" s="406">
        <f>C28+C47+C48+C49+C50+C51+C52+C53</f>
        <v>5721</v>
      </c>
      <c r="D19" s="407">
        <v>12238</v>
      </c>
      <c r="E19" s="406">
        <f>E28+E47+E48+E49+E50+E51+E52+E53</f>
        <v>50</v>
      </c>
      <c r="F19" s="407">
        <v>101</v>
      </c>
      <c r="G19" s="406">
        <f>G28+G47+G48+G49+G50+G51+G52+G53</f>
        <v>80</v>
      </c>
      <c r="H19" s="407">
        <v>58</v>
      </c>
      <c r="I19" s="406">
        <f>I28+I47+I48+I49+I50+I51+I52+I53</f>
        <v>5740</v>
      </c>
      <c r="J19" s="407">
        <v>12195</v>
      </c>
      <c r="K19" s="406">
        <f>K28+K47+K48+K49+K50+K51+K52+K53</f>
        <v>81</v>
      </c>
      <c r="L19" s="407">
        <v>183</v>
      </c>
      <c r="M19" s="406">
        <f>M28+M47+M48+M49+M50+M51+M52+M53</f>
        <v>67</v>
      </c>
      <c r="N19" s="407">
        <f>N28+N47+N48+N49+N50+N51+N52+N53</f>
        <v>4</v>
      </c>
      <c r="O19" s="406">
        <f>O28+O47+O48+O49+O50+O51+O52+O53</f>
        <v>10</v>
      </c>
    </row>
    <row r="20" spans="2:15" ht="12">
      <c r="B20" s="405" t="s">
        <v>2449</v>
      </c>
      <c r="C20" s="406">
        <f>C24+C33+C37+C55+C56+C57+C58+C59</f>
        <v>5790</v>
      </c>
      <c r="D20" s="407">
        <v>22530</v>
      </c>
      <c r="E20" s="406">
        <f>E24+E33+E37+E55+E56+E57+E58+E59</f>
        <v>105</v>
      </c>
      <c r="F20" s="407">
        <v>757</v>
      </c>
      <c r="G20" s="406">
        <f>G24+G33+G37+G55+G56+G57+G58+G59</f>
        <v>748</v>
      </c>
      <c r="H20" s="407">
        <v>1002</v>
      </c>
      <c r="I20" s="406">
        <f>I24+I33+I37+I55+I56+I57+I58+I59</f>
        <v>6128</v>
      </c>
      <c r="J20" s="407">
        <v>22775</v>
      </c>
      <c r="K20" s="406">
        <f>K24+K33+K37+K55+K56+K57+K58+K59</f>
        <v>323</v>
      </c>
      <c r="L20" s="407">
        <v>1088</v>
      </c>
      <c r="M20" s="406">
        <f>M24+M33+M37+M55+M56+M57+M58+M59</f>
        <v>211</v>
      </c>
      <c r="N20" s="407">
        <f>N24+N33+N37+N55+N56+N57+N58+N59</f>
        <v>76</v>
      </c>
      <c r="O20" s="406">
        <f>O24+O33+O37+O55+O56+O57+O58+O59</f>
        <v>36</v>
      </c>
    </row>
    <row r="21" spans="2:15" ht="12">
      <c r="B21" s="405" t="s">
        <v>2215</v>
      </c>
      <c r="C21" s="406">
        <f>C25+C26+C61+C62+C63+C64+C65+C66+C67+C68+C69+C70+C71+C72</f>
        <v>9120</v>
      </c>
      <c r="D21" s="407">
        <v>24530</v>
      </c>
      <c r="E21" s="406">
        <f>E25+E26+E61+E62+E63+E64+E65+E66+E67+E68+E69+E70+E71+E72</f>
        <v>123</v>
      </c>
      <c r="F21" s="407">
        <v>372</v>
      </c>
      <c r="G21" s="406">
        <f>G25+G26+G61+G62+G63+G64+G65+G66+G67+G68+G69+G70+G71+G72</f>
        <v>236</v>
      </c>
      <c r="H21" s="407">
        <v>123</v>
      </c>
      <c r="I21" s="406">
        <f>I25+I26+I61+I62+I63+I64+I65+I66+I67+I68+I69+I70+I71+I72</f>
        <v>9178</v>
      </c>
      <c r="J21" s="407">
        <v>24281</v>
      </c>
      <c r="K21" s="406">
        <f>K25+K26+K61+K62+K63+K64+K65+K66+K67+K68+K69+K70+K71+K72</f>
        <v>506</v>
      </c>
      <c r="L21" s="407">
        <v>689</v>
      </c>
      <c r="M21" s="406">
        <f>M25+M26+M61+M62+M63+M64+M65+M66+M67+M68+M69+M70+M71+M72</f>
        <v>422</v>
      </c>
      <c r="N21" s="407">
        <f>N25+N26+N61+N62+N63+N64+N65+N66+N67+N68+N69+N70+N71+N72</f>
        <v>31</v>
      </c>
      <c r="O21" s="406">
        <f>O25+O26+O61+O62+O63+O64+O65+O66+O67+O68+O69+O70+O71+O72</f>
        <v>53</v>
      </c>
    </row>
    <row r="22" spans="2:15" ht="6.75" customHeight="1">
      <c r="B22" s="404"/>
      <c r="C22" s="402"/>
      <c r="D22" s="403"/>
      <c r="E22" s="402"/>
      <c r="F22" s="403"/>
      <c r="G22" s="402"/>
      <c r="H22" s="403"/>
      <c r="I22" s="402"/>
      <c r="J22" s="403"/>
      <c r="K22" s="402"/>
      <c r="L22" s="403"/>
      <c r="M22" s="402"/>
      <c r="N22" s="403"/>
      <c r="O22" s="402"/>
    </row>
    <row r="23" spans="2:15" ht="12">
      <c r="B23" s="394" t="s">
        <v>2121</v>
      </c>
      <c r="C23" s="402">
        <v>2177</v>
      </c>
      <c r="D23" s="408">
        <v>3558</v>
      </c>
      <c r="E23" s="402">
        <v>9</v>
      </c>
      <c r="F23" s="408">
        <v>23</v>
      </c>
      <c r="G23" s="402">
        <v>4</v>
      </c>
      <c r="H23" s="408">
        <v>3</v>
      </c>
      <c r="I23" s="402">
        <v>2179</v>
      </c>
      <c r="J23" s="408">
        <v>3538</v>
      </c>
      <c r="K23" s="402">
        <v>35</v>
      </c>
      <c r="L23" s="408">
        <v>52</v>
      </c>
      <c r="M23" s="402">
        <v>27</v>
      </c>
      <c r="N23" s="403">
        <v>1</v>
      </c>
      <c r="O23" s="402">
        <v>7</v>
      </c>
    </row>
    <row r="24" spans="2:15" ht="12">
      <c r="B24" s="394" t="s">
        <v>2122</v>
      </c>
      <c r="C24" s="402">
        <v>1055</v>
      </c>
      <c r="D24" s="408">
        <v>5404</v>
      </c>
      <c r="E24" s="402">
        <v>27</v>
      </c>
      <c r="F24" s="408">
        <v>318</v>
      </c>
      <c r="G24" s="402">
        <v>3</v>
      </c>
      <c r="H24" s="408">
        <v>6</v>
      </c>
      <c r="I24" s="402">
        <v>1055</v>
      </c>
      <c r="J24" s="408">
        <v>5092</v>
      </c>
      <c r="K24" s="402">
        <v>53</v>
      </c>
      <c r="L24" s="408">
        <v>152</v>
      </c>
      <c r="M24" s="402">
        <v>29</v>
      </c>
      <c r="N24" s="403">
        <v>16</v>
      </c>
      <c r="O24" s="402">
        <v>8</v>
      </c>
    </row>
    <row r="25" spans="2:15" ht="12">
      <c r="B25" s="394" t="s">
        <v>2123</v>
      </c>
      <c r="C25" s="402">
        <v>1324</v>
      </c>
      <c r="D25" s="408">
        <v>3564</v>
      </c>
      <c r="E25" s="402">
        <v>7</v>
      </c>
      <c r="F25" s="408">
        <v>79</v>
      </c>
      <c r="G25" s="402">
        <v>1</v>
      </c>
      <c r="H25" s="408" t="s">
        <v>2450</v>
      </c>
      <c r="I25" s="402">
        <v>1324</v>
      </c>
      <c r="J25" s="408">
        <v>3486</v>
      </c>
      <c r="K25" s="402">
        <v>19</v>
      </c>
      <c r="L25" s="408">
        <v>69</v>
      </c>
      <c r="M25" s="402">
        <v>12</v>
      </c>
      <c r="N25" s="403">
        <v>2</v>
      </c>
      <c r="O25" s="402">
        <v>5</v>
      </c>
    </row>
    <row r="26" spans="2:15" ht="12">
      <c r="B26" s="394" t="s">
        <v>2124</v>
      </c>
      <c r="C26" s="402">
        <v>932</v>
      </c>
      <c r="D26" s="408">
        <v>1085</v>
      </c>
      <c r="E26" s="402">
        <v>2</v>
      </c>
      <c r="F26" s="408" t="s">
        <v>2450</v>
      </c>
      <c r="G26" s="402">
        <v>2</v>
      </c>
      <c r="H26" s="408" t="s">
        <v>2450</v>
      </c>
      <c r="I26" s="402">
        <v>932</v>
      </c>
      <c r="J26" s="408">
        <v>1086</v>
      </c>
      <c r="K26" s="402">
        <v>107</v>
      </c>
      <c r="L26" s="408">
        <v>183</v>
      </c>
      <c r="M26" s="402">
        <v>91</v>
      </c>
      <c r="N26" s="403">
        <v>11</v>
      </c>
      <c r="O26" s="402">
        <v>5</v>
      </c>
    </row>
    <row r="27" spans="2:15" ht="8.25" customHeight="1">
      <c r="B27" s="394"/>
      <c r="C27" s="402"/>
      <c r="D27" s="408"/>
      <c r="E27" s="402"/>
      <c r="F27" s="408"/>
      <c r="G27" s="402"/>
      <c r="H27" s="408"/>
      <c r="I27" s="402"/>
      <c r="J27" s="408"/>
      <c r="K27" s="402"/>
      <c r="L27" s="408"/>
      <c r="M27" s="402"/>
      <c r="N27" s="403"/>
      <c r="O27" s="402"/>
    </row>
    <row r="28" spans="2:15" ht="12">
      <c r="B28" s="394" t="s">
        <v>2125</v>
      </c>
      <c r="C28" s="402">
        <v>863</v>
      </c>
      <c r="D28" s="408">
        <v>1547</v>
      </c>
      <c r="E28" s="402">
        <v>0</v>
      </c>
      <c r="F28" s="408">
        <v>0</v>
      </c>
      <c r="G28" s="402">
        <v>3</v>
      </c>
      <c r="H28" s="408">
        <v>3</v>
      </c>
      <c r="I28" s="402">
        <v>863</v>
      </c>
      <c r="J28" s="408">
        <v>1550</v>
      </c>
      <c r="K28" s="402">
        <v>3</v>
      </c>
      <c r="L28" s="408">
        <v>4</v>
      </c>
      <c r="M28" s="402">
        <v>2</v>
      </c>
      <c r="N28" s="403">
        <v>1</v>
      </c>
      <c r="O28" s="402">
        <v>0</v>
      </c>
    </row>
    <row r="29" spans="2:15" ht="12">
      <c r="B29" s="394" t="s">
        <v>2126</v>
      </c>
      <c r="C29" s="402">
        <v>546</v>
      </c>
      <c r="D29" s="408">
        <v>664</v>
      </c>
      <c r="E29" s="402">
        <v>0</v>
      </c>
      <c r="F29" s="408">
        <v>0</v>
      </c>
      <c r="G29" s="402">
        <v>50</v>
      </c>
      <c r="H29" s="408">
        <v>79</v>
      </c>
      <c r="I29" s="402">
        <v>567</v>
      </c>
      <c r="J29" s="408">
        <v>743</v>
      </c>
      <c r="K29" s="402">
        <v>12</v>
      </c>
      <c r="L29" s="408">
        <v>18</v>
      </c>
      <c r="M29" s="402">
        <v>1</v>
      </c>
      <c r="N29" s="403">
        <v>8</v>
      </c>
      <c r="O29" s="402">
        <v>3</v>
      </c>
    </row>
    <row r="30" spans="2:15" ht="12">
      <c r="B30" s="394" t="s">
        <v>2127</v>
      </c>
      <c r="C30" s="402">
        <v>1308</v>
      </c>
      <c r="D30" s="408">
        <v>2899</v>
      </c>
      <c r="E30" s="402">
        <v>27</v>
      </c>
      <c r="F30" s="408">
        <v>68</v>
      </c>
      <c r="G30" s="402">
        <v>0</v>
      </c>
      <c r="H30" s="408">
        <v>0</v>
      </c>
      <c r="I30" s="402">
        <v>1308</v>
      </c>
      <c r="J30" s="408">
        <v>2832</v>
      </c>
      <c r="K30" s="402">
        <v>23</v>
      </c>
      <c r="L30" s="408">
        <v>55</v>
      </c>
      <c r="M30" s="402">
        <v>12</v>
      </c>
      <c r="N30" s="403">
        <v>9</v>
      </c>
      <c r="O30" s="402">
        <v>2</v>
      </c>
    </row>
    <row r="31" spans="2:15" ht="12">
      <c r="B31" s="394" t="s">
        <v>2128</v>
      </c>
      <c r="C31" s="402">
        <v>1565</v>
      </c>
      <c r="D31" s="408">
        <v>2351</v>
      </c>
      <c r="E31" s="402">
        <v>12</v>
      </c>
      <c r="F31" s="408">
        <v>36</v>
      </c>
      <c r="G31" s="402">
        <v>3</v>
      </c>
      <c r="H31" s="409">
        <v>0</v>
      </c>
      <c r="I31" s="402">
        <v>1565</v>
      </c>
      <c r="J31" s="408">
        <v>2315</v>
      </c>
      <c r="K31" s="402">
        <v>29</v>
      </c>
      <c r="L31" s="408">
        <v>51</v>
      </c>
      <c r="M31" s="402">
        <v>22</v>
      </c>
      <c r="N31" s="403">
        <v>5</v>
      </c>
      <c r="O31" s="402">
        <v>2</v>
      </c>
    </row>
    <row r="32" spans="2:15" ht="8.25" customHeight="1">
      <c r="B32" s="394"/>
      <c r="C32" s="402"/>
      <c r="D32" s="408"/>
      <c r="E32" s="402"/>
      <c r="F32" s="408"/>
      <c r="G32" s="402"/>
      <c r="H32" s="408"/>
      <c r="I32" s="402"/>
      <c r="J32" s="408"/>
      <c r="K32" s="402"/>
      <c r="L32" s="408"/>
      <c r="M32" s="402"/>
      <c r="N32" s="403"/>
      <c r="O32" s="402"/>
    </row>
    <row r="33" spans="2:15" ht="12">
      <c r="B33" s="394" t="s">
        <v>2129</v>
      </c>
      <c r="C33" s="402">
        <v>632</v>
      </c>
      <c r="D33" s="408">
        <v>1431</v>
      </c>
      <c r="E33" s="402">
        <v>4</v>
      </c>
      <c r="F33" s="408">
        <v>37</v>
      </c>
      <c r="G33" s="402">
        <v>192</v>
      </c>
      <c r="H33" s="408">
        <v>149</v>
      </c>
      <c r="I33" s="402">
        <v>751</v>
      </c>
      <c r="J33" s="408">
        <v>1543</v>
      </c>
      <c r="K33" s="402">
        <v>12</v>
      </c>
      <c r="L33" s="408">
        <v>29</v>
      </c>
      <c r="M33" s="402">
        <v>9</v>
      </c>
      <c r="N33" s="403">
        <v>1</v>
      </c>
      <c r="O33" s="402">
        <v>2</v>
      </c>
    </row>
    <row r="34" spans="2:15" ht="12">
      <c r="B34" s="394" t="s">
        <v>2130</v>
      </c>
      <c r="C34" s="402">
        <v>767</v>
      </c>
      <c r="D34" s="408">
        <v>1297</v>
      </c>
      <c r="E34" s="402">
        <v>0</v>
      </c>
      <c r="F34" s="408">
        <v>0</v>
      </c>
      <c r="G34" s="402">
        <v>93</v>
      </c>
      <c r="H34" s="408">
        <v>82</v>
      </c>
      <c r="I34" s="402">
        <v>805</v>
      </c>
      <c r="J34" s="408">
        <v>1379</v>
      </c>
      <c r="K34" s="402">
        <v>4</v>
      </c>
      <c r="L34" s="408">
        <v>27</v>
      </c>
      <c r="M34" s="402">
        <v>0</v>
      </c>
      <c r="N34" s="403">
        <v>4</v>
      </c>
      <c r="O34" s="402">
        <v>0</v>
      </c>
    </row>
    <row r="35" spans="2:15" ht="12">
      <c r="B35" s="394" t="s">
        <v>2131</v>
      </c>
      <c r="C35" s="402">
        <v>810</v>
      </c>
      <c r="D35" s="408">
        <v>1350</v>
      </c>
      <c r="E35" s="402">
        <v>0</v>
      </c>
      <c r="F35" s="408">
        <v>0</v>
      </c>
      <c r="G35" s="402">
        <v>1</v>
      </c>
      <c r="H35" s="408" t="s">
        <v>2450</v>
      </c>
      <c r="I35" s="402">
        <v>810</v>
      </c>
      <c r="J35" s="408">
        <v>1351</v>
      </c>
      <c r="K35" s="402">
        <v>25</v>
      </c>
      <c r="L35" s="408">
        <v>62</v>
      </c>
      <c r="M35" s="402">
        <v>15</v>
      </c>
      <c r="N35" s="403">
        <v>5</v>
      </c>
      <c r="O35" s="402">
        <v>5</v>
      </c>
    </row>
    <row r="36" spans="2:15" ht="12">
      <c r="B36" s="394" t="s">
        <v>2132</v>
      </c>
      <c r="C36" s="402">
        <v>1694</v>
      </c>
      <c r="D36" s="408">
        <v>3893</v>
      </c>
      <c r="E36" s="402">
        <v>13</v>
      </c>
      <c r="F36" s="408">
        <v>27</v>
      </c>
      <c r="G36" s="402">
        <v>3</v>
      </c>
      <c r="H36" s="408">
        <v>7</v>
      </c>
      <c r="I36" s="402">
        <v>1695</v>
      </c>
      <c r="J36" s="408">
        <v>3872</v>
      </c>
      <c r="K36" s="402">
        <v>46</v>
      </c>
      <c r="L36" s="408">
        <v>173</v>
      </c>
      <c r="M36" s="402">
        <v>37</v>
      </c>
      <c r="N36" s="403">
        <v>5</v>
      </c>
      <c r="O36" s="402">
        <v>4</v>
      </c>
    </row>
    <row r="37" spans="2:15" ht="12">
      <c r="B37" s="394" t="s">
        <v>2133</v>
      </c>
      <c r="C37" s="402">
        <v>703</v>
      </c>
      <c r="D37" s="408">
        <v>3174</v>
      </c>
      <c r="E37" s="402">
        <v>6</v>
      </c>
      <c r="F37" s="408">
        <v>14</v>
      </c>
      <c r="G37" s="402">
        <v>68</v>
      </c>
      <c r="H37" s="408">
        <v>116</v>
      </c>
      <c r="I37" s="402">
        <v>715</v>
      </c>
      <c r="J37" s="408">
        <v>3277</v>
      </c>
      <c r="K37" s="402">
        <v>17</v>
      </c>
      <c r="L37" s="408">
        <v>87</v>
      </c>
      <c r="M37" s="402">
        <v>7</v>
      </c>
      <c r="N37" s="403">
        <v>0</v>
      </c>
      <c r="O37" s="402">
        <v>10</v>
      </c>
    </row>
    <row r="38" spans="2:15" ht="7.5" customHeight="1">
      <c r="B38" s="394"/>
      <c r="C38" s="402"/>
      <c r="D38" s="408"/>
      <c r="E38" s="402"/>
      <c r="F38" s="408"/>
      <c r="G38" s="402"/>
      <c r="H38" s="408"/>
      <c r="I38" s="402"/>
      <c r="J38" s="408"/>
      <c r="K38" s="402"/>
      <c r="L38" s="408"/>
      <c r="M38" s="402"/>
      <c r="N38" s="403"/>
      <c r="O38" s="402"/>
    </row>
    <row r="39" spans="2:15" ht="12">
      <c r="B39" s="394" t="s">
        <v>2134</v>
      </c>
      <c r="C39" s="402">
        <v>569</v>
      </c>
      <c r="D39" s="408">
        <v>1055</v>
      </c>
      <c r="E39" s="402">
        <v>1</v>
      </c>
      <c r="F39" s="408" t="s">
        <v>2450</v>
      </c>
      <c r="G39" s="402">
        <v>1</v>
      </c>
      <c r="H39" s="408" t="s">
        <v>2450</v>
      </c>
      <c r="I39" s="402">
        <v>569</v>
      </c>
      <c r="J39" s="408">
        <v>1053</v>
      </c>
      <c r="K39" s="402">
        <v>4</v>
      </c>
      <c r="L39" s="408">
        <v>12</v>
      </c>
      <c r="M39" s="402">
        <v>1</v>
      </c>
      <c r="N39" s="403">
        <v>2</v>
      </c>
      <c r="O39" s="402">
        <v>1</v>
      </c>
    </row>
    <row r="40" spans="2:15" ht="12">
      <c r="B40" s="394" t="s">
        <v>2135</v>
      </c>
      <c r="C40" s="402">
        <v>371</v>
      </c>
      <c r="D40" s="408">
        <v>460</v>
      </c>
      <c r="E40" s="402">
        <v>0</v>
      </c>
      <c r="F40" s="408">
        <v>0</v>
      </c>
      <c r="G40" s="402">
        <v>0</v>
      </c>
      <c r="H40" s="408">
        <v>0</v>
      </c>
      <c r="I40" s="402">
        <v>371</v>
      </c>
      <c r="J40" s="408">
        <v>460</v>
      </c>
      <c r="K40" s="402">
        <v>3</v>
      </c>
      <c r="L40" s="408">
        <v>4</v>
      </c>
      <c r="M40" s="402">
        <v>1</v>
      </c>
      <c r="N40" s="403">
        <v>2</v>
      </c>
      <c r="O40" s="402">
        <v>0</v>
      </c>
    </row>
    <row r="41" spans="2:15" ht="12">
      <c r="B41" s="394" t="s">
        <v>2136</v>
      </c>
      <c r="C41" s="402">
        <v>460</v>
      </c>
      <c r="D41" s="408">
        <v>777</v>
      </c>
      <c r="E41" s="402">
        <v>1</v>
      </c>
      <c r="F41" s="408" t="s">
        <v>2450</v>
      </c>
      <c r="G41" s="402">
        <v>5</v>
      </c>
      <c r="H41" s="408">
        <v>2</v>
      </c>
      <c r="I41" s="402">
        <v>462</v>
      </c>
      <c r="J41" s="408">
        <v>779</v>
      </c>
      <c r="K41" s="402">
        <v>4</v>
      </c>
      <c r="L41" s="408">
        <v>20</v>
      </c>
      <c r="M41" s="402">
        <v>4</v>
      </c>
      <c r="N41" s="403">
        <v>0</v>
      </c>
      <c r="O41" s="402">
        <v>0</v>
      </c>
    </row>
    <row r="42" spans="2:15" ht="12">
      <c r="B42" s="394" t="s">
        <v>2137</v>
      </c>
      <c r="C42" s="402">
        <v>624</v>
      </c>
      <c r="D42" s="408">
        <v>1634</v>
      </c>
      <c r="E42" s="402">
        <v>29</v>
      </c>
      <c r="F42" s="408">
        <v>103</v>
      </c>
      <c r="G42" s="402">
        <v>365</v>
      </c>
      <c r="H42" s="408">
        <v>460</v>
      </c>
      <c r="I42" s="402">
        <v>760</v>
      </c>
      <c r="J42" s="408">
        <v>1991</v>
      </c>
      <c r="K42" s="402">
        <v>8</v>
      </c>
      <c r="L42" s="408">
        <v>48</v>
      </c>
      <c r="M42" s="402">
        <v>7</v>
      </c>
      <c r="N42" s="403">
        <v>0</v>
      </c>
      <c r="O42" s="402">
        <v>1</v>
      </c>
    </row>
    <row r="43" spans="2:15" ht="12">
      <c r="B43" s="394" t="s">
        <v>2138</v>
      </c>
      <c r="C43" s="402">
        <v>835</v>
      </c>
      <c r="D43" s="408">
        <v>1690</v>
      </c>
      <c r="E43" s="402">
        <v>4</v>
      </c>
      <c r="F43" s="408">
        <v>23</v>
      </c>
      <c r="G43" s="402">
        <v>0</v>
      </c>
      <c r="H43" s="408">
        <v>0</v>
      </c>
      <c r="I43" s="402">
        <v>835</v>
      </c>
      <c r="J43" s="408">
        <v>1667</v>
      </c>
      <c r="K43" s="402">
        <v>19</v>
      </c>
      <c r="L43" s="408">
        <v>30</v>
      </c>
      <c r="M43" s="402">
        <v>17</v>
      </c>
      <c r="N43" s="403">
        <v>0</v>
      </c>
      <c r="O43" s="402">
        <v>2</v>
      </c>
    </row>
    <row r="44" spans="2:15" ht="12">
      <c r="B44" s="394" t="s">
        <v>2139</v>
      </c>
      <c r="C44" s="402">
        <v>585</v>
      </c>
      <c r="D44" s="408">
        <v>2386</v>
      </c>
      <c r="E44" s="402">
        <v>5</v>
      </c>
      <c r="F44" s="408">
        <v>89</v>
      </c>
      <c r="G44" s="402">
        <v>0</v>
      </c>
      <c r="H44" s="408">
        <v>0</v>
      </c>
      <c r="I44" s="402">
        <v>585</v>
      </c>
      <c r="J44" s="408">
        <v>2298</v>
      </c>
      <c r="K44" s="402">
        <v>7</v>
      </c>
      <c r="L44" s="408">
        <v>13</v>
      </c>
      <c r="M44" s="402">
        <v>6</v>
      </c>
      <c r="N44" s="403">
        <v>1</v>
      </c>
      <c r="O44" s="402">
        <v>0</v>
      </c>
    </row>
    <row r="45" spans="2:15" ht="12">
      <c r="B45" s="394" t="s">
        <v>2140</v>
      </c>
      <c r="C45" s="402">
        <v>449</v>
      </c>
      <c r="D45" s="408">
        <v>847</v>
      </c>
      <c r="E45" s="402">
        <v>0</v>
      </c>
      <c r="F45" s="408">
        <v>0</v>
      </c>
      <c r="G45" s="402">
        <v>3</v>
      </c>
      <c r="H45" s="408">
        <v>8</v>
      </c>
      <c r="I45" s="402">
        <v>451</v>
      </c>
      <c r="J45" s="408">
        <v>854</v>
      </c>
      <c r="K45" s="402">
        <v>8</v>
      </c>
      <c r="L45" s="408">
        <v>24</v>
      </c>
      <c r="M45" s="402">
        <v>8</v>
      </c>
      <c r="N45" s="403">
        <v>0</v>
      </c>
      <c r="O45" s="402">
        <v>0</v>
      </c>
    </row>
    <row r="46" spans="2:15" ht="8.25" customHeight="1">
      <c r="B46" s="394"/>
      <c r="C46" s="402"/>
      <c r="D46" s="408"/>
      <c r="E46" s="402"/>
      <c r="F46" s="408"/>
      <c r="G46" s="402"/>
      <c r="H46" s="408"/>
      <c r="I46" s="402"/>
      <c r="J46" s="408"/>
      <c r="K46" s="402"/>
      <c r="L46" s="408"/>
      <c r="M46" s="402"/>
      <c r="N46" s="403"/>
      <c r="O46" s="402"/>
    </row>
    <row r="47" spans="2:15" ht="12">
      <c r="B47" s="394" t="s">
        <v>2141</v>
      </c>
      <c r="C47" s="402">
        <v>625</v>
      </c>
      <c r="D47" s="408">
        <v>1760</v>
      </c>
      <c r="E47" s="402">
        <v>1</v>
      </c>
      <c r="F47" s="408" t="s">
        <v>2450</v>
      </c>
      <c r="G47" s="402">
        <v>24</v>
      </c>
      <c r="H47" s="408">
        <v>16</v>
      </c>
      <c r="I47" s="402">
        <v>642</v>
      </c>
      <c r="J47" s="408">
        <v>1775</v>
      </c>
      <c r="K47" s="402">
        <v>4</v>
      </c>
      <c r="L47" s="408">
        <v>5</v>
      </c>
      <c r="M47" s="402">
        <v>3</v>
      </c>
      <c r="N47" s="403">
        <v>0</v>
      </c>
      <c r="O47" s="402">
        <v>1</v>
      </c>
    </row>
    <row r="48" spans="2:15" ht="12">
      <c r="B48" s="394" t="s">
        <v>2142</v>
      </c>
      <c r="C48" s="402">
        <v>1152</v>
      </c>
      <c r="D48" s="408">
        <v>2405</v>
      </c>
      <c r="E48" s="402">
        <v>0</v>
      </c>
      <c r="F48" s="408">
        <v>0</v>
      </c>
      <c r="G48" s="402">
        <v>39</v>
      </c>
      <c r="H48" s="408">
        <v>23</v>
      </c>
      <c r="I48" s="402">
        <v>1154</v>
      </c>
      <c r="J48" s="408">
        <v>2428</v>
      </c>
      <c r="K48" s="402">
        <v>11</v>
      </c>
      <c r="L48" s="408">
        <v>18</v>
      </c>
      <c r="M48" s="402">
        <v>8</v>
      </c>
      <c r="N48" s="403">
        <v>0</v>
      </c>
      <c r="O48" s="402">
        <v>3</v>
      </c>
    </row>
    <row r="49" spans="2:15" ht="12">
      <c r="B49" s="394" t="s">
        <v>2143</v>
      </c>
      <c r="C49" s="402">
        <v>711</v>
      </c>
      <c r="D49" s="408">
        <v>1112</v>
      </c>
      <c r="E49" s="402">
        <v>17</v>
      </c>
      <c r="F49" s="408">
        <v>13</v>
      </c>
      <c r="G49" s="402">
        <v>7</v>
      </c>
      <c r="H49" s="408">
        <v>11</v>
      </c>
      <c r="I49" s="402">
        <v>711</v>
      </c>
      <c r="J49" s="408">
        <v>1110</v>
      </c>
      <c r="K49" s="402">
        <v>17</v>
      </c>
      <c r="L49" s="408">
        <v>54</v>
      </c>
      <c r="M49" s="402">
        <v>16</v>
      </c>
      <c r="N49" s="403">
        <v>0</v>
      </c>
      <c r="O49" s="402">
        <v>1</v>
      </c>
    </row>
    <row r="50" spans="2:15" ht="12">
      <c r="B50" s="394" t="s">
        <v>2144</v>
      </c>
      <c r="C50" s="402">
        <v>748</v>
      </c>
      <c r="D50" s="408">
        <v>2470</v>
      </c>
      <c r="E50" s="402">
        <v>1</v>
      </c>
      <c r="F50" s="408" t="s">
        <v>2450</v>
      </c>
      <c r="G50" s="402">
        <v>1</v>
      </c>
      <c r="H50" s="408" t="s">
        <v>2450</v>
      </c>
      <c r="I50" s="402">
        <v>748</v>
      </c>
      <c r="J50" s="408">
        <v>2445</v>
      </c>
      <c r="K50" s="402">
        <v>21</v>
      </c>
      <c r="L50" s="408">
        <v>62</v>
      </c>
      <c r="M50" s="402">
        <v>19</v>
      </c>
      <c r="N50" s="403">
        <v>2</v>
      </c>
      <c r="O50" s="402">
        <v>0</v>
      </c>
    </row>
    <row r="51" spans="2:15" ht="12">
      <c r="B51" s="394" t="s">
        <v>2145</v>
      </c>
      <c r="C51" s="402">
        <v>445</v>
      </c>
      <c r="D51" s="408">
        <v>654</v>
      </c>
      <c r="E51" s="402">
        <v>27</v>
      </c>
      <c r="F51" s="408">
        <v>49</v>
      </c>
      <c r="G51" s="402">
        <v>1</v>
      </c>
      <c r="H51" s="408" t="s">
        <v>2450</v>
      </c>
      <c r="I51" s="402">
        <v>445</v>
      </c>
      <c r="J51" s="408">
        <v>606</v>
      </c>
      <c r="K51" s="402">
        <v>6</v>
      </c>
      <c r="L51" s="408">
        <v>15</v>
      </c>
      <c r="M51" s="402">
        <v>2</v>
      </c>
      <c r="N51" s="403">
        <v>1</v>
      </c>
      <c r="O51" s="402">
        <v>3</v>
      </c>
    </row>
    <row r="52" spans="2:15" ht="12">
      <c r="B52" s="394" t="s">
        <v>2146</v>
      </c>
      <c r="C52" s="402">
        <v>541</v>
      </c>
      <c r="D52" s="408">
        <v>1276</v>
      </c>
      <c r="E52" s="402">
        <v>3</v>
      </c>
      <c r="F52" s="408">
        <v>1</v>
      </c>
      <c r="G52" s="402">
        <v>4</v>
      </c>
      <c r="H52" s="408">
        <v>1</v>
      </c>
      <c r="I52" s="402">
        <v>541</v>
      </c>
      <c r="J52" s="408">
        <v>1276</v>
      </c>
      <c r="K52" s="402">
        <v>5</v>
      </c>
      <c r="L52" s="408">
        <v>16</v>
      </c>
      <c r="M52" s="402">
        <v>3</v>
      </c>
      <c r="N52" s="403">
        <v>0</v>
      </c>
      <c r="O52" s="402">
        <v>2</v>
      </c>
    </row>
    <row r="53" spans="2:15" ht="12">
      <c r="B53" s="394" t="s">
        <v>2147</v>
      </c>
      <c r="C53" s="402">
        <v>636</v>
      </c>
      <c r="D53" s="408">
        <v>1013</v>
      </c>
      <c r="E53" s="402">
        <v>1</v>
      </c>
      <c r="F53" s="408" t="s">
        <v>2450</v>
      </c>
      <c r="G53" s="402">
        <v>1</v>
      </c>
      <c r="H53" s="408" t="s">
        <v>2450</v>
      </c>
      <c r="I53" s="402">
        <v>636</v>
      </c>
      <c r="J53" s="408">
        <v>1006</v>
      </c>
      <c r="K53" s="402">
        <v>14</v>
      </c>
      <c r="L53" s="408">
        <v>10</v>
      </c>
      <c r="M53" s="402">
        <v>14</v>
      </c>
      <c r="N53" s="403">
        <v>0</v>
      </c>
      <c r="O53" s="402">
        <v>0</v>
      </c>
    </row>
    <row r="54" spans="2:15" ht="8.25" customHeight="1">
      <c r="B54" s="394"/>
      <c r="C54" s="402"/>
      <c r="D54" s="408"/>
      <c r="E54" s="402"/>
      <c r="F54" s="408"/>
      <c r="G54" s="402"/>
      <c r="H54" s="408"/>
      <c r="I54" s="402"/>
      <c r="J54" s="408"/>
      <c r="K54" s="402"/>
      <c r="L54" s="408"/>
      <c r="M54" s="402"/>
      <c r="N54" s="403"/>
      <c r="O54" s="402"/>
    </row>
    <row r="55" spans="2:15" ht="12">
      <c r="B55" s="394" t="s">
        <v>2148</v>
      </c>
      <c r="C55" s="402">
        <v>482</v>
      </c>
      <c r="D55" s="408">
        <v>1902</v>
      </c>
      <c r="E55" s="402">
        <v>7</v>
      </c>
      <c r="F55" s="408">
        <v>84</v>
      </c>
      <c r="G55" s="402">
        <v>53</v>
      </c>
      <c r="H55" s="408">
        <v>69</v>
      </c>
      <c r="I55" s="402">
        <v>504</v>
      </c>
      <c r="J55" s="408">
        <v>1886</v>
      </c>
      <c r="K55" s="402">
        <v>13</v>
      </c>
      <c r="L55" s="408">
        <v>112</v>
      </c>
      <c r="M55" s="402">
        <v>7</v>
      </c>
      <c r="N55" s="403">
        <v>1</v>
      </c>
      <c r="O55" s="402">
        <v>5</v>
      </c>
    </row>
    <row r="56" spans="2:15" ht="12">
      <c r="B56" s="394" t="s">
        <v>2451</v>
      </c>
      <c r="C56" s="402">
        <v>504</v>
      </c>
      <c r="D56" s="408">
        <v>2906</v>
      </c>
      <c r="E56" s="402">
        <v>36</v>
      </c>
      <c r="F56" s="408">
        <v>199</v>
      </c>
      <c r="G56" s="402">
        <v>0</v>
      </c>
      <c r="H56" s="408">
        <v>0</v>
      </c>
      <c r="I56" s="402">
        <v>504</v>
      </c>
      <c r="J56" s="408">
        <v>2706</v>
      </c>
      <c r="K56" s="402">
        <v>8</v>
      </c>
      <c r="L56" s="408">
        <v>11</v>
      </c>
      <c r="M56" s="402">
        <v>3</v>
      </c>
      <c r="N56" s="403">
        <v>2</v>
      </c>
      <c r="O56" s="402">
        <v>3</v>
      </c>
    </row>
    <row r="57" spans="2:15" ht="12">
      <c r="B57" s="394" t="s">
        <v>2150</v>
      </c>
      <c r="C57" s="402">
        <v>732</v>
      </c>
      <c r="D57" s="408">
        <v>2039</v>
      </c>
      <c r="E57" s="402">
        <v>3</v>
      </c>
      <c r="F57" s="408">
        <v>20</v>
      </c>
      <c r="G57" s="402">
        <v>182</v>
      </c>
      <c r="H57" s="408">
        <v>166</v>
      </c>
      <c r="I57" s="402">
        <v>792</v>
      </c>
      <c r="J57" s="408">
        <v>2185</v>
      </c>
      <c r="K57" s="402">
        <v>28</v>
      </c>
      <c r="L57" s="408">
        <v>71</v>
      </c>
      <c r="M57" s="402">
        <v>22</v>
      </c>
      <c r="N57" s="403">
        <v>4</v>
      </c>
      <c r="O57" s="402">
        <v>2</v>
      </c>
    </row>
    <row r="58" spans="2:15" ht="12">
      <c r="B58" s="394" t="s">
        <v>2151</v>
      </c>
      <c r="C58" s="402">
        <v>840</v>
      </c>
      <c r="D58" s="408">
        <v>2910</v>
      </c>
      <c r="E58" s="402">
        <v>2</v>
      </c>
      <c r="F58" s="408" t="s">
        <v>2452</v>
      </c>
      <c r="G58" s="402">
        <v>165</v>
      </c>
      <c r="H58" s="408">
        <v>72</v>
      </c>
      <c r="I58" s="402">
        <v>949</v>
      </c>
      <c r="J58" s="408">
        <v>2981</v>
      </c>
      <c r="K58" s="402">
        <v>19</v>
      </c>
      <c r="L58" s="408">
        <v>369</v>
      </c>
      <c r="M58" s="402">
        <v>12</v>
      </c>
      <c r="N58" s="403">
        <v>2</v>
      </c>
      <c r="O58" s="402">
        <v>5</v>
      </c>
    </row>
    <row r="59" spans="2:15" ht="12">
      <c r="B59" s="394" t="s">
        <v>2152</v>
      </c>
      <c r="C59" s="402">
        <v>842</v>
      </c>
      <c r="D59" s="408">
        <v>2765</v>
      </c>
      <c r="E59" s="402">
        <v>20</v>
      </c>
      <c r="F59" s="408">
        <v>84</v>
      </c>
      <c r="G59" s="402">
        <v>85</v>
      </c>
      <c r="H59" s="408">
        <v>424</v>
      </c>
      <c r="I59" s="402">
        <v>858</v>
      </c>
      <c r="J59" s="408">
        <v>3105</v>
      </c>
      <c r="K59" s="402">
        <v>173</v>
      </c>
      <c r="L59" s="408">
        <v>257</v>
      </c>
      <c r="M59" s="402">
        <v>122</v>
      </c>
      <c r="N59" s="403">
        <v>50</v>
      </c>
      <c r="O59" s="402">
        <v>1</v>
      </c>
    </row>
    <row r="60" spans="2:15" ht="8.25" customHeight="1">
      <c r="B60" s="394"/>
      <c r="C60" s="402"/>
      <c r="D60" s="408"/>
      <c r="E60" s="402"/>
      <c r="F60" s="408"/>
      <c r="G60" s="402"/>
      <c r="H60" s="408"/>
      <c r="I60" s="402"/>
      <c r="J60" s="408"/>
      <c r="K60" s="402"/>
      <c r="L60" s="408"/>
      <c r="M60" s="402"/>
      <c r="N60" s="403"/>
      <c r="O60" s="402"/>
    </row>
    <row r="61" spans="2:15" ht="12">
      <c r="B61" s="394" t="s">
        <v>2177</v>
      </c>
      <c r="C61" s="402">
        <v>674</v>
      </c>
      <c r="D61" s="408">
        <v>1323</v>
      </c>
      <c r="E61" s="402">
        <v>2</v>
      </c>
      <c r="F61" s="408" t="s">
        <v>2452</v>
      </c>
      <c r="G61" s="402">
        <v>209</v>
      </c>
      <c r="H61" s="408">
        <v>102</v>
      </c>
      <c r="I61" s="402">
        <v>731</v>
      </c>
      <c r="J61" s="408">
        <v>1424</v>
      </c>
      <c r="K61" s="402">
        <v>53</v>
      </c>
      <c r="L61" s="408">
        <v>96</v>
      </c>
      <c r="M61" s="402">
        <v>47</v>
      </c>
      <c r="N61" s="403">
        <v>0</v>
      </c>
      <c r="O61" s="402">
        <v>6</v>
      </c>
    </row>
    <row r="62" spans="2:15" ht="12">
      <c r="B62" s="394" t="s">
        <v>2153</v>
      </c>
      <c r="C62" s="402">
        <v>191</v>
      </c>
      <c r="D62" s="408">
        <v>137</v>
      </c>
      <c r="E62" s="402">
        <v>0</v>
      </c>
      <c r="F62" s="408">
        <v>0</v>
      </c>
      <c r="G62" s="402">
        <v>0</v>
      </c>
      <c r="H62" s="408">
        <v>0</v>
      </c>
      <c r="I62" s="402">
        <v>191</v>
      </c>
      <c r="J62" s="408">
        <v>137</v>
      </c>
      <c r="K62" s="402">
        <v>19</v>
      </c>
      <c r="L62" s="408">
        <v>12</v>
      </c>
      <c r="M62" s="402">
        <v>15</v>
      </c>
      <c r="N62" s="403">
        <v>0</v>
      </c>
      <c r="O62" s="402">
        <v>4</v>
      </c>
    </row>
    <row r="63" spans="2:15" ht="12">
      <c r="B63" s="394" t="s">
        <v>2154</v>
      </c>
      <c r="C63" s="402">
        <v>287</v>
      </c>
      <c r="D63" s="408">
        <v>350</v>
      </c>
      <c r="E63" s="402">
        <v>3</v>
      </c>
      <c r="F63" s="408">
        <v>2</v>
      </c>
      <c r="G63" s="402">
        <v>0</v>
      </c>
      <c r="H63" s="408">
        <v>0</v>
      </c>
      <c r="I63" s="402">
        <v>287</v>
      </c>
      <c r="J63" s="408">
        <v>349</v>
      </c>
      <c r="K63" s="402">
        <v>90</v>
      </c>
      <c r="L63" s="408">
        <v>56</v>
      </c>
      <c r="M63" s="402">
        <v>84</v>
      </c>
      <c r="N63" s="403">
        <v>4</v>
      </c>
      <c r="O63" s="402">
        <v>2</v>
      </c>
    </row>
    <row r="64" spans="2:15" ht="12">
      <c r="B64" s="394" t="s">
        <v>2155</v>
      </c>
      <c r="C64" s="402">
        <v>362</v>
      </c>
      <c r="D64" s="408">
        <v>373</v>
      </c>
      <c r="E64" s="402">
        <v>0</v>
      </c>
      <c r="F64" s="408">
        <v>0</v>
      </c>
      <c r="G64" s="402">
        <v>0</v>
      </c>
      <c r="H64" s="408">
        <v>0</v>
      </c>
      <c r="I64" s="402">
        <v>362</v>
      </c>
      <c r="J64" s="408">
        <v>373</v>
      </c>
      <c r="K64" s="402">
        <v>31</v>
      </c>
      <c r="L64" s="408">
        <v>21</v>
      </c>
      <c r="M64" s="402">
        <v>22</v>
      </c>
      <c r="N64" s="403">
        <v>2</v>
      </c>
      <c r="O64" s="402">
        <v>7</v>
      </c>
    </row>
    <row r="65" spans="2:15" ht="12">
      <c r="B65" s="394" t="s">
        <v>2156</v>
      </c>
      <c r="C65" s="402">
        <v>654</v>
      </c>
      <c r="D65" s="408">
        <v>1042</v>
      </c>
      <c r="E65" s="402">
        <v>6</v>
      </c>
      <c r="F65" s="408">
        <v>1</v>
      </c>
      <c r="G65" s="402">
        <v>0</v>
      </c>
      <c r="H65" s="408">
        <v>0</v>
      </c>
      <c r="I65" s="402">
        <v>654</v>
      </c>
      <c r="J65" s="408">
        <v>1040</v>
      </c>
      <c r="K65" s="402">
        <v>53</v>
      </c>
      <c r="L65" s="408">
        <v>58</v>
      </c>
      <c r="M65" s="402">
        <v>46</v>
      </c>
      <c r="N65" s="403">
        <v>7</v>
      </c>
      <c r="O65" s="402">
        <v>0</v>
      </c>
    </row>
    <row r="66" spans="2:15" ht="12">
      <c r="B66" s="394" t="s">
        <v>2157</v>
      </c>
      <c r="C66" s="402">
        <v>53</v>
      </c>
      <c r="D66" s="408">
        <v>36</v>
      </c>
      <c r="E66" s="402">
        <v>0</v>
      </c>
      <c r="F66" s="408">
        <v>0</v>
      </c>
      <c r="G66" s="402">
        <v>0</v>
      </c>
      <c r="H66" s="410">
        <v>0</v>
      </c>
      <c r="I66" s="402">
        <v>53</v>
      </c>
      <c r="J66" s="408">
        <v>36</v>
      </c>
      <c r="K66" s="402">
        <v>9</v>
      </c>
      <c r="L66" s="408">
        <v>4</v>
      </c>
      <c r="M66" s="402">
        <v>6</v>
      </c>
      <c r="N66" s="403">
        <v>0</v>
      </c>
      <c r="O66" s="402">
        <v>3</v>
      </c>
    </row>
    <row r="67" spans="2:15" ht="12">
      <c r="B67" s="394" t="s">
        <v>2158</v>
      </c>
      <c r="C67" s="402">
        <v>742</v>
      </c>
      <c r="D67" s="408">
        <v>4874</v>
      </c>
      <c r="E67" s="402">
        <v>15</v>
      </c>
      <c r="F67" s="408">
        <v>40</v>
      </c>
      <c r="G67" s="402">
        <v>6</v>
      </c>
      <c r="H67" s="408">
        <v>7</v>
      </c>
      <c r="I67" s="402">
        <v>742</v>
      </c>
      <c r="J67" s="408">
        <v>4841</v>
      </c>
      <c r="K67" s="402">
        <v>32</v>
      </c>
      <c r="L67" s="408">
        <v>64</v>
      </c>
      <c r="M67" s="402">
        <v>29</v>
      </c>
      <c r="N67" s="403">
        <v>1</v>
      </c>
      <c r="O67" s="402">
        <v>2</v>
      </c>
    </row>
    <row r="68" spans="2:15" ht="12">
      <c r="B68" s="394" t="s">
        <v>2159</v>
      </c>
      <c r="C68" s="402">
        <v>899</v>
      </c>
      <c r="D68" s="408">
        <v>5511</v>
      </c>
      <c r="E68" s="402">
        <v>46</v>
      </c>
      <c r="F68" s="408">
        <v>231</v>
      </c>
      <c r="G68" s="402">
        <v>6</v>
      </c>
      <c r="H68" s="408">
        <v>3</v>
      </c>
      <c r="I68" s="402">
        <v>899</v>
      </c>
      <c r="J68" s="408">
        <v>5284</v>
      </c>
      <c r="K68" s="402">
        <v>7</v>
      </c>
      <c r="L68" s="408">
        <v>13</v>
      </c>
      <c r="M68" s="402">
        <v>4</v>
      </c>
      <c r="N68" s="403">
        <v>2</v>
      </c>
      <c r="O68" s="402">
        <v>1</v>
      </c>
    </row>
    <row r="69" spans="2:15" ht="12">
      <c r="B69" s="394" t="s">
        <v>2160</v>
      </c>
      <c r="C69" s="402">
        <v>1224</v>
      </c>
      <c r="D69" s="408">
        <v>1794</v>
      </c>
      <c r="E69" s="402">
        <v>5</v>
      </c>
      <c r="F69" s="408">
        <v>1</v>
      </c>
      <c r="G69" s="402">
        <v>3</v>
      </c>
      <c r="H69" s="408">
        <v>1</v>
      </c>
      <c r="I69" s="402">
        <v>1224</v>
      </c>
      <c r="J69" s="408">
        <v>1793</v>
      </c>
      <c r="K69" s="402">
        <v>32</v>
      </c>
      <c r="L69" s="408">
        <v>35</v>
      </c>
      <c r="M69" s="402">
        <v>21</v>
      </c>
      <c r="N69" s="403">
        <v>2</v>
      </c>
      <c r="O69" s="402">
        <v>9</v>
      </c>
    </row>
    <row r="70" spans="2:15" ht="12">
      <c r="B70" s="394" t="s">
        <v>2161</v>
      </c>
      <c r="C70" s="402">
        <v>700</v>
      </c>
      <c r="D70" s="408">
        <v>1931</v>
      </c>
      <c r="E70" s="402">
        <v>0</v>
      </c>
      <c r="F70" s="408">
        <v>0</v>
      </c>
      <c r="G70" s="402">
        <v>1</v>
      </c>
      <c r="H70" s="408" t="s">
        <v>2452</v>
      </c>
      <c r="I70" s="402">
        <v>700</v>
      </c>
      <c r="J70" s="408">
        <v>1916</v>
      </c>
      <c r="K70" s="402">
        <v>14</v>
      </c>
      <c r="L70" s="408">
        <v>20</v>
      </c>
      <c r="M70" s="402">
        <v>10</v>
      </c>
      <c r="N70" s="403">
        <v>0</v>
      </c>
      <c r="O70" s="402">
        <v>4</v>
      </c>
    </row>
    <row r="71" spans="2:15" ht="12">
      <c r="B71" s="394" t="s">
        <v>2162</v>
      </c>
      <c r="C71" s="402">
        <v>450</v>
      </c>
      <c r="D71" s="408">
        <v>755</v>
      </c>
      <c r="E71" s="402">
        <v>27</v>
      </c>
      <c r="F71" s="408">
        <v>7</v>
      </c>
      <c r="G71" s="402">
        <v>3</v>
      </c>
      <c r="H71" s="408">
        <v>2</v>
      </c>
      <c r="I71" s="402">
        <v>451</v>
      </c>
      <c r="J71" s="408">
        <v>750</v>
      </c>
      <c r="K71" s="402">
        <v>29</v>
      </c>
      <c r="L71" s="408">
        <v>25</v>
      </c>
      <c r="M71" s="402">
        <v>26</v>
      </c>
      <c r="N71" s="403">
        <v>0</v>
      </c>
      <c r="O71" s="402">
        <v>3</v>
      </c>
    </row>
    <row r="72" spans="2:15" ht="12.75" thickBot="1">
      <c r="B72" s="411" t="s">
        <v>2163</v>
      </c>
      <c r="C72" s="412">
        <v>628</v>
      </c>
      <c r="D72" s="413">
        <v>1772</v>
      </c>
      <c r="E72" s="412">
        <v>10</v>
      </c>
      <c r="F72" s="413">
        <v>10</v>
      </c>
      <c r="G72" s="412">
        <v>5</v>
      </c>
      <c r="H72" s="413">
        <v>4</v>
      </c>
      <c r="I72" s="412">
        <v>628</v>
      </c>
      <c r="J72" s="413">
        <v>1765</v>
      </c>
      <c r="K72" s="412">
        <v>11</v>
      </c>
      <c r="L72" s="413">
        <v>35</v>
      </c>
      <c r="M72" s="412">
        <v>9</v>
      </c>
      <c r="N72" s="413">
        <v>0</v>
      </c>
      <c r="O72" s="412">
        <v>2</v>
      </c>
    </row>
    <row r="73" spans="2:12" ht="12">
      <c r="B73" s="391" t="s">
        <v>2453</v>
      </c>
      <c r="C73" s="414"/>
      <c r="D73" s="414"/>
      <c r="E73" s="414"/>
      <c r="F73" s="414"/>
      <c r="G73" s="414"/>
      <c r="H73" s="414"/>
      <c r="I73" s="414"/>
      <c r="K73" s="414"/>
      <c r="L73" s="414"/>
    </row>
    <row r="74" spans="2:12" ht="12">
      <c r="B74" s="414" t="s">
        <v>2454</v>
      </c>
      <c r="C74" s="414"/>
      <c r="D74" s="414"/>
      <c r="E74" s="414"/>
      <c r="F74" s="414"/>
      <c r="G74" s="414"/>
      <c r="H74" s="414"/>
      <c r="I74" s="414"/>
      <c r="K74" s="414"/>
      <c r="L74" s="414"/>
    </row>
    <row r="75" spans="2:12" ht="12">
      <c r="B75" s="414"/>
      <c r="C75" s="414"/>
      <c r="D75" s="414"/>
      <c r="E75" s="414"/>
      <c r="F75" s="414"/>
      <c r="G75" s="414"/>
      <c r="H75" s="414"/>
      <c r="I75" s="414"/>
      <c r="K75" s="414"/>
      <c r="L75" s="414"/>
    </row>
    <row r="76" spans="2:12" ht="12">
      <c r="B76" s="414"/>
      <c r="C76" s="414"/>
      <c r="D76" s="414"/>
      <c r="E76" s="414"/>
      <c r="F76" s="414"/>
      <c r="G76" s="414"/>
      <c r="H76" s="414"/>
      <c r="I76" s="414"/>
      <c r="K76" s="414"/>
      <c r="L76" s="414"/>
    </row>
    <row r="77" spans="2:12" ht="12">
      <c r="B77" s="414"/>
      <c r="C77" s="414"/>
      <c r="D77" s="414"/>
      <c r="E77" s="414"/>
      <c r="F77" s="414"/>
      <c r="G77" s="414"/>
      <c r="H77" s="414"/>
      <c r="I77" s="414"/>
      <c r="K77" s="414"/>
      <c r="L77" s="414"/>
    </row>
    <row r="78" spans="2:12" ht="12">
      <c r="B78" s="414"/>
      <c r="C78" s="414"/>
      <c r="D78" s="414"/>
      <c r="E78" s="414"/>
      <c r="F78" s="414"/>
      <c r="G78" s="414"/>
      <c r="H78" s="414"/>
      <c r="I78" s="414"/>
      <c r="K78" s="414"/>
      <c r="L78" s="414"/>
    </row>
    <row r="79" spans="2:12" ht="12">
      <c r="B79" s="414"/>
      <c r="C79" s="414"/>
      <c r="D79" s="414"/>
      <c r="E79" s="414"/>
      <c r="F79" s="414"/>
      <c r="G79" s="414"/>
      <c r="H79" s="414"/>
      <c r="I79" s="414"/>
      <c r="K79" s="414"/>
      <c r="L79" s="414"/>
    </row>
    <row r="80" spans="2:12" ht="12">
      <c r="B80" s="414"/>
      <c r="C80" s="414"/>
      <c r="D80" s="414"/>
      <c r="E80" s="414"/>
      <c r="F80" s="414"/>
      <c r="G80" s="414"/>
      <c r="H80" s="414"/>
      <c r="I80" s="414"/>
      <c r="K80" s="414"/>
      <c r="L80" s="414"/>
    </row>
    <row r="81" spans="2:12" ht="12">
      <c r="B81" s="414"/>
      <c r="C81" s="414"/>
      <c r="D81" s="414"/>
      <c r="E81" s="414"/>
      <c r="F81" s="414"/>
      <c r="G81" s="414"/>
      <c r="H81" s="414"/>
      <c r="I81" s="414"/>
      <c r="K81" s="414"/>
      <c r="L81" s="414"/>
    </row>
    <row r="82" spans="2:12" ht="12">
      <c r="B82" s="414"/>
      <c r="C82" s="414"/>
      <c r="D82" s="414"/>
      <c r="E82" s="414"/>
      <c r="F82" s="414"/>
      <c r="G82" s="414"/>
      <c r="H82" s="414"/>
      <c r="I82" s="414"/>
      <c r="K82" s="414"/>
      <c r="L82" s="414"/>
    </row>
    <row r="83" spans="2:12" ht="12">
      <c r="B83" s="414"/>
      <c r="C83" s="414"/>
      <c r="D83" s="414"/>
      <c r="E83" s="414"/>
      <c r="F83" s="414"/>
      <c r="G83" s="414"/>
      <c r="H83" s="414"/>
      <c r="I83" s="414"/>
      <c r="K83" s="414"/>
      <c r="L83" s="414"/>
    </row>
    <row r="84" spans="2:12" ht="12">
      <c r="B84" s="414"/>
      <c r="C84" s="414"/>
      <c r="D84" s="414"/>
      <c r="E84" s="414"/>
      <c r="F84" s="414"/>
      <c r="G84" s="414"/>
      <c r="H84" s="414"/>
      <c r="I84" s="414"/>
      <c r="K84" s="414"/>
      <c r="L84" s="414"/>
    </row>
    <row r="85" spans="2:12" ht="12">
      <c r="B85" s="414"/>
      <c r="C85" s="414"/>
      <c r="D85" s="414"/>
      <c r="E85" s="414"/>
      <c r="F85" s="414"/>
      <c r="G85" s="414"/>
      <c r="H85" s="414"/>
      <c r="I85" s="414"/>
      <c r="K85" s="414"/>
      <c r="L85" s="414"/>
    </row>
    <row r="86" spans="2:12" ht="12">
      <c r="B86" s="414"/>
      <c r="C86" s="414"/>
      <c r="D86" s="414"/>
      <c r="E86" s="414"/>
      <c r="F86" s="414"/>
      <c r="G86" s="414"/>
      <c r="H86" s="414"/>
      <c r="I86" s="414"/>
      <c r="L86" s="414"/>
    </row>
    <row r="87" spans="2:12" ht="12">
      <c r="B87" s="414"/>
      <c r="C87" s="414"/>
      <c r="D87" s="414"/>
      <c r="E87" s="414"/>
      <c r="F87" s="414"/>
      <c r="G87" s="414"/>
      <c r="H87" s="414"/>
      <c r="I87" s="414"/>
      <c r="L87" s="414"/>
    </row>
    <row r="88" spans="2:12" ht="12">
      <c r="B88" s="414"/>
      <c r="C88" s="414"/>
      <c r="D88" s="414"/>
      <c r="E88" s="414"/>
      <c r="F88" s="414"/>
      <c r="G88" s="414"/>
      <c r="H88" s="414"/>
      <c r="I88" s="414"/>
      <c r="L88" s="414"/>
    </row>
    <row r="89" spans="2:12" ht="12">
      <c r="B89" s="414"/>
      <c r="C89" s="414"/>
      <c r="D89" s="414"/>
      <c r="E89" s="414"/>
      <c r="F89" s="414"/>
      <c r="G89" s="414"/>
      <c r="H89" s="414"/>
      <c r="I89" s="414"/>
      <c r="L89" s="414"/>
    </row>
    <row r="90" spans="2:12" ht="12">
      <c r="B90" s="414"/>
      <c r="C90" s="414"/>
      <c r="D90" s="414"/>
      <c r="E90" s="414"/>
      <c r="F90" s="414"/>
      <c r="G90" s="414"/>
      <c r="H90" s="414"/>
      <c r="I90" s="414"/>
      <c r="L90" s="414"/>
    </row>
    <row r="91" spans="2:12" ht="12">
      <c r="B91" s="414"/>
      <c r="C91" s="414"/>
      <c r="D91" s="414"/>
      <c r="E91" s="414"/>
      <c r="F91" s="414"/>
      <c r="G91" s="414"/>
      <c r="H91" s="414"/>
      <c r="I91" s="414"/>
      <c r="L91" s="414"/>
    </row>
    <row r="92" spans="2:12" ht="12">
      <c r="B92" s="414"/>
      <c r="C92" s="414"/>
      <c r="D92" s="414"/>
      <c r="E92" s="414"/>
      <c r="F92" s="414"/>
      <c r="G92" s="414"/>
      <c r="H92" s="414"/>
      <c r="I92" s="414"/>
      <c r="L92" s="414"/>
    </row>
    <row r="93" spans="2:12" ht="12">
      <c r="B93" s="414"/>
      <c r="C93" s="414"/>
      <c r="D93" s="414"/>
      <c r="E93" s="414"/>
      <c r="F93" s="414"/>
      <c r="G93" s="414"/>
      <c r="H93" s="414"/>
      <c r="I93" s="414"/>
      <c r="L93" s="414"/>
    </row>
    <row r="94" spans="2:12" ht="12">
      <c r="B94" s="414"/>
      <c r="C94" s="414"/>
      <c r="D94" s="414"/>
      <c r="E94" s="414"/>
      <c r="F94" s="414"/>
      <c r="G94" s="414"/>
      <c r="H94" s="414"/>
      <c r="I94" s="414"/>
      <c r="L94" s="414"/>
    </row>
    <row r="95" spans="2:12" ht="12">
      <c r="B95" s="414"/>
      <c r="C95" s="414"/>
      <c r="D95" s="414"/>
      <c r="E95" s="414"/>
      <c r="F95" s="414"/>
      <c r="G95" s="414"/>
      <c r="H95" s="414"/>
      <c r="I95" s="414"/>
      <c r="L95" s="414"/>
    </row>
    <row r="96" spans="2:12" ht="12">
      <c r="B96" s="414"/>
      <c r="C96" s="414"/>
      <c r="D96" s="414"/>
      <c r="E96" s="414"/>
      <c r="F96" s="414"/>
      <c r="G96" s="414"/>
      <c r="H96" s="414"/>
      <c r="I96" s="414"/>
      <c r="L96" s="414"/>
    </row>
    <row r="97" spans="2:12" ht="12">
      <c r="B97" s="414"/>
      <c r="C97" s="414"/>
      <c r="D97" s="414"/>
      <c r="E97" s="414"/>
      <c r="F97" s="414"/>
      <c r="G97" s="414"/>
      <c r="H97" s="414"/>
      <c r="I97" s="414"/>
      <c r="L97" s="414"/>
    </row>
    <row r="98" spans="2:12" ht="12">
      <c r="B98" s="414"/>
      <c r="C98" s="414"/>
      <c r="D98" s="414"/>
      <c r="E98" s="414"/>
      <c r="F98" s="414"/>
      <c r="G98" s="414"/>
      <c r="H98" s="414"/>
      <c r="I98" s="414"/>
      <c r="L98" s="414"/>
    </row>
    <row r="99" spans="2:12" ht="12">
      <c r="B99" s="414"/>
      <c r="C99" s="414"/>
      <c r="D99" s="414"/>
      <c r="E99" s="414"/>
      <c r="F99" s="414"/>
      <c r="G99" s="414"/>
      <c r="H99" s="414"/>
      <c r="I99" s="414"/>
      <c r="L99" s="414"/>
    </row>
    <row r="100" spans="2:12" ht="12">
      <c r="B100" s="414"/>
      <c r="C100" s="414"/>
      <c r="D100" s="414"/>
      <c r="E100" s="414"/>
      <c r="F100" s="414"/>
      <c r="G100" s="414"/>
      <c r="H100" s="414"/>
      <c r="I100" s="414"/>
      <c r="L100" s="414"/>
    </row>
    <row r="101" spans="2:12" ht="12">
      <c r="B101" s="414"/>
      <c r="C101" s="414"/>
      <c r="D101" s="414"/>
      <c r="E101" s="414"/>
      <c r="F101" s="414"/>
      <c r="G101" s="414"/>
      <c r="H101" s="414"/>
      <c r="I101" s="414"/>
      <c r="L101" s="414"/>
    </row>
    <row r="102" spans="2:12" ht="12">
      <c r="B102" s="414"/>
      <c r="C102" s="414"/>
      <c r="D102" s="414"/>
      <c r="E102" s="414"/>
      <c r="F102" s="414"/>
      <c r="G102" s="414"/>
      <c r="H102" s="414"/>
      <c r="I102" s="414"/>
      <c r="L102" s="414"/>
    </row>
    <row r="103" spans="2:12" ht="12">
      <c r="B103" s="414"/>
      <c r="C103" s="414"/>
      <c r="D103" s="414"/>
      <c r="E103" s="414"/>
      <c r="F103" s="414"/>
      <c r="G103" s="414"/>
      <c r="H103" s="414"/>
      <c r="I103" s="414"/>
      <c r="L103" s="414"/>
    </row>
    <row r="104" spans="2:12" ht="12">
      <c r="B104" s="414"/>
      <c r="C104" s="414"/>
      <c r="D104" s="414"/>
      <c r="E104" s="414"/>
      <c r="F104" s="414"/>
      <c r="G104" s="414"/>
      <c r="H104" s="414"/>
      <c r="I104" s="414"/>
      <c r="L104" s="414"/>
    </row>
    <row r="105" spans="2:12" ht="12">
      <c r="B105" s="414"/>
      <c r="C105" s="414"/>
      <c r="D105" s="414"/>
      <c r="E105" s="414"/>
      <c r="F105" s="414"/>
      <c r="G105" s="414"/>
      <c r="H105" s="414"/>
      <c r="I105" s="414"/>
      <c r="L105" s="414"/>
    </row>
    <row r="106" spans="2:12" ht="12">
      <c r="B106" s="414"/>
      <c r="C106" s="414"/>
      <c r="D106" s="414"/>
      <c r="E106" s="414"/>
      <c r="F106" s="414"/>
      <c r="G106" s="414"/>
      <c r="H106" s="414"/>
      <c r="I106" s="414"/>
      <c r="L106" s="414"/>
    </row>
    <row r="107" spans="2:12" ht="12">
      <c r="B107" s="414"/>
      <c r="C107" s="414"/>
      <c r="D107" s="414"/>
      <c r="E107" s="414"/>
      <c r="F107" s="414"/>
      <c r="G107" s="414"/>
      <c r="H107" s="414"/>
      <c r="I107" s="414"/>
      <c r="L107" s="414"/>
    </row>
    <row r="108" spans="2:12" ht="12">
      <c r="B108" s="414"/>
      <c r="C108" s="414"/>
      <c r="D108" s="414"/>
      <c r="E108" s="414"/>
      <c r="F108" s="414"/>
      <c r="G108" s="414"/>
      <c r="H108" s="414"/>
      <c r="I108" s="414"/>
      <c r="L108" s="414"/>
    </row>
    <row r="109" spans="2:12" ht="12">
      <c r="B109" s="414"/>
      <c r="C109" s="414"/>
      <c r="D109" s="414"/>
      <c r="E109" s="414"/>
      <c r="F109" s="414"/>
      <c r="G109" s="414"/>
      <c r="H109" s="414"/>
      <c r="I109" s="414"/>
      <c r="L109" s="414"/>
    </row>
    <row r="110" spans="2:12" ht="12">
      <c r="B110" s="414"/>
      <c r="C110" s="414"/>
      <c r="D110" s="414"/>
      <c r="E110" s="414"/>
      <c r="F110" s="414"/>
      <c r="G110" s="414"/>
      <c r="H110" s="414"/>
      <c r="I110" s="414"/>
      <c r="L110" s="414"/>
    </row>
    <row r="111" spans="2:12" ht="12">
      <c r="B111" s="414"/>
      <c r="C111" s="414"/>
      <c r="D111" s="414"/>
      <c r="E111" s="414"/>
      <c r="F111" s="414"/>
      <c r="G111" s="414"/>
      <c r="H111" s="414"/>
      <c r="I111" s="414"/>
      <c r="L111" s="414"/>
    </row>
    <row r="112" spans="2:12" ht="12">
      <c r="B112" s="414"/>
      <c r="C112" s="414"/>
      <c r="D112" s="414"/>
      <c r="E112" s="414"/>
      <c r="F112" s="414"/>
      <c r="G112" s="414"/>
      <c r="H112" s="414"/>
      <c r="I112" s="414"/>
      <c r="L112" s="414"/>
    </row>
    <row r="113" spans="2:12" ht="12">
      <c r="B113" s="414"/>
      <c r="C113" s="414"/>
      <c r="D113" s="414"/>
      <c r="E113" s="414"/>
      <c r="F113" s="414"/>
      <c r="G113" s="414"/>
      <c r="H113" s="414"/>
      <c r="I113" s="414"/>
      <c r="L113" s="414"/>
    </row>
    <row r="114" spans="2:12" ht="12">
      <c r="B114" s="414"/>
      <c r="C114" s="414"/>
      <c r="D114" s="414"/>
      <c r="E114" s="414"/>
      <c r="F114" s="414"/>
      <c r="G114" s="414"/>
      <c r="H114" s="414"/>
      <c r="I114" s="414"/>
      <c r="L114" s="414"/>
    </row>
    <row r="115" spans="2:12" ht="12">
      <c r="B115" s="414"/>
      <c r="C115" s="414"/>
      <c r="D115" s="414"/>
      <c r="E115" s="414"/>
      <c r="F115" s="414"/>
      <c r="G115" s="414"/>
      <c r="H115" s="414"/>
      <c r="I115" s="414"/>
      <c r="L115" s="414"/>
    </row>
    <row r="116" spans="2:12" ht="12">
      <c r="B116" s="414"/>
      <c r="C116" s="414"/>
      <c r="D116" s="414"/>
      <c r="E116" s="414"/>
      <c r="F116" s="414"/>
      <c r="G116" s="414"/>
      <c r="H116" s="414"/>
      <c r="I116" s="414"/>
      <c r="L116" s="414"/>
    </row>
    <row r="117" spans="2:12" ht="12">
      <c r="B117" s="414"/>
      <c r="C117" s="414"/>
      <c r="D117" s="414"/>
      <c r="E117" s="414"/>
      <c r="F117" s="414"/>
      <c r="G117" s="414"/>
      <c r="H117" s="414"/>
      <c r="I117" s="414"/>
      <c r="L117" s="414"/>
    </row>
    <row r="118" spans="2:12" ht="12">
      <c r="B118" s="414"/>
      <c r="C118" s="414"/>
      <c r="D118" s="414"/>
      <c r="E118" s="414"/>
      <c r="F118" s="414"/>
      <c r="G118" s="414"/>
      <c r="H118" s="414"/>
      <c r="I118" s="414"/>
      <c r="L118" s="414"/>
    </row>
    <row r="119" spans="2:12" ht="12">
      <c r="B119" s="414"/>
      <c r="C119" s="414"/>
      <c r="D119" s="414"/>
      <c r="E119" s="414"/>
      <c r="F119" s="414"/>
      <c r="G119" s="414"/>
      <c r="H119" s="414"/>
      <c r="I119" s="414"/>
      <c r="L119" s="414"/>
    </row>
    <row r="120" spans="2:12" ht="12">
      <c r="B120" s="414"/>
      <c r="C120" s="414"/>
      <c r="D120" s="414"/>
      <c r="E120" s="414"/>
      <c r="F120" s="414"/>
      <c r="G120" s="414"/>
      <c r="H120" s="414"/>
      <c r="I120" s="414"/>
      <c r="L120" s="414"/>
    </row>
    <row r="121" spans="2:12" ht="12">
      <c r="B121" s="414"/>
      <c r="C121" s="414"/>
      <c r="D121" s="414"/>
      <c r="E121" s="414"/>
      <c r="F121" s="414"/>
      <c r="G121" s="414"/>
      <c r="H121" s="414"/>
      <c r="I121" s="414"/>
      <c r="L121" s="414"/>
    </row>
    <row r="122" spans="2:12" ht="12">
      <c r="B122" s="414"/>
      <c r="C122" s="414"/>
      <c r="D122" s="414"/>
      <c r="E122" s="414"/>
      <c r="F122" s="414"/>
      <c r="G122" s="414"/>
      <c r="H122" s="414"/>
      <c r="I122" s="414"/>
      <c r="L122" s="414"/>
    </row>
    <row r="123" spans="2:12" ht="12">
      <c r="B123" s="414"/>
      <c r="C123" s="414"/>
      <c r="D123" s="414"/>
      <c r="E123" s="414"/>
      <c r="F123" s="414"/>
      <c r="G123" s="414"/>
      <c r="H123" s="414"/>
      <c r="I123" s="414"/>
      <c r="L123" s="414"/>
    </row>
    <row r="124" spans="2:12" ht="12">
      <c r="B124" s="414"/>
      <c r="C124" s="414"/>
      <c r="D124" s="414"/>
      <c r="E124" s="414"/>
      <c r="F124" s="414"/>
      <c r="G124" s="414"/>
      <c r="H124" s="414"/>
      <c r="I124" s="414"/>
      <c r="L124" s="414"/>
    </row>
  </sheetData>
  <mergeCells count="15">
    <mergeCell ref="G5:G7"/>
    <mergeCell ref="H5:H7"/>
    <mergeCell ref="I5:I7"/>
    <mergeCell ref="G4:H4"/>
    <mergeCell ref="I4:O4"/>
    <mergeCell ref="J5:J7"/>
    <mergeCell ref="K5:O5"/>
    <mergeCell ref="M6:O6"/>
    <mergeCell ref="B4:B7"/>
    <mergeCell ref="C5:C7"/>
    <mergeCell ref="D5:D7"/>
    <mergeCell ref="E5:E7"/>
    <mergeCell ref="C4:D4"/>
    <mergeCell ref="E4:F4"/>
    <mergeCell ref="F5:F7"/>
  </mergeCells>
  <printOptions/>
  <pageMargins left="0.75" right="0.75" top="1" bottom="1" header="0.512" footer="0.512"/>
  <pageSetup orientation="portrait" paperSize="9"/>
</worksheet>
</file>

<file path=xl/worksheets/sheet12.xml><?xml version="1.0" encoding="utf-8"?>
<worksheet xmlns="http://schemas.openxmlformats.org/spreadsheetml/2006/main" xmlns:r="http://schemas.openxmlformats.org/officeDocument/2006/relationships">
  <dimension ref="B2:S69"/>
  <sheetViews>
    <sheetView workbookViewId="0" topLeftCell="A1">
      <selection activeCell="A1" sqref="A1"/>
    </sheetView>
  </sheetViews>
  <sheetFormatPr defaultColWidth="9.00390625" defaultRowHeight="13.5"/>
  <cols>
    <col min="1" max="1" width="2.625" style="62" customWidth="1"/>
    <col min="2" max="2" width="12.125" style="62" customWidth="1"/>
    <col min="3" max="11" width="10.125" style="62" customWidth="1"/>
    <col min="12" max="19" width="12.125" style="62" customWidth="1"/>
    <col min="20" max="16384" width="9.00390625" style="62" customWidth="1"/>
  </cols>
  <sheetData>
    <row r="2" ht="14.25">
      <c r="B2" s="63" t="s">
        <v>2493</v>
      </c>
    </row>
    <row r="3" spans="18:19" ht="12.75" thickBot="1">
      <c r="R3" s="62" t="s">
        <v>2481</v>
      </c>
      <c r="S3" s="65" t="s">
        <v>2456</v>
      </c>
    </row>
    <row r="4" spans="2:19" ht="13.5" customHeight="1" thickTop="1">
      <c r="B4" s="415"/>
      <c r="C4" s="416" t="s">
        <v>2457</v>
      </c>
      <c r="D4" s="417"/>
      <c r="E4" s="417"/>
      <c r="F4" s="417"/>
      <c r="G4" s="418"/>
      <c r="H4" s="416" t="s">
        <v>2458</v>
      </c>
      <c r="I4" s="417"/>
      <c r="J4" s="417"/>
      <c r="K4" s="417"/>
      <c r="L4" s="417"/>
      <c r="M4" s="417"/>
      <c r="N4" s="417"/>
      <c r="O4" s="417"/>
      <c r="P4" s="417"/>
      <c r="Q4" s="417"/>
      <c r="R4" s="418"/>
      <c r="S4" s="419"/>
    </row>
    <row r="5" spans="2:19" ht="13.5" customHeight="1">
      <c r="B5" s="82"/>
      <c r="C5" s="420"/>
      <c r="D5" s="420"/>
      <c r="E5" s="421" t="s">
        <v>2482</v>
      </c>
      <c r="F5" s="420"/>
      <c r="G5" s="420"/>
      <c r="H5" s="422"/>
      <c r="I5" s="423"/>
      <c r="J5" s="423" t="s">
        <v>2459</v>
      </c>
      <c r="K5" s="423"/>
      <c r="L5" s="423"/>
      <c r="M5" s="423"/>
      <c r="N5" s="423"/>
      <c r="O5" s="423"/>
      <c r="P5" s="423"/>
      <c r="Q5" s="423"/>
      <c r="R5" s="424"/>
      <c r="S5" s="425" t="s">
        <v>2460</v>
      </c>
    </row>
    <row r="6" spans="2:19" ht="13.5" customHeight="1">
      <c r="B6" s="82" t="s">
        <v>2096</v>
      </c>
      <c r="C6" s="82" t="s">
        <v>2461</v>
      </c>
      <c r="D6" s="82" t="s">
        <v>2462</v>
      </c>
      <c r="E6" s="426" t="s">
        <v>2483</v>
      </c>
      <c r="F6" s="82" t="s">
        <v>2463</v>
      </c>
      <c r="G6" s="82" t="s">
        <v>2464</v>
      </c>
      <c r="H6" s="1276" t="s">
        <v>2484</v>
      </c>
      <c r="I6" s="427" t="s">
        <v>2465</v>
      </c>
      <c r="J6" s="428"/>
      <c r="K6" s="429"/>
      <c r="L6" s="430" t="s">
        <v>2466</v>
      </c>
      <c r="M6" s="431"/>
      <c r="N6" s="432"/>
      <c r="O6" s="430" t="s">
        <v>2467</v>
      </c>
      <c r="P6" s="431"/>
      <c r="Q6" s="433"/>
      <c r="R6" s="1277" t="s">
        <v>2485</v>
      </c>
      <c r="S6" s="425" t="s">
        <v>2468</v>
      </c>
    </row>
    <row r="7" spans="2:19" ht="13.5" customHeight="1">
      <c r="B7" s="75"/>
      <c r="C7" s="82"/>
      <c r="D7" s="82"/>
      <c r="E7" s="426"/>
      <c r="F7" s="82"/>
      <c r="G7" s="82"/>
      <c r="H7" s="1276"/>
      <c r="I7" s="1262" t="s">
        <v>2333</v>
      </c>
      <c r="J7" s="1264" t="s">
        <v>2486</v>
      </c>
      <c r="K7" s="1266" t="s">
        <v>2487</v>
      </c>
      <c r="L7" s="434" t="s">
        <v>2469</v>
      </c>
      <c r="M7" s="434" t="s">
        <v>2470</v>
      </c>
      <c r="N7" s="434" t="s">
        <v>2471</v>
      </c>
      <c r="O7" s="435" t="s">
        <v>2469</v>
      </c>
      <c r="P7" s="434" t="s">
        <v>2470</v>
      </c>
      <c r="Q7" s="435" t="s">
        <v>2471</v>
      </c>
      <c r="R7" s="1276"/>
      <c r="S7" s="74"/>
    </row>
    <row r="8" spans="2:19" ht="13.5" customHeight="1">
      <c r="B8" s="174"/>
      <c r="C8" s="436" t="s">
        <v>2472</v>
      </c>
      <c r="D8" s="436" t="s">
        <v>2473</v>
      </c>
      <c r="E8" s="436" t="s">
        <v>2474</v>
      </c>
      <c r="F8" s="436" t="s">
        <v>2475</v>
      </c>
      <c r="G8" s="436" t="s">
        <v>2476</v>
      </c>
      <c r="H8" s="436" t="s">
        <v>2472</v>
      </c>
      <c r="I8" s="1263"/>
      <c r="J8" s="1265"/>
      <c r="K8" s="1257"/>
      <c r="L8" s="436" t="s">
        <v>2473</v>
      </c>
      <c r="M8" s="436" t="s">
        <v>2474</v>
      </c>
      <c r="N8" s="436" t="s">
        <v>2475</v>
      </c>
      <c r="O8" s="438" t="s">
        <v>2476</v>
      </c>
      <c r="P8" s="436" t="s">
        <v>2477</v>
      </c>
      <c r="Q8" s="438" t="s">
        <v>2478</v>
      </c>
      <c r="R8" s="436" t="s">
        <v>2479</v>
      </c>
      <c r="S8" s="439" t="s">
        <v>2480</v>
      </c>
    </row>
    <row r="9" spans="2:19" s="440" customFormat="1" ht="19.5" customHeight="1">
      <c r="B9" s="71" t="s">
        <v>2097</v>
      </c>
      <c r="C9" s="441">
        <f aca="true" t="shared" si="0" ref="C9:S9">SUM(C15:C64)</f>
        <v>646565</v>
      </c>
      <c r="D9" s="441">
        <f t="shared" si="0"/>
        <v>334456</v>
      </c>
      <c r="E9" s="441">
        <f t="shared" si="0"/>
        <v>6157</v>
      </c>
      <c r="F9" s="441">
        <f t="shared" si="0"/>
        <v>46835</v>
      </c>
      <c r="G9" s="442">
        <f t="shared" si="0"/>
        <v>259117</v>
      </c>
      <c r="H9" s="441">
        <f t="shared" si="0"/>
        <v>643699</v>
      </c>
      <c r="I9" s="441">
        <f t="shared" si="0"/>
        <v>624521</v>
      </c>
      <c r="J9" s="441">
        <f t="shared" si="0"/>
        <v>198477</v>
      </c>
      <c r="K9" s="441">
        <f t="shared" si="0"/>
        <v>426044</v>
      </c>
      <c r="L9" s="441">
        <f t="shared" si="0"/>
        <v>180949</v>
      </c>
      <c r="M9" s="441">
        <f t="shared" si="0"/>
        <v>179874</v>
      </c>
      <c r="N9" s="441">
        <f t="shared" si="0"/>
        <v>1075</v>
      </c>
      <c r="O9" s="441">
        <f t="shared" si="0"/>
        <v>443572</v>
      </c>
      <c r="P9" s="441">
        <f t="shared" si="0"/>
        <v>18603</v>
      </c>
      <c r="Q9" s="441">
        <f t="shared" si="0"/>
        <v>424969</v>
      </c>
      <c r="R9" s="441">
        <f t="shared" si="0"/>
        <v>19178</v>
      </c>
      <c r="S9" s="442">
        <f t="shared" si="0"/>
        <v>2263</v>
      </c>
    </row>
    <row r="10" spans="2:19" s="440" customFormat="1" ht="13.5" customHeight="1">
      <c r="B10" s="71" t="s">
        <v>2117</v>
      </c>
      <c r="C10" s="441">
        <f aca="true" t="shared" si="1" ref="C10:S10">C15+C21+C22+C23+C26+C27+C28+C31+C32+C33+C34+C35+C36+C37</f>
        <v>166768</v>
      </c>
      <c r="D10" s="441">
        <f t="shared" si="1"/>
        <v>71740</v>
      </c>
      <c r="E10" s="441">
        <f t="shared" si="1"/>
        <v>1223</v>
      </c>
      <c r="F10" s="441">
        <f t="shared" si="1"/>
        <v>10754</v>
      </c>
      <c r="G10" s="443">
        <f t="shared" si="1"/>
        <v>83051</v>
      </c>
      <c r="H10" s="441">
        <f t="shared" si="1"/>
        <v>166612</v>
      </c>
      <c r="I10" s="441">
        <f t="shared" si="1"/>
        <v>163086</v>
      </c>
      <c r="J10" s="441">
        <f t="shared" si="1"/>
        <v>51932</v>
      </c>
      <c r="K10" s="441">
        <f t="shared" si="1"/>
        <v>111154</v>
      </c>
      <c r="L10" s="441">
        <f t="shared" si="1"/>
        <v>46743</v>
      </c>
      <c r="M10" s="441">
        <f t="shared" si="1"/>
        <v>46397</v>
      </c>
      <c r="N10" s="441">
        <f t="shared" si="1"/>
        <v>346</v>
      </c>
      <c r="O10" s="441">
        <f t="shared" si="1"/>
        <v>116343</v>
      </c>
      <c r="P10" s="441">
        <f t="shared" si="1"/>
        <v>5535</v>
      </c>
      <c r="Q10" s="441">
        <f t="shared" si="1"/>
        <v>110808</v>
      </c>
      <c r="R10" s="441">
        <f t="shared" si="1"/>
        <v>3526</v>
      </c>
      <c r="S10" s="443">
        <f t="shared" si="1"/>
        <v>143</v>
      </c>
    </row>
    <row r="11" spans="2:19" s="440" customFormat="1" ht="13.5" customHeight="1">
      <c r="B11" s="71" t="s">
        <v>2118</v>
      </c>
      <c r="C11" s="441">
        <f aca="true" t="shared" si="2" ref="C11:S11">C20+C39+C40+C41+C42+C43+C44+C45</f>
        <v>139286</v>
      </c>
      <c r="D11" s="441">
        <f t="shared" si="2"/>
        <v>103807</v>
      </c>
      <c r="E11" s="441">
        <f t="shared" si="2"/>
        <v>6</v>
      </c>
      <c r="F11" s="441">
        <f t="shared" si="2"/>
        <v>2972</v>
      </c>
      <c r="G11" s="443">
        <f t="shared" si="2"/>
        <v>32501</v>
      </c>
      <c r="H11" s="441">
        <f t="shared" si="2"/>
        <v>138639</v>
      </c>
      <c r="I11" s="441">
        <f t="shared" si="2"/>
        <v>135866</v>
      </c>
      <c r="J11" s="441">
        <f t="shared" si="2"/>
        <v>49011</v>
      </c>
      <c r="K11" s="441">
        <f t="shared" si="2"/>
        <v>86855</v>
      </c>
      <c r="L11" s="441">
        <f t="shared" si="2"/>
        <v>46634</v>
      </c>
      <c r="M11" s="441">
        <f t="shared" si="2"/>
        <v>46461</v>
      </c>
      <c r="N11" s="441">
        <f t="shared" si="2"/>
        <v>173</v>
      </c>
      <c r="O11" s="441">
        <f t="shared" si="2"/>
        <v>89232</v>
      </c>
      <c r="P11" s="441">
        <f t="shared" si="2"/>
        <v>2550</v>
      </c>
      <c r="Q11" s="441">
        <f t="shared" si="2"/>
        <v>86682</v>
      </c>
      <c r="R11" s="441">
        <f t="shared" si="2"/>
        <v>2773</v>
      </c>
      <c r="S11" s="443">
        <f t="shared" si="2"/>
        <v>697</v>
      </c>
    </row>
    <row r="12" spans="2:19" s="440" customFormat="1" ht="13.5" customHeight="1">
      <c r="B12" s="71" t="s">
        <v>2119</v>
      </c>
      <c r="C12" s="441">
        <f aca="true" t="shared" si="3" ref="C12:S12">C16+C25+C29+C47+C48+C49+C50+C51</f>
        <v>187833</v>
      </c>
      <c r="D12" s="441">
        <f t="shared" si="3"/>
        <v>74859</v>
      </c>
      <c r="E12" s="441">
        <f t="shared" si="3"/>
        <v>4394</v>
      </c>
      <c r="F12" s="441">
        <f t="shared" si="3"/>
        <v>26115</v>
      </c>
      <c r="G12" s="443">
        <f t="shared" si="3"/>
        <v>82465</v>
      </c>
      <c r="H12" s="441">
        <f t="shared" si="3"/>
        <v>186084</v>
      </c>
      <c r="I12" s="441">
        <f t="shared" si="3"/>
        <v>180310</v>
      </c>
      <c r="J12" s="441">
        <f t="shared" si="3"/>
        <v>47245</v>
      </c>
      <c r="K12" s="441">
        <f t="shared" si="3"/>
        <v>133065</v>
      </c>
      <c r="L12" s="441">
        <f t="shared" si="3"/>
        <v>38274</v>
      </c>
      <c r="M12" s="441">
        <f t="shared" si="3"/>
        <v>37951</v>
      </c>
      <c r="N12" s="441">
        <f t="shared" si="3"/>
        <v>323</v>
      </c>
      <c r="O12" s="441">
        <f t="shared" si="3"/>
        <v>142036</v>
      </c>
      <c r="P12" s="441">
        <f t="shared" si="3"/>
        <v>9294</v>
      </c>
      <c r="Q12" s="441">
        <f t="shared" si="3"/>
        <v>132742</v>
      </c>
      <c r="R12" s="441">
        <f t="shared" si="3"/>
        <v>5774</v>
      </c>
      <c r="S12" s="443">
        <f t="shared" si="3"/>
        <v>1202</v>
      </c>
    </row>
    <row r="13" spans="2:19" s="440" customFormat="1" ht="13.5" customHeight="1">
      <c r="B13" s="71" t="s">
        <v>2120</v>
      </c>
      <c r="C13" s="441">
        <f aca="true" t="shared" si="4" ref="C13:S13">C17+C18+C53+C54+C55+C56+C57+C58+C59+C60+C61+C62+C63+C64</f>
        <v>152678</v>
      </c>
      <c r="D13" s="441">
        <f t="shared" si="4"/>
        <v>84050</v>
      </c>
      <c r="E13" s="441">
        <f t="shared" si="4"/>
        <v>534</v>
      </c>
      <c r="F13" s="441">
        <f t="shared" si="4"/>
        <v>6994</v>
      </c>
      <c r="G13" s="443">
        <f t="shared" si="4"/>
        <v>61100</v>
      </c>
      <c r="H13" s="441">
        <f t="shared" si="4"/>
        <v>152364</v>
      </c>
      <c r="I13" s="441">
        <f t="shared" si="4"/>
        <v>145259</v>
      </c>
      <c r="J13" s="441">
        <f t="shared" si="4"/>
        <v>50289</v>
      </c>
      <c r="K13" s="441">
        <f t="shared" si="4"/>
        <v>94970</v>
      </c>
      <c r="L13" s="441">
        <f t="shared" si="4"/>
        <v>49298</v>
      </c>
      <c r="M13" s="441">
        <f t="shared" si="4"/>
        <v>49065</v>
      </c>
      <c r="N13" s="441">
        <f t="shared" si="4"/>
        <v>233</v>
      </c>
      <c r="O13" s="441">
        <f t="shared" si="4"/>
        <v>95961</v>
      </c>
      <c r="P13" s="441">
        <f t="shared" si="4"/>
        <v>1224</v>
      </c>
      <c r="Q13" s="441">
        <f t="shared" si="4"/>
        <v>94737</v>
      </c>
      <c r="R13" s="441">
        <f t="shared" si="4"/>
        <v>7105</v>
      </c>
      <c r="S13" s="443">
        <f t="shared" si="4"/>
        <v>221</v>
      </c>
    </row>
    <row r="14" spans="2:19" ht="6" customHeight="1">
      <c r="B14" s="82"/>
      <c r="C14" s="444"/>
      <c r="D14" s="444"/>
      <c r="E14" s="444"/>
      <c r="F14" s="444"/>
      <c r="G14" s="445"/>
      <c r="H14" s="444"/>
      <c r="I14" s="444"/>
      <c r="J14" s="444"/>
      <c r="K14" s="444"/>
      <c r="L14" s="444"/>
      <c r="M14" s="444"/>
      <c r="N14" s="444"/>
      <c r="O14" s="444"/>
      <c r="P14" s="444"/>
      <c r="Q14" s="444"/>
      <c r="R14" s="444"/>
      <c r="S14" s="446"/>
    </row>
    <row r="15" spans="2:19" ht="13.5" customHeight="1">
      <c r="B15" s="82" t="s">
        <v>2121</v>
      </c>
      <c r="C15" s="444">
        <v>20845</v>
      </c>
      <c r="D15" s="444">
        <v>8077</v>
      </c>
      <c r="E15" s="444">
        <v>147</v>
      </c>
      <c r="F15" s="444">
        <v>1622</v>
      </c>
      <c r="G15" s="445">
        <v>10999</v>
      </c>
      <c r="H15" s="444">
        <v>20843</v>
      </c>
      <c r="I15" s="444">
        <v>20563</v>
      </c>
      <c r="J15" s="444">
        <v>6529</v>
      </c>
      <c r="K15" s="444">
        <v>14034</v>
      </c>
      <c r="L15" s="444">
        <v>5507</v>
      </c>
      <c r="M15" s="444">
        <v>5463</v>
      </c>
      <c r="N15" s="444">
        <v>44</v>
      </c>
      <c r="O15" s="444">
        <v>15056</v>
      </c>
      <c r="P15" s="444">
        <v>1066</v>
      </c>
      <c r="Q15" s="444">
        <v>13990</v>
      </c>
      <c r="R15" s="444">
        <v>280</v>
      </c>
      <c r="S15" s="445">
        <v>2</v>
      </c>
    </row>
    <row r="16" spans="2:19" ht="13.5" customHeight="1">
      <c r="B16" s="82" t="s">
        <v>2122</v>
      </c>
      <c r="C16" s="444">
        <v>42128</v>
      </c>
      <c r="D16" s="444">
        <v>9869</v>
      </c>
      <c r="E16" s="444">
        <v>325</v>
      </c>
      <c r="F16" s="444">
        <v>2363</v>
      </c>
      <c r="G16" s="445">
        <v>29571</v>
      </c>
      <c r="H16" s="444">
        <v>41639</v>
      </c>
      <c r="I16" s="444">
        <v>40653</v>
      </c>
      <c r="J16" s="444">
        <v>12061</v>
      </c>
      <c r="K16" s="444">
        <v>28592</v>
      </c>
      <c r="L16" s="444">
        <v>8638</v>
      </c>
      <c r="M16" s="444">
        <v>8384</v>
      </c>
      <c r="N16" s="444">
        <v>254</v>
      </c>
      <c r="O16" s="444">
        <v>32015</v>
      </c>
      <c r="P16" s="444">
        <v>3677</v>
      </c>
      <c r="Q16" s="444">
        <v>28338</v>
      </c>
      <c r="R16" s="444">
        <v>986</v>
      </c>
      <c r="S16" s="445">
        <v>205</v>
      </c>
    </row>
    <row r="17" spans="2:19" ht="13.5" customHeight="1">
      <c r="B17" s="82" t="s">
        <v>2123</v>
      </c>
      <c r="C17" s="444">
        <v>10252</v>
      </c>
      <c r="D17" s="444">
        <v>517</v>
      </c>
      <c r="E17" s="444">
        <v>259</v>
      </c>
      <c r="F17" s="444">
        <v>973</v>
      </c>
      <c r="G17" s="445">
        <v>8503</v>
      </c>
      <c r="H17" s="444">
        <v>10248</v>
      </c>
      <c r="I17" s="444">
        <v>9582</v>
      </c>
      <c r="J17" s="444">
        <v>6011</v>
      </c>
      <c r="K17" s="444">
        <v>3571</v>
      </c>
      <c r="L17" s="444">
        <v>6008</v>
      </c>
      <c r="M17" s="444">
        <v>5966</v>
      </c>
      <c r="N17" s="444">
        <v>42</v>
      </c>
      <c r="O17" s="444">
        <v>3574</v>
      </c>
      <c r="P17" s="444">
        <v>45</v>
      </c>
      <c r="Q17" s="444">
        <v>3529</v>
      </c>
      <c r="R17" s="444">
        <v>666</v>
      </c>
      <c r="S17" s="445">
        <v>1</v>
      </c>
    </row>
    <row r="18" spans="2:19" ht="13.5" customHeight="1">
      <c r="B18" s="82" t="s">
        <v>2124</v>
      </c>
      <c r="C18" s="444">
        <v>2469</v>
      </c>
      <c r="D18" s="444">
        <v>505</v>
      </c>
      <c r="E18" s="444">
        <v>0</v>
      </c>
      <c r="F18" s="444">
        <v>265</v>
      </c>
      <c r="G18" s="445">
        <v>1699</v>
      </c>
      <c r="H18" s="444">
        <v>2453</v>
      </c>
      <c r="I18" s="444">
        <v>2194</v>
      </c>
      <c r="J18" s="444">
        <v>1967</v>
      </c>
      <c r="K18" s="444">
        <v>227</v>
      </c>
      <c r="L18" s="444">
        <v>1733</v>
      </c>
      <c r="M18" s="444">
        <v>1732</v>
      </c>
      <c r="N18" s="444">
        <v>1</v>
      </c>
      <c r="O18" s="444">
        <v>461</v>
      </c>
      <c r="P18" s="444">
        <v>235</v>
      </c>
      <c r="Q18" s="444">
        <v>226</v>
      </c>
      <c r="R18" s="444">
        <v>259</v>
      </c>
      <c r="S18" s="445">
        <v>3</v>
      </c>
    </row>
    <row r="19" spans="2:19" ht="6" customHeight="1">
      <c r="B19" s="82"/>
      <c r="C19" s="444"/>
      <c r="D19" s="444"/>
      <c r="E19" s="444"/>
      <c r="F19" s="444"/>
      <c r="G19" s="445"/>
      <c r="H19" s="444"/>
      <c r="I19" s="444"/>
      <c r="J19" s="444"/>
      <c r="K19" s="444"/>
      <c r="L19" s="444"/>
      <c r="M19" s="444"/>
      <c r="N19" s="444"/>
      <c r="O19" s="444"/>
      <c r="P19" s="444"/>
      <c r="Q19" s="444"/>
      <c r="R19" s="444"/>
      <c r="S19" s="445"/>
    </row>
    <row r="20" spans="2:19" ht="13.5" customHeight="1">
      <c r="B20" s="82" t="s">
        <v>2125</v>
      </c>
      <c r="C20" s="444">
        <v>12559</v>
      </c>
      <c r="D20" s="444">
        <v>8002</v>
      </c>
      <c r="E20" s="444">
        <v>0</v>
      </c>
      <c r="F20" s="444">
        <v>267</v>
      </c>
      <c r="G20" s="445">
        <v>4290</v>
      </c>
      <c r="H20" s="444">
        <v>12475</v>
      </c>
      <c r="I20" s="444">
        <v>12234</v>
      </c>
      <c r="J20" s="444">
        <v>3617</v>
      </c>
      <c r="K20" s="444">
        <v>8617</v>
      </c>
      <c r="L20" s="444">
        <v>3425</v>
      </c>
      <c r="M20" s="444">
        <v>3420</v>
      </c>
      <c r="N20" s="444">
        <v>5</v>
      </c>
      <c r="O20" s="444">
        <v>8809</v>
      </c>
      <c r="P20" s="444">
        <v>197</v>
      </c>
      <c r="Q20" s="444">
        <v>8612</v>
      </c>
      <c r="R20" s="444">
        <v>241</v>
      </c>
      <c r="S20" s="445">
        <v>133</v>
      </c>
    </row>
    <row r="21" spans="2:19" ht="13.5" customHeight="1">
      <c r="B21" s="82" t="s">
        <v>2126</v>
      </c>
      <c r="C21" s="444">
        <v>6948</v>
      </c>
      <c r="D21" s="444">
        <v>2238</v>
      </c>
      <c r="E21" s="444">
        <v>0</v>
      </c>
      <c r="F21" s="444">
        <v>1811</v>
      </c>
      <c r="G21" s="445">
        <v>2899</v>
      </c>
      <c r="H21" s="444">
        <v>6918</v>
      </c>
      <c r="I21" s="444">
        <v>6756</v>
      </c>
      <c r="J21" s="444">
        <v>2206</v>
      </c>
      <c r="K21" s="444">
        <v>4550</v>
      </c>
      <c r="L21" s="444">
        <v>1838</v>
      </c>
      <c r="M21" s="444">
        <v>1814</v>
      </c>
      <c r="N21" s="444">
        <v>24</v>
      </c>
      <c r="O21" s="444">
        <v>4918</v>
      </c>
      <c r="P21" s="444">
        <v>392</v>
      </c>
      <c r="Q21" s="444">
        <v>4526</v>
      </c>
      <c r="R21" s="444">
        <v>162</v>
      </c>
      <c r="S21" s="445">
        <v>30</v>
      </c>
    </row>
    <row r="22" spans="2:19" ht="13.5" customHeight="1">
      <c r="B22" s="82" t="s">
        <v>2127</v>
      </c>
      <c r="C22" s="444">
        <v>16239</v>
      </c>
      <c r="D22" s="444">
        <v>4549</v>
      </c>
      <c r="E22" s="444">
        <v>383</v>
      </c>
      <c r="F22" s="444">
        <v>713</v>
      </c>
      <c r="G22" s="445">
        <v>10594</v>
      </c>
      <c r="H22" s="444">
        <v>16233</v>
      </c>
      <c r="I22" s="444">
        <v>15937</v>
      </c>
      <c r="J22" s="444">
        <v>6428</v>
      </c>
      <c r="K22" s="444">
        <v>9509</v>
      </c>
      <c r="L22" s="444">
        <v>5586</v>
      </c>
      <c r="M22" s="444">
        <v>5567</v>
      </c>
      <c r="N22" s="444">
        <v>19</v>
      </c>
      <c r="O22" s="444">
        <v>10351</v>
      </c>
      <c r="P22" s="444">
        <v>861</v>
      </c>
      <c r="Q22" s="444">
        <v>9490</v>
      </c>
      <c r="R22" s="444">
        <v>296</v>
      </c>
      <c r="S22" s="445">
        <v>6</v>
      </c>
    </row>
    <row r="23" spans="2:19" ht="13.5" customHeight="1">
      <c r="B23" s="82" t="s">
        <v>2128</v>
      </c>
      <c r="C23" s="444">
        <v>10812</v>
      </c>
      <c r="D23" s="444">
        <v>4265</v>
      </c>
      <c r="E23" s="444">
        <v>73</v>
      </c>
      <c r="F23" s="444">
        <v>873</v>
      </c>
      <c r="G23" s="445">
        <v>5601</v>
      </c>
      <c r="H23" s="444">
        <v>10768</v>
      </c>
      <c r="I23" s="444">
        <v>10486</v>
      </c>
      <c r="J23" s="444">
        <v>3760</v>
      </c>
      <c r="K23" s="444">
        <v>6726</v>
      </c>
      <c r="L23" s="444">
        <v>3517</v>
      </c>
      <c r="M23" s="444">
        <v>3464</v>
      </c>
      <c r="N23" s="444">
        <v>53</v>
      </c>
      <c r="O23" s="444">
        <v>6969</v>
      </c>
      <c r="P23" s="444">
        <v>296</v>
      </c>
      <c r="Q23" s="444">
        <v>6673</v>
      </c>
      <c r="R23" s="444">
        <v>282</v>
      </c>
      <c r="S23" s="445">
        <v>31</v>
      </c>
    </row>
    <row r="24" spans="2:19" ht="6" customHeight="1">
      <c r="B24" s="82"/>
      <c r="C24" s="444"/>
      <c r="D24" s="444"/>
      <c r="E24" s="444"/>
      <c r="F24" s="444"/>
      <c r="G24" s="445"/>
      <c r="H24" s="444"/>
      <c r="I24" s="444"/>
      <c r="J24" s="444"/>
      <c r="K24" s="444"/>
      <c r="L24" s="444"/>
      <c r="M24" s="444"/>
      <c r="N24" s="444"/>
      <c r="O24" s="444"/>
      <c r="P24" s="444"/>
      <c r="Q24" s="444"/>
      <c r="R24" s="444"/>
      <c r="S24" s="445"/>
    </row>
    <row r="25" spans="2:19" ht="13.5" customHeight="1">
      <c r="B25" s="82" t="s">
        <v>2129</v>
      </c>
      <c r="C25" s="444">
        <v>14003</v>
      </c>
      <c r="D25" s="444">
        <v>8305</v>
      </c>
      <c r="E25" s="444">
        <v>98</v>
      </c>
      <c r="F25" s="444">
        <v>280</v>
      </c>
      <c r="G25" s="445">
        <v>5320</v>
      </c>
      <c r="H25" s="444">
        <v>13743</v>
      </c>
      <c r="I25" s="444">
        <v>13502</v>
      </c>
      <c r="J25" s="444">
        <v>2233</v>
      </c>
      <c r="K25" s="444">
        <v>11269</v>
      </c>
      <c r="L25" s="444">
        <v>1791</v>
      </c>
      <c r="M25" s="444">
        <v>1780</v>
      </c>
      <c r="N25" s="444">
        <v>11</v>
      </c>
      <c r="O25" s="444">
        <v>11711</v>
      </c>
      <c r="P25" s="444">
        <v>453</v>
      </c>
      <c r="Q25" s="444">
        <v>11258</v>
      </c>
      <c r="R25" s="444">
        <v>241</v>
      </c>
      <c r="S25" s="445">
        <v>253</v>
      </c>
    </row>
    <row r="26" spans="2:19" ht="13.5" customHeight="1">
      <c r="B26" s="82" t="s">
        <v>2130</v>
      </c>
      <c r="C26" s="444">
        <v>3771</v>
      </c>
      <c r="D26" s="444">
        <v>223</v>
      </c>
      <c r="E26" s="444">
        <v>111</v>
      </c>
      <c r="F26" s="444">
        <v>567</v>
      </c>
      <c r="G26" s="445">
        <v>2870</v>
      </c>
      <c r="H26" s="444">
        <v>3771</v>
      </c>
      <c r="I26" s="444">
        <v>3671</v>
      </c>
      <c r="J26" s="444">
        <v>1431</v>
      </c>
      <c r="K26" s="444">
        <v>2240</v>
      </c>
      <c r="L26" s="444">
        <v>1306</v>
      </c>
      <c r="M26" s="444">
        <v>1265</v>
      </c>
      <c r="N26" s="444">
        <v>41</v>
      </c>
      <c r="O26" s="444">
        <v>2365</v>
      </c>
      <c r="P26" s="444">
        <v>166</v>
      </c>
      <c r="Q26" s="444">
        <v>2199</v>
      </c>
      <c r="R26" s="444">
        <v>100</v>
      </c>
      <c r="S26" s="445">
        <v>0</v>
      </c>
    </row>
    <row r="27" spans="2:19" ht="13.5" customHeight="1">
      <c r="B27" s="82" t="s">
        <v>2131</v>
      </c>
      <c r="C27" s="444">
        <v>13261</v>
      </c>
      <c r="D27" s="444">
        <v>2988</v>
      </c>
      <c r="E27" s="444">
        <v>291</v>
      </c>
      <c r="F27" s="444">
        <v>1335</v>
      </c>
      <c r="G27" s="445">
        <v>8647</v>
      </c>
      <c r="H27" s="444">
        <v>13261</v>
      </c>
      <c r="I27" s="444">
        <v>13015</v>
      </c>
      <c r="J27" s="444">
        <v>3339</v>
      </c>
      <c r="K27" s="444">
        <v>9676</v>
      </c>
      <c r="L27" s="444">
        <v>2838</v>
      </c>
      <c r="M27" s="444">
        <v>2814</v>
      </c>
      <c r="N27" s="444">
        <v>24</v>
      </c>
      <c r="O27" s="444">
        <v>10177</v>
      </c>
      <c r="P27" s="444">
        <v>525</v>
      </c>
      <c r="Q27" s="444">
        <v>9652</v>
      </c>
      <c r="R27" s="444">
        <v>246</v>
      </c>
      <c r="S27" s="445">
        <v>0</v>
      </c>
    </row>
    <row r="28" spans="2:19" ht="13.5" customHeight="1">
      <c r="B28" s="82" t="s">
        <v>2132</v>
      </c>
      <c r="C28" s="444">
        <v>25961</v>
      </c>
      <c r="D28" s="444">
        <v>15747</v>
      </c>
      <c r="E28" s="444">
        <v>132</v>
      </c>
      <c r="F28" s="444">
        <v>1039</v>
      </c>
      <c r="G28" s="445">
        <v>9043</v>
      </c>
      <c r="H28" s="444">
        <v>25945</v>
      </c>
      <c r="I28" s="444">
        <v>25721</v>
      </c>
      <c r="J28" s="444">
        <v>8145</v>
      </c>
      <c r="K28" s="444">
        <v>17576</v>
      </c>
      <c r="L28" s="444">
        <v>7899</v>
      </c>
      <c r="M28" s="444">
        <v>7872</v>
      </c>
      <c r="N28" s="444">
        <v>27</v>
      </c>
      <c r="O28" s="444">
        <v>17822</v>
      </c>
      <c r="P28" s="444">
        <v>273</v>
      </c>
      <c r="Q28" s="444">
        <v>17549</v>
      </c>
      <c r="R28" s="444">
        <v>224</v>
      </c>
      <c r="S28" s="445">
        <v>16</v>
      </c>
    </row>
    <row r="29" spans="2:19" ht="13.5" customHeight="1">
      <c r="B29" s="82" t="s">
        <v>2133</v>
      </c>
      <c r="C29" s="444">
        <v>9477</v>
      </c>
      <c r="D29" s="444">
        <v>409</v>
      </c>
      <c r="E29" s="444">
        <v>238</v>
      </c>
      <c r="F29" s="444">
        <v>1657</v>
      </c>
      <c r="G29" s="445">
        <v>7173</v>
      </c>
      <c r="H29" s="444">
        <v>9475</v>
      </c>
      <c r="I29" s="444">
        <v>9208</v>
      </c>
      <c r="J29" s="444">
        <v>4555</v>
      </c>
      <c r="K29" s="444">
        <v>4653</v>
      </c>
      <c r="L29" s="444">
        <v>3934</v>
      </c>
      <c r="M29" s="444">
        <v>3920</v>
      </c>
      <c r="N29" s="444">
        <v>14</v>
      </c>
      <c r="O29" s="444">
        <v>5274</v>
      </c>
      <c r="P29" s="444">
        <v>635</v>
      </c>
      <c r="Q29" s="444">
        <v>4639</v>
      </c>
      <c r="R29" s="444">
        <v>267</v>
      </c>
      <c r="S29" s="445">
        <v>0</v>
      </c>
    </row>
    <row r="30" spans="2:19" ht="6" customHeight="1">
      <c r="B30" s="82"/>
      <c r="C30" s="444"/>
      <c r="D30" s="444"/>
      <c r="E30" s="444"/>
      <c r="F30" s="444"/>
      <c r="G30" s="445"/>
      <c r="H30" s="444"/>
      <c r="I30" s="444"/>
      <c r="J30" s="444"/>
      <c r="K30" s="444"/>
      <c r="L30" s="444"/>
      <c r="M30" s="444"/>
      <c r="N30" s="444"/>
      <c r="O30" s="444"/>
      <c r="P30" s="444"/>
      <c r="Q30" s="444"/>
      <c r="R30" s="444"/>
      <c r="S30" s="445"/>
    </row>
    <row r="31" spans="2:19" ht="13.5" customHeight="1">
      <c r="B31" s="82" t="s">
        <v>2134</v>
      </c>
      <c r="C31" s="444">
        <v>3379</v>
      </c>
      <c r="D31" s="444">
        <v>289</v>
      </c>
      <c r="E31" s="444">
        <v>0</v>
      </c>
      <c r="F31" s="444">
        <v>303</v>
      </c>
      <c r="G31" s="445">
        <v>2787</v>
      </c>
      <c r="H31" s="444">
        <v>3328</v>
      </c>
      <c r="I31" s="444">
        <v>3202</v>
      </c>
      <c r="J31" s="444">
        <v>1620</v>
      </c>
      <c r="K31" s="444">
        <v>1582</v>
      </c>
      <c r="L31" s="444">
        <v>1542</v>
      </c>
      <c r="M31" s="444">
        <v>1515</v>
      </c>
      <c r="N31" s="444">
        <v>27</v>
      </c>
      <c r="O31" s="444">
        <v>1660</v>
      </c>
      <c r="P31" s="444">
        <v>105</v>
      </c>
      <c r="Q31" s="444">
        <v>1555</v>
      </c>
      <c r="R31" s="444">
        <v>126</v>
      </c>
      <c r="S31" s="445">
        <v>51</v>
      </c>
    </row>
    <row r="32" spans="2:19" ht="13.5" customHeight="1">
      <c r="B32" s="82" t="s">
        <v>2135</v>
      </c>
      <c r="C32" s="444">
        <v>1002</v>
      </c>
      <c r="D32" s="444">
        <v>0</v>
      </c>
      <c r="E32" s="444">
        <v>0</v>
      </c>
      <c r="F32" s="444">
        <v>26</v>
      </c>
      <c r="G32" s="445">
        <v>976</v>
      </c>
      <c r="H32" s="444">
        <v>1002</v>
      </c>
      <c r="I32" s="444">
        <v>953</v>
      </c>
      <c r="J32" s="444">
        <v>412</v>
      </c>
      <c r="K32" s="444">
        <v>541</v>
      </c>
      <c r="L32" s="444">
        <v>307</v>
      </c>
      <c r="M32" s="444">
        <v>304</v>
      </c>
      <c r="N32" s="444">
        <v>3</v>
      </c>
      <c r="O32" s="444">
        <v>646</v>
      </c>
      <c r="P32" s="444">
        <v>108</v>
      </c>
      <c r="Q32" s="444">
        <v>538</v>
      </c>
      <c r="R32" s="444">
        <v>49</v>
      </c>
      <c r="S32" s="445">
        <v>0</v>
      </c>
    </row>
    <row r="33" spans="2:19" ht="13.5" customHeight="1">
      <c r="B33" s="82" t="s">
        <v>2136</v>
      </c>
      <c r="C33" s="444">
        <v>1405</v>
      </c>
      <c r="D33" s="444">
        <v>0</v>
      </c>
      <c r="E33" s="444">
        <v>0</v>
      </c>
      <c r="F33" s="444">
        <v>118</v>
      </c>
      <c r="G33" s="445">
        <v>1287</v>
      </c>
      <c r="H33" s="444">
        <v>1405</v>
      </c>
      <c r="I33" s="444">
        <v>1364</v>
      </c>
      <c r="J33" s="444">
        <v>787</v>
      </c>
      <c r="K33" s="444">
        <v>577</v>
      </c>
      <c r="L33" s="444">
        <v>338</v>
      </c>
      <c r="M33" s="444">
        <v>334</v>
      </c>
      <c r="N33" s="444">
        <v>4</v>
      </c>
      <c r="O33" s="444">
        <v>1026</v>
      </c>
      <c r="P33" s="444">
        <v>453</v>
      </c>
      <c r="Q33" s="444">
        <v>573</v>
      </c>
      <c r="R33" s="444">
        <v>41</v>
      </c>
      <c r="S33" s="445">
        <v>0</v>
      </c>
    </row>
    <row r="34" spans="2:19" ht="13.5" customHeight="1">
      <c r="B34" s="82" t="s">
        <v>2137</v>
      </c>
      <c r="C34" s="444">
        <v>32511</v>
      </c>
      <c r="D34" s="444">
        <v>19294</v>
      </c>
      <c r="E34" s="444">
        <v>27</v>
      </c>
      <c r="F34" s="444">
        <v>1362</v>
      </c>
      <c r="G34" s="445">
        <v>11828</v>
      </c>
      <c r="H34" s="444">
        <v>32505</v>
      </c>
      <c r="I34" s="444">
        <v>31498</v>
      </c>
      <c r="J34" s="444">
        <v>7883</v>
      </c>
      <c r="K34" s="444">
        <v>23615</v>
      </c>
      <c r="L34" s="444">
        <v>7536</v>
      </c>
      <c r="M34" s="444">
        <v>7513</v>
      </c>
      <c r="N34" s="444">
        <v>23</v>
      </c>
      <c r="O34" s="444">
        <v>23962</v>
      </c>
      <c r="P34" s="444">
        <v>370</v>
      </c>
      <c r="Q34" s="444">
        <v>23592</v>
      </c>
      <c r="R34" s="444">
        <v>1007</v>
      </c>
      <c r="S34" s="445">
        <v>6</v>
      </c>
    </row>
    <row r="35" spans="2:19" ht="13.5" customHeight="1">
      <c r="B35" s="82" t="s">
        <v>2138</v>
      </c>
      <c r="C35" s="444">
        <v>14350</v>
      </c>
      <c r="D35" s="444">
        <v>8464</v>
      </c>
      <c r="E35" s="444">
        <v>38</v>
      </c>
      <c r="F35" s="444">
        <v>453</v>
      </c>
      <c r="G35" s="445">
        <v>5395</v>
      </c>
      <c r="H35" s="444">
        <v>14350</v>
      </c>
      <c r="I35" s="444">
        <v>14161</v>
      </c>
      <c r="J35" s="444">
        <v>3667</v>
      </c>
      <c r="K35" s="444">
        <v>10494</v>
      </c>
      <c r="L35" s="444">
        <v>3072</v>
      </c>
      <c r="M35" s="444">
        <v>3043</v>
      </c>
      <c r="N35" s="444">
        <v>29</v>
      </c>
      <c r="O35" s="444">
        <v>11089</v>
      </c>
      <c r="P35" s="444">
        <v>624</v>
      </c>
      <c r="Q35" s="444">
        <v>10465</v>
      </c>
      <c r="R35" s="444">
        <v>189</v>
      </c>
      <c r="S35" s="445">
        <v>0</v>
      </c>
    </row>
    <row r="36" spans="2:19" ht="13.5" customHeight="1">
      <c r="B36" s="82" t="s">
        <v>2139</v>
      </c>
      <c r="C36" s="444">
        <v>12125</v>
      </c>
      <c r="D36" s="444">
        <v>4292</v>
      </c>
      <c r="E36" s="444">
        <v>4</v>
      </c>
      <c r="F36" s="444">
        <v>305</v>
      </c>
      <c r="G36" s="445">
        <v>7524</v>
      </c>
      <c r="H36" s="444">
        <v>12125</v>
      </c>
      <c r="I36" s="444">
        <v>11771</v>
      </c>
      <c r="J36" s="444">
        <v>4440</v>
      </c>
      <c r="K36" s="444">
        <v>7331</v>
      </c>
      <c r="L36" s="444">
        <v>4197</v>
      </c>
      <c r="M36" s="444">
        <v>4173</v>
      </c>
      <c r="N36" s="444">
        <v>24</v>
      </c>
      <c r="O36" s="444">
        <v>7574</v>
      </c>
      <c r="P36" s="444">
        <v>267</v>
      </c>
      <c r="Q36" s="444">
        <v>7307</v>
      </c>
      <c r="R36" s="444">
        <v>354</v>
      </c>
      <c r="S36" s="445">
        <v>0</v>
      </c>
    </row>
    <row r="37" spans="2:19" ht="13.5" customHeight="1">
      <c r="B37" s="82" t="s">
        <v>2140</v>
      </c>
      <c r="C37" s="444">
        <v>4159</v>
      </c>
      <c r="D37" s="444">
        <v>1314</v>
      </c>
      <c r="E37" s="444">
        <v>17</v>
      </c>
      <c r="F37" s="444">
        <v>227</v>
      </c>
      <c r="G37" s="445">
        <v>2601</v>
      </c>
      <c r="H37" s="444">
        <v>4158</v>
      </c>
      <c r="I37" s="444">
        <v>3988</v>
      </c>
      <c r="J37" s="444">
        <v>1285</v>
      </c>
      <c r="K37" s="444">
        <v>2703</v>
      </c>
      <c r="L37" s="444">
        <v>1260</v>
      </c>
      <c r="M37" s="444">
        <v>1256</v>
      </c>
      <c r="N37" s="444">
        <v>4</v>
      </c>
      <c r="O37" s="444">
        <v>2728</v>
      </c>
      <c r="P37" s="444">
        <v>29</v>
      </c>
      <c r="Q37" s="444">
        <v>2699</v>
      </c>
      <c r="R37" s="444">
        <v>170</v>
      </c>
      <c r="S37" s="445">
        <v>1</v>
      </c>
    </row>
    <row r="38" spans="2:19" ht="6" customHeight="1">
      <c r="B38" s="82"/>
      <c r="C38" s="444"/>
      <c r="D38" s="444"/>
      <c r="E38" s="444"/>
      <c r="F38" s="444"/>
      <c r="G38" s="445"/>
      <c r="H38" s="444"/>
      <c r="I38" s="444"/>
      <c r="J38" s="444"/>
      <c r="K38" s="444"/>
      <c r="L38" s="444"/>
      <c r="M38" s="444"/>
      <c r="N38" s="444"/>
      <c r="O38" s="444"/>
      <c r="P38" s="444"/>
      <c r="Q38" s="444"/>
      <c r="R38" s="444"/>
      <c r="S38" s="445"/>
    </row>
    <row r="39" spans="2:19" ht="13.5" customHeight="1">
      <c r="B39" s="82" t="s">
        <v>2141</v>
      </c>
      <c r="C39" s="444">
        <v>12581</v>
      </c>
      <c r="D39" s="444">
        <v>6827</v>
      </c>
      <c r="E39" s="444">
        <v>0</v>
      </c>
      <c r="F39" s="444">
        <v>49</v>
      </c>
      <c r="G39" s="445">
        <v>5705</v>
      </c>
      <c r="H39" s="444">
        <v>12569</v>
      </c>
      <c r="I39" s="444">
        <v>12295</v>
      </c>
      <c r="J39" s="444">
        <v>5199</v>
      </c>
      <c r="K39" s="444">
        <v>7096</v>
      </c>
      <c r="L39" s="444">
        <v>4952</v>
      </c>
      <c r="M39" s="444">
        <v>4942</v>
      </c>
      <c r="N39" s="444">
        <v>10</v>
      </c>
      <c r="O39" s="444">
        <v>7343</v>
      </c>
      <c r="P39" s="444">
        <v>257</v>
      </c>
      <c r="Q39" s="444">
        <v>7086</v>
      </c>
      <c r="R39" s="444">
        <v>274</v>
      </c>
      <c r="S39" s="445">
        <v>12</v>
      </c>
    </row>
    <row r="40" spans="2:19" ht="13.5" customHeight="1">
      <c r="B40" s="82" t="s">
        <v>2142</v>
      </c>
      <c r="C40" s="444">
        <v>26243</v>
      </c>
      <c r="D40" s="444">
        <v>20807</v>
      </c>
      <c r="E40" s="444">
        <v>0</v>
      </c>
      <c r="F40" s="444">
        <v>122</v>
      </c>
      <c r="G40" s="445">
        <v>5314</v>
      </c>
      <c r="H40" s="444">
        <v>26212</v>
      </c>
      <c r="I40" s="444">
        <v>25862</v>
      </c>
      <c r="J40" s="444">
        <v>9999</v>
      </c>
      <c r="K40" s="444">
        <v>15863</v>
      </c>
      <c r="L40" s="444">
        <v>9831</v>
      </c>
      <c r="M40" s="444">
        <v>9782</v>
      </c>
      <c r="N40" s="444">
        <v>49</v>
      </c>
      <c r="O40" s="444">
        <v>16031</v>
      </c>
      <c r="P40" s="444">
        <v>217</v>
      </c>
      <c r="Q40" s="444">
        <v>15814</v>
      </c>
      <c r="R40" s="444">
        <v>350</v>
      </c>
      <c r="S40" s="445">
        <v>32</v>
      </c>
    </row>
    <row r="41" spans="2:19" ht="13.5" customHeight="1">
      <c r="B41" s="82" t="s">
        <v>2143</v>
      </c>
      <c r="C41" s="444">
        <v>8399</v>
      </c>
      <c r="D41" s="444">
        <v>5013</v>
      </c>
      <c r="E41" s="444">
        <v>0</v>
      </c>
      <c r="F41" s="444">
        <v>386</v>
      </c>
      <c r="G41" s="445">
        <v>3000</v>
      </c>
      <c r="H41" s="444">
        <v>8374</v>
      </c>
      <c r="I41" s="444">
        <v>8102</v>
      </c>
      <c r="J41" s="444">
        <v>2989</v>
      </c>
      <c r="K41" s="444">
        <v>5113</v>
      </c>
      <c r="L41" s="444">
        <v>2829</v>
      </c>
      <c r="M41" s="444">
        <v>2806</v>
      </c>
      <c r="N41" s="444">
        <v>23</v>
      </c>
      <c r="O41" s="444">
        <v>5273</v>
      </c>
      <c r="P41" s="444">
        <v>183</v>
      </c>
      <c r="Q41" s="444">
        <v>5090</v>
      </c>
      <c r="R41" s="444">
        <v>272</v>
      </c>
      <c r="S41" s="445">
        <v>25</v>
      </c>
    </row>
    <row r="42" spans="2:19" ht="13.5" customHeight="1">
      <c r="B42" s="82" t="s">
        <v>2144</v>
      </c>
      <c r="C42" s="444">
        <v>32482</v>
      </c>
      <c r="D42" s="444">
        <v>25884</v>
      </c>
      <c r="E42" s="444">
        <v>0</v>
      </c>
      <c r="F42" s="444">
        <v>737</v>
      </c>
      <c r="G42" s="445">
        <v>5861</v>
      </c>
      <c r="H42" s="444">
        <v>32440</v>
      </c>
      <c r="I42" s="444">
        <v>31904</v>
      </c>
      <c r="J42" s="444">
        <v>13202</v>
      </c>
      <c r="K42" s="444">
        <v>18702</v>
      </c>
      <c r="L42" s="444">
        <v>12078</v>
      </c>
      <c r="M42" s="444">
        <v>12036</v>
      </c>
      <c r="N42" s="444">
        <v>42</v>
      </c>
      <c r="O42" s="444">
        <v>19826</v>
      </c>
      <c r="P42" s="444">
        <v>1166</v>
      </c>
      <c r="Q42" s="444">
        <v>18660</v>
      </c>
      <c r="R42" s="444">
        <v>536</v>
      </c>
      <c r="S42" s="445">
        <v>42</v>
      </c>
    </row>
    <row r="43" spans="2:19" ht="13.5" customHeight="1">
      <c r="B43" s="82" t="s">
        <v>2145</v>
      </c>
      <c r="C43" s="444">
        <v>17499</v>
      </c>
      <c r="D43" s="444">
        <v>14776</v>
      </c>
      <c r="E43" s="444">
        <v>0</v>
      </c>
      <c r="F43" s="444">
        <v>796</v>
      </c>
      <c r="G43" s="445">
        <v>1927</v>
      </c>
      <c r="H43" s="444">
        <v>17464</v>
      </c>
      <c r="I43" s="444">
        <v>16901</v>
      </c>
      <c r="J43" s="444">
        <v>2720</v>
      </c>
      <c r="K43" s="444">
        <v>14181</v>
      </c>
      <c r="L43" s="444">
        <v>2629</v>
      </c>
      <c r="M43" s="444">
        <v>2627</v>
      </c>
      <c r="N43" s="444">
        <v>2</v>
      </c>
      <c r="O43" s="444">
        <v>14272</v>
      </c>
      <c r="P43" s="444">
        <v>93</v>
      </c>
      <c r="Q43" s="444">
        <v>14179</v>
      </c>
      <c r="R43" s="444">
        <v>563</v>
      </c>
      <c r="S43" s="445">
        <v>35</v>
      </c>
    </row>
    <row r="44" spans="2:19" ht="13.5" customHeight="1">
      <c r="B44" s="82" t="s">
        <v>2146</v>
      </c>
      <c r="C44" s="444">
        <v>8158</v>
      </c>
      <c r="D44" s="444">
        <v>5048</v>
      </c>
      <c r="E44" s="444">
        <v>0</v>
      </c>
      <c r="F44" s="444">
        <v>132</v>
      </c>
      <c r="G44" s="445">
        <v>2978</v>
      </c>
      <c r="H44" s="444">
        <v>7983</v>
      </c>
      <c r="I44" s="444">
        <v>7846</v>
      </c>
      <c r="J44" s="444">
        <v>3988</v>
      </c>
      <c r="K44" s="444">
        <v>3858</v>
      </c>
      <c r="L44" s="444">
        <v>3920</v>
      </c>
      <c r="M44" s="444">
        <v>3912</v>
      </c>
      <c r="N44" s="444">
        <v>8</v>
      </c>
      <c r="O44" s="444">
        <v>3926</v>
      </c>
      <c r="P44" s="444">
        <v>76</v>
      </c>
      <c r="Q44" s="444">
        <v>3850</v>
      </c>
      <c r="R44" s="444">
        <v>137</v>
      </c>
      <c r="S44" s="445">
        <v>175</v>
      </c>
    </row>
    <row r="45" spans="2:19" ht="13.5" customHeight="1">
      <c r="B45" s="82" t="s">
        <v>2147</v>
      </c>
      <c r="C45" s="444">
        <v>21365</v>
      </c>
      <c r="D45" s="444">
        <v>17450</v>
      </c>
      <c r="E45" s="444">
        <v>6</v>
      </c>
      <c r="F45" s="444">
        <v>483</v>
      </c>
      <c r="G45" s="445">
        <v>3426</v>
      </c>
      <c r="H45" s="444">
        <v>21122</v>
      </c>
      <c r="I45" s="444">
        <v>20722</v>
      </c>
      <c r="J45" s="444">
        <v>7297</v>
      </c>
      <c r="K45" s="444">
        <v>13425</v>
      </c>
      <c r="L45" s="444">
        <v>6970</v>
      </c>
      <c r="M45" s="444">
        <v>6936</v>
      </c>
      <c r="N45" s="444">
        <v>34</v>
      </c>
      <c r="O45" s="444">
        <v>13752</v>
      </c>
      <c r="P45" s="444">
        <v>361</v>
      </c>
      <c r="Q45" s="444">
        <v>13391</v>
      </c>
      <c r="R45" s="444">
        <v>400</v>
      </c>
      <c r="S45" s="445">
        <v>243</v>
      </c>
    </row>
    <row r="46" spans="2:19" ht="6" customHeight="1">
      <c r="B46" s="82"/>
      <c r="C46" s="444"/>
      <c r="D46" s="444"/>
      <c r="E46" s="444"/>
      <c r="F46" s="444"/>
      <c r="G46" s="445"/>
      <c r="H46" s="444"/>
      <c r="I46" s="444"/>
      <c r="J46" s="444"/>
      <c r="K46" s="444"/>
      <c r="L46" s="444"/>
      <c r="M46" s="444"/>
      <c r="N46" s="444"/>
      <c r="O46" s="444"/>
      <c r="P46" s="444"/>
      <c r="Q46" s="444"/>
      <c r="R46" s="444"/>
      <c r="S46" s="445"/>
    </row>
    <row r="47" spans="2:19" ht="13.5" customHeight="1">
      <c r="B47" s="82" t="s">
        <v>2148</v>
      </c>
      <c r="C47" s="444">
        <v>10299</v>
      </c>
      <c r="D47" s="444">
        <v>1712</v>
      </c>
      <c r="E47" s="444">
        <v>328</v>
      </c>
      <c r="F47" s="444">
        <v>2356</v>
      </c>
      <c r="G47" s="445">
        <v>5903</v>
      </c>
      <c r="H47" s="444">
        <v>10154</v>
      </c>
      <c r="I47" s="444">
        <v>9997</v>
      </c>
      <c r="J47" s="444">
        <v>3960</v>
      </c>
      <c r="K47" s="444">
        <v>6037</v>
      </c>
      <c r="L47" s="444">
        <v>2970</v>
      </c>
      <c r="M47" s="444">
        <v>2966</v>
      </c>
      <c r="N47" s="444">
        <v>4</v>
      </c>
      <c r="O47" s="444">
        <v>7027</v>
      </c>
      <c r="P47" s="444">
        <v>994</v>
      </c>
      <c r="Q47" s="444">
        <v>6033</v>
      </c>
      <c r="R47" s="444">
        <v>157</v>
      </c>
      <c r="S47" s="445">
        <v>0</v>
      </c>
    </row>
    <row r="48" spans="2:19" ht="13.5" customHeight="1">
      <c r="B48" s="82" t="s">
        <v>2149</v>
      </c>
      <c r="C48" s="444">
        <v>7936</v>
      </c>
      <c r="D48" s="444">
        <v>267</v>
      </c>
      <c r="E48" s="444">
        <v>410</v>
      </c>
      <c r="F48" s="444">
        <v>680</v>
      </c>
      <c r="G48" s="445">
        <v>6579</v>
      </c>
      <c r="H48" s="444">
        <v>7857</v>
      </c>
      <c r="I48" s="444">
        <v>7683</v>
      </c>
      <c r="J48" s="444">
        <v>2619</v>
      </c>
      <c r="K48" s="444">
        <v>5064</v>
      </c>
      <c r="L48" s="444">
        <v>1408</v>
      </c>
      <c r="M48" s="444">
        <v>1408</v>
      </c>
      <c r="N48" s="447">
        <v>0</v>
      </c>
      <c r="O48" s="444">
        <v>6275</v>
      </c>
      <c r="P48" s="444">
        <v>1211</v>
      </c>
      <c r="Q48" s="444">
        <v>5064</v>
      </c>
      <c r="R48" s="444">
        <v>174</v>
      </c>
      <c r="S48" s="445">
        <v>52</v>
      </c>
    </row>
    <row r="49" spans="2:19" ht="13.5" customHeight="1">
      <c r="B49" s="82" t="s">
        <v>2150</v>
      </c>
      <c r="C49" s="444">
        <v>66293</v>
      </c>
      <c r="D49" s="444">
        <v>47254</v>
      </c>
      <c r="E49" s="444">
        <v>225</v>
      </c>
      <c r="F49" s="444">
        <v>7716</v>
      </c>
      <c r="G49" s="445">
        <v>11098</v>
      </c>
      <c r="H49" s="444">
        <v>65676</v>
      </c>
      <c r="I49" s="444">
        <v>63117</v>
      </c>
      <c r="J49" s="444">
        <v>11410</v>
      </c>
      <c r="K49" s="444">
        <v>51707</v>
      </c>
      <c r="L49" s="444">
        <v>9741</v>
      </c>
      <c r="M49" s="444">
        <v>9716</v>
      </c>
      <c r="N49" s="444">
        <v>25</v>
      </c>
      <c r="O49" s="444">
        <v>53376</v>
      </c>
      <c r="P49" s="444">
        <v>1694</v>
      </c>
      <c r="Q49" s="444">
        <v>51682</v>
      </c>
      <c r="R49" s="444">
        <v>2559</v>
      </c>
      <c r="S49" s="445">
        <v>512</v>
      </c>
    </row>
    <row r="50" spans="2:19" ht="13.5" customHeight="1">
      <c r="B50" s="82" t="s">
        <v>2151</v>
      </c>
      <c r="C50" s="444">
        <v>10315</v>
      </c>
      <c r="D50" s="444">
        <v>884</v>
      </c>
      <c r="E50" s="444">
        <v>944</v>
      </c>
      <c r="F50" s="444">
        <v>1717</v>
      </c>
      <c r="G50" s="445">
        <v>6770</v>
      </c>
      <c r="H50" s="444">
        <v>10247</v>
      </c>
      <c r="I50" s="444">
        <v>10002</v>
      </c>
      <c r="J50" s="444">
        <v>5445</v>
      </c>
      <c r="K50" s="444">
        <v>4557</v>
      </c>
      <c r="L50" s="444">
        <v>5264</v>
      </c>
      <c r="M50" s="444">
        <v>5258</v>
      </c>
      <c r="N50" s="444">
        <v>6</v>
      </c>
      <c r="O50" s="444">
        <v>4738</v>
      </c>
      <c r="P50" s="444">
        <v>187</v>
      </c>
      <c r="Q50" s="444">
        <v>4551</v>
      </c>
      <c r="R50" s="444">
        <v>245</v>
      </c>
      <c r="S50" s="445">
        <v>155</v>
      </c>
    </row>
    <row r="51" spans="2:19" ht="13.5" customHeight="1">
      <c r="B51" s="82" t="s">
        <v>2152</v>
      </c>
      <c r="C51" s="444">
        <v>27382</v>
      </c>
      <c r="D51" s="444">
        <v>6159</v>
      </c>
      <c r="E51" s="444">
        <v>1826</v>
      </c>
      <c r="F51" s="444">
        <v>9346</v>
      </c>
      <c r="G51" s="445">
        <v>10051</v>
      </c>
      <c r="H51" s="444">
        <v>27293</v>
      </c>
      <c r="I51" s="444">
        <v>26148</v>
      </c>
      <c r="J51" s="444">
        <v>4962</v>
      </c>
      <c r="K51" s="444">
        <v>21186</v>
      </c>
      <c r="L51" s="444">
        <v>4528</v>
      </c>
      <c r="M51" s="444">
        <v>4519</v>
      </c>
      <c r="N51" s="444">
        <v>9</v>
      </c>
      <c r="O51" s="444">
        <v>21620</v>
      </c>
      <c r="P51" s="444">
        <v>443</v>
      </c>
      <c r="Q51" s="444">
        <v>21177</v>
      </c>
      <c r="R51" s="444">
        <v>1145</v>
      </c>
      <c r="S51" s="445">
        <v>25</v>
      </c>
    </row>
    <row r="52" spans="2:19" ht="6" customHeight="1">
      <c r="B52" s="82"/>
      <c r="C52" s="444"/>
      <c r="D52" s="444"/>
      <c r="E52" s="444"/>
      <c r="F52" s="444"/>
      <c r="G52" s="445"/>
      <c r="H52" s="444"/>
      <c r="I52" s="444"/>
      <c r="J52" s="444"/>
      <c r="K52" s="444"/>
      <c r="L52" s="444"/>
      <c r="M52" s="444"/>
      <c r="N52" s="444"/>
      <c r="O52" s="444"/>
      <c r="P52" s="444"/>
      <c r="Q52" s="444"/>
      <c r="R52" s="444"/>
      <c r="S52" s="445"/>
    </row>
    <row r="53" spans="2:19" ht="13.5" customHeight="1">
      <c r="B53" s="82" t="s">
        <v>2177</v>
      </c>
      <c r="C53" s="444">
        <v>14227</v>
      </c>
      <c r="D53" s="444">
        <v>9837</v>
      </c>
      <c r="E53" s="444">
        <v>0</v>
      </c>
      <c r="F53" s="444">
        <v>431</v>
      </c>
      <c r="G53" s="445">
        <v>3959</v>
      </c>
      <c r="H53" s="444">
        <v>14228</v>
      </c>
      <c r="I53" s="444">
        <v>13576</v>
      </c>
      <c r="J53" s="444">
        <v>3789</v>
      </c>
      <c r="K53" s="444">
        <v>9787</v>
      </c>
      <c r="L53" s="444">
        <v>3724</v>
      </c>
      <c r="M53" s="444">
        <v>3721</v>
      </c>
      <c r="N53" s="444">
        <v>3</v>
      </c>
      <c r="O53" s="444">
        <v>9852</v>
      </c>
      <c r="P53" s="444">
        <v>68</v>
      </c>
      <c r="Q53" s="444">
        <v>9784</v>
      </c>
      <c r="R53" s="444">
        <v>652</v>
      </c>
      <c r="S53" s="445">
        <v>0</v>
      </c>
    </row>
    <row r="54" spans="2:19" ht="13.5" customHeight="1">
      <c r="B54" s="82" t="s">
        <v>2153</v>
      </c>
      <c r="C54" s="444">
        <v>0</v>
      </c>
      <c r="D54" s="444">
        <v>0</v>
      </c>
      <c r="E54" s="444">
        <v>0</v>
      </c>
      <c r="F54" s="444">
        <v>0</v>
      </c>
      <c r="G54" s="445">
        <v>0</v>
      </c>
      <c r="H54" s="444">
        <v>0</v>
      </c>
      <c r="I54" s="447">
        <v>0</v>
      </c>
      <c r="J54" s="447">
        <v>0</v>
      </c>
      <c r="K54" s="447">
        <v>0</v>
      </c>
      <c r="L54" s="444">
        <v>0</v>
      </c>
      <c r="M54" s="444">
        <v>0</v>
      </c>
      <c r="N54" s="444">
        <v>0</v>
      </c>
      <c r="O54" s="444">
        <v>0</v>
      </c>
      <c r="P54" s="444">
        <v>0</v>
      </c>
      <c r="Q54" s="444">
        <v>0</v>
      </c>
      <c r="R54" s="444">
        <v>0</v>
      </c>
      <c r="S54" s="445">
        <v>0</v>
      </c>
    </row>
    <row r="55" spans="2:19" ht="13.5" customHeight="1">
      <c r="B55" s="82" t="s">
        <v>2154</v>
      </c>
      <c r="C55" s="444">
        <v>1076</v>
      </c>
      <c r="D55" s="444">
        <v>379</v>
      </c>
      <c r="E55" s="444">
        <v>0</v>
      </c>
      <c r="F55" s="444">
        <v>138</v>
      </c>
      <c r="G55" s="445">
        <v>559</v>
      </c>
      <c r="H55" s="444">
        <v>1076</v>
      </c>
      <c r="I55" s="444">
        <v>1053</v>
      </c>
      <c r="J55" s="444">
        <v>674</v>
      </c>
      <c r="K55" s="444">
        <v>379</v>
      </c>
      <c r="L55" s="444">
        <v>667</v>
      </c>
      <c r="M55" s="444">
        <v>666</v>
      </c>
      <c r="N55" s="444">
        <v>1</v>
      </c>
      <c r="O55" s="444">
        <v>386</v>
      </c>
      <c r="P55" s="444">
        <v>8</v>
      </c>
      <c r="Q55" s="444">
        <v>378</v>
      </c>
      <c r="R55" s="444">
        <v>23</v>
      </c>
      <c r="S55" s="445">
        <v>0</v>
      </c>
    </row>
    <row r="56" spans="2:19" ht="13.5" customHeight="1">
      <c r="B56" s="82" t="s">
        <v>2155</v>
      </c>
      <c r="C56" s="444">
        <v>4301</v>
      </c>
      <c r="D56" s="444">
        <v>1834</v>
      </c>
      <c r="E56" s="444">
        <v>0</v>
      </c>
      <c r="F56" s="444">
        <v>241</v>
      </c>
      <c r="G56" s="445">
        <v>2226</v>
      </c>
      <c r="H56" s="444">
        <v>4300</v>
      </c>
      <c r="I56" s="444">
        <v>3652</v>
      </c>
      <c r="J56" s="444">
        <v>1803</v>
      </c>
      <c r="K56" s="444">
        <v>1849</v>
      </c>
      <c r="L56" s="444">
        <v>1784</v>
      </c>
      <c r="M56" s="444">
        <v>1776</v>
      </c>
      <c r="N56" s="444">
        <v>8</v>
      </c>
      <c r="O56" s="444">
        <v>1868</v>
      </c>
      <c r="P56" s="444">
        <v>27</v>
      </c>
      <c r="Q56" s="444">
        <v>1841</v>
      </c>
      <c r="R56" s="444">
        <v>648</v>
      </c>
      <c r="S56" s="445">
        <v>1</v>
      </c>
    </row>
    <row r="57" spans="2:19" ht="13.5" customHeight="1">
      <c r="B57" s="82" t="s">
        <v>2156</v>
      </c>
      <c r="C57" s="444">
        <v>3840</v>
      </c>
      <c r="D57" s="444">
        <v>1627</v>
      </c>
      <c r="E57" s="444">
        <v>0</v>
      </c>
      <c r="F57" s="444">
        <v>252</v>
      </c>
      <c r="G57" s="445">
        <v>1961</v>
      </c>
      <c r="H57" s="444">
        <v>3810</v>
      </c>
      <c r="I57" s="444">
        <v>3725</v>
      </c>
      <c r="J57" s="444">
        <v>1782</v>
      </c>
      <c r="K57" s="444">
        <v>1943</v>
      </c>
      <c r="L57" s="444">
        <v>1769</v>
      </c>
      <c r="M57" s="444">
        <v>1765</v>
      </c>
      <c r="N57" s="444">
        <v>4</v>
      </c>
      <c r="O57" s="444">
        <v>1956</v>
      </c>
      <c r="P57" s="444">
        <v>17</v>
      </c>
      <c r="Q57" s="444">
        <v>1939</v>
      </c>
      <c r="R57" s="444">
        <v>85</v>
      </c>
      <c r="S57" s="445">
        <v>0</v>
      </c>
    </row>
    <row r="58" spans="2:19" ht="13.5" customHeight="1">
      <c r="B58" s="82" t="s">
        <v>2157</v>
      </c>
      <c r="C58" s="444">
        <v>0</v>
      </c>
      <c r="D58" s="444">
        <v>0</v>
      </c>
      <c r="E58" s="444">
        <v>0</v>
      </c>
      <c r="F58" s="444">
        <v>0</v>
      </c>
      <c r="G58" s="445">
        <v>0</v>
      </c>
      <c r="H58" s="444">
        <v>0</v>
      </c>
      <c r="I58" s="447">
        <v>0</v>
      </c>
      <c r="J58" s="447">
        <v>0</v>
      </c>
      <c r="K58" s="447">
        <v>0</v>
      </c>
      <c r="L58" s="444">
        <v>0</v>
      </c>
      <c r="M58" s="444">
        <v>0</v>
      </c>
      <c r="N58" s="444">
        <v>0</v>
      </c>
      <c r="O58" s="444">
        <v>0</v>
      </c>
      <c r="P58" s="444">
        <v>0</v>
      </c>
      <c r="Q58" s="444">
        <v>0</v>
      </c>
      <c r="R58" s="444">
        <v>0</v>
      </c>
      <c r="S58" s="445">
        <v>0</v>
      </c>
    </row>
    <row r="59" spans="2:19" ht="13.5" customHeight="1">
      <c r="B59" s="82" t="s">
        <v>2158</v>
      </c>
      <c r="C59" s="444">
        <v>49085</v>
      </c>
      <c r="D59" s="444">
        <v>35164</v>
      </c>
      <c r="E59" s="444">
        <v>128</v>
      </c>
      <c r="F59" s="444">
        <v>2799</v>
      </c>
      <c r="G59" s="445">
        <v>10994</v>
      </c>
      <c r="H59" s="444">
        <v>49072</v>
      </c>
      <c r="I59" s="444">
        <v>47432</v>
      </c>
      <c r="J59" s="444">
        <v>6080</v>
      </c>
      <c r="K59" s="444">
        <v>41352</v>
      </c>
      <c r="L59" s="444">
        <v>5551</v>
      </c>
      <c r="M59" s="444">
        <v>5485</v>
      </c>
      <c r="N59" s="444">
        <v>66</v>
      </c>
      <c r="O59" s="444">
        <v>41881</v>
      </c>
      <c r="P59" s="444">
        <v>595</v>
      </c>
      <c r="Q59" s="444">
        <v>41286</v>
      </c>
      <c r="R59" s="444">
        <v>1640</v>
      </c>
      <c r="S59" s="445">
        <v>27</v>
      </c>
    </row>
    <row r="60" spans="2:19" ht="13.5" customHeight="1">
      <c r="B60" s="82" t="s">
        <v>2159</v>
      </c>
      <c r="C60" s="444">
        <v>22726</v>
      </c>
      <c r="D60" s="444">
        <v>6640</v>
      </c>
      <c r="E60" s="444">
        <v>147</v>
      </c>
      <c r="F60" s="444">
        <v>697</v>
      </c>
      <c r="G60" s="445">
        <v>15242</v>
      </c>
      <c r="H60" s="444">
        <v>22705</v>
      </c>
      <c r="I60" s="444">
        <v>21848</v>
      </c>
      <c r="J60" s="444">
        <v>9377</v>
      </c>
      <c r="K60" s="444">
        <v>12471</v>
      </c>
      <c r="L60" s="444">
        <v>9386</v>
      </c>
      <c r="M60" s="444">
        <v>9320</v>
      </c>
      <c r="N60" s="444">
        <v>66</v>
      </c>
      <c r="O60" s="444">
        <v>12462</v>
      </c>
      <c r="P60" s="444">
        <v>57</v>
      </c>
      <c r="Q60" s="444">
        <v>12405</v>
      </c>
      <c r="R60" s="444">
        <v>857</v>
      </c>
      <c r="S60" s="445">
        <v>0</v>
      </c>
    </row>
    <row r="61" spans="2:19" ht="13.5" customHeight="1">
      <c r="B61" s="82" t="s">
        <v>2160</v>
      </c>
      <c r="C61" s="444">
        <v>10975</v>
      </c>
      <c r="D61" s="444">
        <v>5605</v>
      </c>
      <c r="E61" s="444">
        <v>0</v>
      </c>
      <c r="F61" s="444">
        <v>432</v>
      </c>
      <c r="G61" s="445">
        <v>4938</v>
      </c>
      <c r="H61" s="444">
        <v>10911</v>
      </c>
      <c r="I61" s="444">
        <v>9818</v>
      </c>
      <c r="J61" s="444">
        <v>5112</v>
      </c>
      <c r="K61" s="444">
        <v>4706</v>
      </c>
      <c r="L61" s="444">
        <v>5099</v>
      </c>
      <c r="M61" s="444">
        <v>5079</v>
      </c>
      <c r="N61" s="444">
        <v>20</v>
      </c>
      <c r="O61" s="444">
        <v>4719</v>
      </c>
      <c r="P61" s="444">
        <v>33</v>
      </c>
      <c r="Q61" s="444">
        <v>4686</v>
      </c>
      <c r="R61" s="444">
        <v>1093</v>
      </c>
      <c r="S61" s="445">
        <v>54</v>
      </c>
    </row>
    <row r="62" spans="2:19" ht="13.5" customHeight="1">
      <c r="B62" s="82" t="s">
        <v>2161</v>
      </c>
      <c r="C62" s="444">
        <v>17022</v>
      </c>
      <c r="D62" s="444">
        <v>11916</v>
      </c>
      <c r="E62" s="444">
        <v>0</v>
      </c>
      <c r="F62" s="444">
        <v>334</v>
      </c>
      <c r="G62" s="445">
        <v>4772</v>
      </c>
      <c r="H62" s="444">
        <v>16864</v>
      </c>
      <c r="I62" s="444">
        <v>16253</v>
      </c>
      <c r="J62" s="444">
        <v>6642</v>
      </c>
      <c r="K62" s="444">
        <v>9611</v>
      </c>
      <c r="L62" s="444">
        <v>6629</v>
      </c>
      <c r="M62" s="444">
        <v>6610</v>
      </c>
      <c r="N62" s="444">
        <v>19</v>
      </c>
      <c r="O62" s="444">
        <v>9624</v>
      </c>
      <c r="P62" s="444">
        <v>32</v>
      </c>
      <c r="Q62" s="444">
        <v>9592</v>
      </c>
      <c r="R62" s="444">
        <v>611</v>
      </c>
      <c r="S62" s="445">
        <v>128</v>
      </c>
    </row>
    <row r="63" spans="2:19" ht="13.5" customHeight="1">
      <c r="B63" s="82" t="s">
        <v>2162</v>
      </c>
      <c r="C63" s="444">
        <v>2154</v>
      </c>
      <c r="D63" s="444">
        <v>230</v>
      </c>
      <c r="E63" s="444">
        <v>0</v>
      </c>
      <c r="F63" s="444">
        <v>233</v>
      </c>
      <c r="G63" s="445">
        <v>1691</v>
      </c>
      <c r="H63" s="444">
        <v>2153</v>
      </c>
      <c r="I63" s="444">
        <v>2012</v>
      </c>
      <c r="J63" s="444">
        <v>1567</v>
      </c>
      <c r="K63" s="444">
        <v>445</v>
      </c>
      <c r="L63" s="444">
        <v>1523</v>
      </c>
      <c r="M63" s="444">
        <v>1523</v>
      </c>
      <c r="N63" s="447">
        <v>0</v>
      </c>
      <c r="O63" s="444">
        <v>489</v>
      </c>
      <c r="P63" s="444">
        <v>44</v>
      </c>
      <c r="Q63" s="444">
        <v>445</v>
      </c>
      <c r="R63" s="444">
        <v>141</v>
      </c>
      <c r="S63" s="445">
        <v>0</v>
      </c>
    </row>
    <row r="64" spans="2:19" ht="13.5" customHeight="1" thickBot="1">
      <c r="B64" s="84" t="s">
        <v>2163</v>
      </c>
      <c r="C64" s="448">
        <v>14551</v>
      </c>
      <c r="D64" s="448">
        <v>9796</v>
      </c>
      <c r="E64" s="448">
        <v>0</v>
      </c>
      <c r="F64" s="448">
        <v>199</v>
      </c>
      <c r="G64" s="449">
        <v>4556</v>
      </c>
      <c r="H64" s="448">
        <v>14544</v>
      </c>
      <c r="I64" s="448">
        <v>14114</v>
      </c>
      <c r="J64" s="448">
        <v>5485</v>
      </c>
      <c r="K64" s="448">
        <v>8629</v>
      </c>
      <c r="L64" s="448">
        <v>5425</v>
      </c>
      <c r="M64" s="448">
        <v>5422</v>
      </c>
      <c r="N64" s="448">
        <v>3</v>
      </c>
      <c r="O64" s="448">
        <v>8689</v>
      </c>
      <c r="P64" s="448">
        <v>63</v>
      </c>
      <c r="Q64" s="448">
        <v>8626</v>
      </c>
      <c r="R64" s="448">
        <v>430</v>
      </c>
      <c r="S64" s="449">
        <v>7</v>
      </c>
    </row>
    <row r="65" ht="12">
      <c r="B65" s="450" t="s">
        <v>2488</v>
      </c>
    </row>
    <row r="66" ht="12">
      <c r="B66" s="440" t="s">
        <v>2489</v>
      </c>
    </row>
    <row r="67" ht="12">
      <c r="B67" s="450" t="s">
        <v>2490</v>
      </c>
    </row>
    <row r="68" ht="12">
      <c r="B68" s="440" t="s">
        <v>2491</v>
      </c>
    </row>
    <row r="69" ht="12">
      <c r="B69" s="440" t="s">
        <v>2492</v>
      </c>
    </row>
  </sheetData>
  <mergeCells count="5">
    <mergeCell ref="H6:H7"/>
    <mergeCell ref="R6:R7"/>
    <mergeCell ref="I7:I8"/>
    <mergeCell ref="J7:J8"/>
    <mergeCell ref="K7:K8"/>
  </mergeCells>
  <printOptions/>
  <pageMargins left="0.75" right="0.75" top="1" bottom="1" header="0.512" footer="0.512"/>
  <pageSetup orientation="portrait" paperSize="8" r:id="rId1"/>
</worksheet>
</file>

<file path=xl/worksheets/sheet13.xml><?xml version="1.0" encoding="utf-8"?>
<worksheet xmlns="http://schemas.openxmlformats.org/spreadsheetml/2006/main" xmlns:r="http://schemas.openxmlformats.org/officeDocument/2006/relationships">
  <dimension ref="A2:N42"/>
  <sheetViews>
    <sheetView workbookViewId="0" topLeftCell="A1">
      <selection activeCell="A1" sqref="A1"/>
    </sheetView>
  </sheetViews>
  <sheetFormatPr defaultColWidth="9.00390625" defaultRowHeight="13.5"/>
  <cols>
    <col min="1" max="1" width="2.625" style="451" customWidth="1"/>
    <col min="2" max="2" width="15.625" style="451" customWidth="1"/>
    <col min="3" max="14" width="8.125" style="451" customWidth="1"/>
    <col min="15" max="16384" width="9.00390625" style="451" customWidth="1"/>
  </cols>
  <sheetData>
    <row r="2" ht="18" customHeight="1">
      <c r="B2" s="452" t="s">
        <v>2555</v>
      </c>
    </row>
    <row r="3" ht="18" customHeight="1">
      <c r="B3" s="452" t="s">
        <v>2528</v>
      </c>
    </row>
    <row r="4" ht="12.75" thickBot="1"/>
    <row r="5" spans="2:14" ht="18" customHeight="1" thickTop="1">
      <c r="B5" s="453"/>
      <c r="C5" s="454"/>
      <c r="D5" s="455" t="s">
        <v>2494</v>
      </c>
      <c r="E5" s="455"/>
      <c r="F5" s="455"/>
      <c r="G5" s="455"/>
      <c r="H5" s="455"/>
      <c r="I5" s="456"/>
      <c r="J5" s="457" t="s">
        <v>2495</v>
      </c>
      <c r="K5" s="457"/>
      <c r="L5" s="457"/>
      <c r="M5" s="457"/>
      <c r="N5" s="456"/>
    </row>
    <row r="6" spans="2:14" ht="18" customHeight="1">
      <c r="B6" s="458" t="s">
        <v>2258</v>
      </c>
      <c r="C6" s="459" t="s">
        <v>2496</v>
      </c>
      <c r="D6" s="460" t="s">
        <v>2497</v>
      </c>
      <c r="E6" s="460" t="s">
        <v>2498</v>
      </c>
      <c r="F6" s="460" t="s">
        <v>2499</v>
      </c>
      <c r="G6" s="460" t="s">
        <v>2499</v>
      </c>
      <c r="H6" s="460" t="s">
        <v>2500</v>
      </c>
      <c r="I6" s="460" t="s">
        <v>2501</v>
      </c>
      <c r="J6" s="461" t="s">
        <v>2529</v>
      </c>
      <c r="K6" s="461" t="s">
        <v>2530</v>
      </c>
      <c r="L6" s="461" t="s">
        <v>2531</v>
      </c>
      <c r="M6" s="461" t="s">
        <v>2532</v>
      </c>
      <c r="N6" s="461" t="s">
        <v>2533</v>
      </c>
    </row>
    <row r="7" spans="2:14" ht="18" customHeight="1">
      <c r="B7" s="458" t="s">
        <v>2502</v>
      </c>
      <c r="C7" s="459" t="s">
        <v>2097</v>
      </c>
      <c r="D7" s="459"/>
      <c r="E7" s="459"/>
      <c r="F7" s="459" t="s">
        <v>2503</v>
      </c>
      <c r="G7" s="459" t="s">
        <v>2504</v>
      </c>
      <c r="H7" s="459"/>
      <c r="I7" s="459" t="s">
        <v>2505</v>
      </c>
      <c r="J7" s="459"/>
      <c r="K7" s="462" t="s">
        <v>2506</v>
      </c>
      <c r="L7" s="462" t="s">
        <v>2506</v>
      </c>
      <c r="M7" s="462" t="s">
        <v>2506</v>
      </c>
      <c r="N7" s="459"/>
    </row>
    <row r="8" spans="2:14" ht="18" customHeight="1">
      <c r="B8" s="463" t="s">
        <v>2507</v>
      </c>
      <c r="C8" s="464"/>
      <c r="D8" s="465" t="s">
        <v>2508</v>
      </c>
      <c r="E8" s="465" t="s">
        <v>2509</v>
      </c>
      <c r="F8" s="465" t="s">
        <v>2510</v>
      </c>
      <c r="G8" s="465" t="s">
        <v>2510</v>
      </c>
      <c r="H8" s="465" t="s">
        <v>2508</v>
      </c>
      <c r="I8" s="465" t="s">
        <v>2511</v>
      </c>
      <c r="J8" s="465" t="s">
        <v>2512</v>
      </c>
      <c r="K8" s="466" t="s">
        <v>2534</v>
      </c>
      <c r="L8" s="466" t="s">
        <v>2535</v>
      </c>
      <c r="M8" s="466" t="s">
        <v>2536</v>
      </c>
      <c r="N8" s="465" t="s">
        <v>2513</v>
      </c>
    </row>
    <row r="9" spans="2:14" ht="15" customHeight="1">
      <c r="B9" s="467" t="s">
        <v>2537</v>
      </c>
      <c r="C9" s="468">
        <f>SUM(D9:I9)</f>
        <v>569</v>
      </c>
      <c r="D9" s="469">
        <v>542</v>
      </c>
      <c r="E9" s="469">
        <v>6</v>
      </c>
      <c r="F9" s="469">
        <v>0</v>
      </c>
      <c r="G9" s="469">
        <v>5</v>
      </c>
      <c r="H9" s="469">
        <v>13</v>
      </c>
      <c r="I9" s="469">
        <v>3</v>
      </c>
      <c r="J9" s="469">
        <v>268</v>
      </c>
      <c r="K9" s="469">
        <v>207</v>
      </c>
      <c r="L9" s="469">
        <v>61</v>
      </c>
      <c r="M9" s="469">
        <v>22</v>
      </c>
      <c r="N9" s="469">
        <v>11</v>
      </c>
    </row>
    <row r="10" spans="2:14" ht="15" customHeight="1">
      <c r="B10" s="467" t="s">
        <v>2538</v>
      </c>
      <c r="C10" s="468">
        <f>SUM(D10:I10)</f>
        <v>628</v>
      </c>
      <c r="D10" s="468">
        <v>610</v>
      </c>
      <c r="E10" s="468">
        <v>5</v>
      </c>
      <c r="F10" s="468">
        <v>0</v>
      </c>
      <c r="G10" s="468">
        <v>2</v>
      </c>
      <c r="H10" s="468">
        <v>9</v>
      </c>
      <c r="I10" s="468">
        <v>2</v>
      </c>
      <c r="J10" s="468">
        <v>152</v>
      </c>
      <c r="K10" s="468">
        <v>214</v>
      </c>
      <c r="L10" s="468">
        <v>129</v>
      </c>
      <c r="M10" s="468">
        <v>66</v>
      </c>
      <c r="N10" s="468">
        <v>67</v>
      </c>
    </row>
    <row r="11" spans="2:14" ht="15" customHeight="1">
      <c r="B11" s="467" t="s">
        <v>2539</v>
      </c>
      <c r="C11" s="468">
        <f>SUM(D11:I11)</f>
        <v>607</v>
      </c>
      <c r="D11" s="468">
        <v>587</v>
      </c>
      <c r="E11" s="468">
        <v>6</v>
      </c>
      <c r="F11" s="468">
        <v>0</v>
      </c>
      <c r="G11" s="468">
        <v>2</v>
      </c>
      <c r="H11" s="468">
        <v>10</v>
      </c>
      <c r="I11" s="468">
        <v>2</v>
      </c>
      <c r="J11" s="468">
        <v>190</v>
      </c>
      <c r="K11" s="468">
        <v>220</v>
      </c>
      <c r="L11" s="468">
        <v>129</v>
      </c>
      <c r="M11" s="468">
        <v>40</v>
      </c>
      <c r="N11" s="468">
        <v>28</v>
      </c>
    </row>
    <row r="12" spans="2:14" ht="15" customHeight="1">
      <c r="B12" s="467" t="s">
        <v>2540</v>
      </c>
      <c r="C12" s="468">
        <f>SUM(D12:I12)</f>
        <v>594</v>
      </c>
      <c r="D12" s="468">
        <v>569</v>
      </c>
      <c r="E12" s="468">
        <v>5</v>
      </c>
      <c r="F12" s="468">
        <v>0</v>
      </c>
      <c r="G12" s="468">
        <v>9</v>
      </c>
      <c r="H12" s="468">
        <v>8</v>
      </c>
      <c r="I12" s="468">
        <v>3</v>
      </c>
      <c r="J12" s="468">
        <v>335</v>
      </c>
      <c r="K12" s="468">
        <v>166</v>
      </c>
      <c r="L12" s="468">
        <v>31</v>
      </c>
      <c r="M12" s="468">
        <v>8</v>
      </c>
      <c r="N12" s="468">
        <v>4</v>
      </c>
    </row>
    <row r="13" spans="1:14" s="473" customFormat="1" ht="15" customHeight="1">
      <c r="A13" s="470"/>
      <c r="B13" s="471" t="s">
        <v>2541</v>
      </c>
      <c r="C13" s="472">
        <f>SUM(D13:I13)</f>
        <v>576</v>
      </c>
      <c r="D13" s="472">
        <f aca="true" t="shared" si="0" ref="D13:N13">SUM(D16:D29)</f>
        <v>548</v>
      </c>
      <c r="E13" s="472">
        <f t="shared" si="0"/>
        <v>4</v>
      </c>
      <c r="F13" s="472">
        <f t="shared" si="0"/>
        <v>0</v>
      </c>
      <c r="G13" s="472">
        <f t="shared" si="0"/>
        <v>1</v>
      </c>
      <c r="H13" s="472">
        <f t="shared" si="0"/>
        <v>20</v>
      </c>
      <c r="I13" s="472">
        <f t="shared" si="0"/>
        <v>3</v>
      </c>
      <c r="J13" s="472">
        <f t="shared" si="0"/>
        <v>314</v>
      </c>
      <c r="K13" s="472">
        <f t="shared" si="0"/>
        <v>164</v>
      </c>
      <c r="L13" s="472">
        <f t="shared" si="0"/>
        <v>42</v>
      </c>
      <c r="M13" s="472">
        <f t="shared" si="0"/>
        <v>9</v>
      </c>
      <c r="N13" s="472">
        <f t="shared" si="0"/>
        <v>4</v>
      </c>
    </row>
    <row r="14" spans="1:14" ht="9.75" customHeight="1">
      <c r="A14" s="474"/>
      <c r="B14" s="475"/>
      <c r="C14" s="476"/>
      <c r="D14" s="476"/>
      <c r="E14" s="476"/>
      <c r="F14" s="476"/>
      <c r="G14" s="476"/>
      <c r="H14" s="476"/>
      <c r="I14" s="476"/>
      <c r="J14" s="476"/>
      <c r="K14" s="476"/>
      <c r="L14" s="476"/>
      <c r="M14" s="476"/>
      <c r="N14" s="476"/>
    </row>
    <row r="15" spans="2:14" ht="24" customHeight="1">
      <c r="B15" s="477" t="s">
        <v>2514</v>
      </c>
      <c r="C15" s="468"/>
      <c r="D15" s="468"/>
      <c r="E15" s="468"/>
      <c r="F15" s="468"/>
      <c r="G15" s="468"/>
      <c r="H15" s="468"/>
      <c r="I15" s="468"/>
      <c r="J15" s="468"/>
      <c r="K15" s="468"/>
      <c r="L15" s="468"/>
      <c r="M15" s="468"/>
      <c r="N15" s="468"/>
    </row>
    <row r="16" spans="2:14" ht="13.5" customHeight="1">
      <c r="B16" s="459" t="s">
        <v>2515</v>
      </c>
      <c r="C16" s="468">
        <f aca="true" t="shared" si="1" ref="C16:C29">SUM(D16:I16)</f>
        <v>29</v>
      </c>
      <c r="D16" s="468">
        <v>29</v>
      </c>
      <c r="E16" s="468">
        <v>0</v>
      </c>
      <c r="F16" s="468">
        <v>0</v>
      </c>
      <c r="G16" s="468">
        <v>0</v>
      </c>
      <c r="H16" s="468">
        <v>0</v>
      </c>
      <c r="I16" s="468">
        <v>0</v>
      </c>
      <c r="J16" s="478">
        <v>0</v>
      </c>
      <c r="K16" s="468">
        <v>0</v>
      </c>
      <c r="L16" s="468">
        <v>0</v>
      </c>
      <c r="M16" s="468">
        <v>0</v>
      </c>
      <c r="N16" s="468">
        <v>0</v>
      </c>
    </row>
    <row r="17" spans="2:14" ht="13.5" customHeight="1">
      <c r="B17" s="459" t="s">
        <v>2516</v>
      </c>
      <c r="C17" s="468">
        <f t="shared" si="1"/>
        <v>3</v>
      </c>
      <c r="D17" s="468">
        <v>3</v>
      </c>
      <c r="E17" s="468">
        <v>0</v>
      </c>
      <c r="F17" s="468">
        <v>0</v>
      </c>
      <c r="G17" s="468">
        <v>0</v>
      </c>
      <c r="H17" s="468">
        <v>0</v>
      </c>
      <c r="I17" s="468">
        <v>0</v>
      </c>
      <c r="J17" s="468">
        <v>3</v>
      </c>
      <c r="K17" s="468">
        <v>0</v>
      </c>
      <c r="L17" s="468">
        <v>0</v>
      </c>
      <c r="M17" s="468">
        <v>0</v>
      </c>
      <c r="N17" s="468">
        <v>0</v>
      </c>
    </row>
    <row r="18" spans="2:14" ht="13.5" customHeight="1">
      <c r="B18" s="459" t="s">
        <v>2542</v>
      </c>
      <c r="C18" s="468">
        <f t="shared" si="1"/>
        <v>172</v>
      </c>
      <c r="D18" s="468">
        <v>161</v>
      </c>
      <c r="E18" s="468">
        <v>0</v>
      </c>
      <c r="F18" s="468">
        <v>0</v>
      </c>
      <c r="G18" s="468">
        <v>0</v>
      </c>
      <c r="H18" s="468">
        <v>11</v>
      </c>
      <c r="I18" s="468">
        <v>0</v>
      </c>
      <c r="J18" s="468">
        <v>145</v>
      </c>
      <c r="K18" s="468">
        <v>27</v>
      </c>
      <c r="L18" s="468">
        <v>0</v>
      </c>
      <c r="M18" s="468">
        <v>0</v>
      </c>
      <c r="N18" s="468">
        <v>0</v>
      </c>
    </row>
    <row r="19" spans="2:14" ht="13.5" customHeight="1">
      <c r="B19" s="479" t="s">
        <v>2543</v>
      </c>
      <c r="C19" s="468">
        <f t="shared" si="1"/>
        <v>203</v>
      </c>
      <c r="D19" s="468">
        <v>203</v>
      </c>
      <c r="E19" s="468">
        <v>0</v>
      </c>
      <c r="F19" s="468">
        <v>0</v>
      </c>
      <c r="G19" s="468">
        <v>0</v>
      </c>
      <c r="H19" s="468">
        <v>0</v>
      </c>
      <c r="I19" s="468">
        <v>0</v>
      </c>
      <c r="J19" s="468">
        <v>127</v>
      </c>
      <c r="K19" s="468">
        <v>65</v>
      </c>
      <c r="L19" s="468">
        <v>10</v>
      </c>
      <c r="M19" s="468">
        <v>1</v>
      </c>
      <c r="N19" s="468">
        <v>0</v>
      </c>
    </row>
    <row r="20" spans="2:14" ht="13.5" customHeight="1">
      <c r="B20" s="479" t="s">
        <v>2544</v>
      </c>
      <c r="C20" s="468">
        <f t="shared" si="1"/>
        <v>82</v>
      </c>
      <c r="D20" s="468">
        <v>82</v>
      </c>
      <c r="E20" s="468">
        <v>0</v>
      </c>
      <c r="F20" s="468">
        <v>0</v>
      </c>
      <c r="G20" s="468">
        <v>0</v>
      </c>
      <c r="H20" s="468">
        <v>0</v>
      </c>
      <c r="I20" s="468">
        <v>0</v>
      </c>
      <c r="J20" s="468">
        <v>31</v>
      </c>
      <c r="K20" s="468">
        <v>34</v>
      </c>
      <c r="L20" s="468">
        <v>13</v>
      </c>
      <c r="M20" s="468">
        <v>4</v>
      </c>
      <c r="N20" s="468">
        <v>0</v>
      </c>
    </row>
    <row r="21" spans="2:14" ht="13.5" customHeight="1">
      <c r="B21" s="479" t="s">
        <v>2545</v>
      </c>
      <c r="C21" s="468">
        <f t="shared" si="1"/>
        <v>40</v>
      </c>
      <c r="D21" s="468">
        <v>39</v>
      </c>
      <c r="E21" s="468">
        <v>0</v>
      </c>
      <c r="F21" s="468">
        <v>0</v>
      </c>
      <c r="G21" s="468">
        <v>0</v>
      </c>
      <c r="H21" s="468">
        <v>1</v>
      </c>
      <c r="I21" s="468">
        <v>0</v>
      </c>
      <c r="J21" s="468">
        <v>6</v>
      </c>
      <c r="K21" s="468">
        <v>19</v>
      </c>
      <c r="L21" s="468">
        <v>12</v>
      </c>
      <c r="M21" s="468">
        <v>2</v>
      </c>
      <c r="N21" s="468">
        <v>1</v>
      </c>
    </row>
    <row r="22" spans="2:14" ht="13.5" customHeight="1">
      <c r="B22" s="479" t="s">
        <v>2546</v>
      </c>
      <c r="C22" s="468">
        <f t="shared" si="1"/>
        <v>25</v>
      </c>
      <c r="D22" s="468">
        <v>24</v>
      </c>
      <c r="E22" s="468">
        <v>1</v>
      </c>
      <c r="F22" s="468">
        <v>0</v>
      </c>
      <c r="G22" s="468">
        <v>0</v>
      </c>
      <c r="H22" s="468">
        <v>0</v>
      </c>
      <c r="I22" s="468">
        <v>0</v>
      </c>
      <c r="J22" s="468">
        <v>1</v>
      </c>
      <c r="K22" s="468">
        <v>18</v>
      </c>
      <c r="L22" s="468">
        <v>4</v>
      </c>
      <c r="M22" s="468">
        <v>2</v>
      </c>
      <c r="N22" s="468">
        <v>0</v>
      </c>
    </row>
    <row r="23" spans="2:14" ht="13.5" customHeight="1">
      <c r="B23" s="479" t="s">
        <v>2547</v>
      </c>
      <c r="C23" s="468">
        <f t="shared" si="1"/>
        <v>0</v>
      </c>
      <c r="D23" s="468">
        <v>0</v>
      </c>
      <c r="E23" s="468">
        <v>0</v>
      </c>
      <c r="F23" s="468">
        <v>0</v>
      </c>
      <c r="G23" s="468">
        <v>0</v>
      </c>
      <c r="H23" s="468">
        <v>0</v>
      </c>
      <c r="I23" s="468">
        <v>0</v>
      </c>
      <c r="J23" s="468">
        <v>0</v>
      </c>
      <c r="K23" s="468">
        <v>0</v>
      </c>
      <c r="L23" s="468">
        <v>0</v>
      </c>
      <c r="M23" s="468">
        <v>0</v>
      </c>
      <c r="N23" s="468">
        <v>0</v>
      </c>
    </row>
    <row r="24" spans="2:14" ht="13.5" customHeight="1">
      <c r="B24" s="479" t="s">
        <v>2548</v>
      </c>
      <c r="C24" s="468">
        <f t="shared" si="1"/>
        <v>2</v>
      </c>
      <c r="D24" s="468">
        <v>2</v>
      </c>
      <c r="E24" s="468">
        <v>0</v>
      </c>
      <c r="F24" s="468">
        <v>0</v>
      </c>
      <c r="G24" s="468">
        <v>0</v>
      </c>
      <c r="H24" s="468">
        <v>0</v>
      </c>
      <c r="I24" s="468">
        <v>0</v>
      </c>
      <c r="J24" s="468">
        <v>0</v>
      </c>
      <c r="K24" s="468">
        <v>0</v>
      </c>
      <c r="L24" s="468">
        <v>1</v>
      </c>
      <c r="M24" s="468">
        <v>0</v>
      </c>
      <c r="N24" s="468">
        <v>1</v>
      </c>
    </row>
    <row r="25" spans="2:14" ht="13.5" customHeight="1">
      <c r="B25" s="479" t="s">
        <v>2549</v>
      </c>
      <c r="C25" s="468">
        <f t="shared" si="1"/>
        <v>2</v>
      </c>
      <c r="D25" s="468">
        <v>0</v>
      </c>
      <c r="E25" s="468">
        <v>1</v>
      </c>
      <c r="F25" s="468">
        <v>0</v>
      </c>
      <c r="G25" s="468">
        <v>0</v>
      </c>
      <c r="H25" s="468">
        <v>0</v>
      </c>
      <c r="I25" s="468">
        <v>1</v>
      </c>
      <c r="J25" s="468">
        <v>1</v>
      </c>
      <c r="K25" s="468">
        <v>0</v>
      </c>
      <c r="L25" s="468">
        <v>0</v>
      </c>
      <c r="M25" s="468">
        <v>0</v>
      </c>
      <c r="N25" s="468">
        <v>1</v>
      </c>
    </row>
    <row r="26" spans="2:14" ht="13.5" customHeight="1">
      <c r="B26" s="479" t="s">
        <v>2550</v>
      </c>
      <c r="C26" s="468">
        <f t="shared" si="1"/>
        <v>2</v>
      </c>
      <c r="D26" s="468">
        <v>1</v>
      </c>
      <c r="E26" s="468">
        <v>1</v>
      </c>
      <c r="F26" s="468">
        <v>0</v>
      </c>
      <c r="G26" s="468">
        <v>0</v>
      </c>
      <c r="H26" s="468">
        <v>0</v>
      </c>
      <c r="I26" s="468">
        <v>0</v>
      </c>
      <c r="J26" s="468">
        <v>0</v>
      </c>
      <c r="K26" s="468">
        <v>1</v>
      </c>
      <c r="L26" s="468">
        <v>1</v>
      </c>
      <c r="M26" s="468">
        <v>0</v>
      </c>
      <c r="N26" s="468">
        <v>0</v>
      </c>
    </row>
    <row r="27" spans="2:14" ht="13.5" customHeight="1">
      <c r="B27" s="479" t="s">
        <v>2551</v>
      </c>
      <c r="C27" s="468">
        <f t="shared" si="1"/>
        <v>2</v>
      </c>
      <c r="D27" s="468">
        <v>0</v>
      </c>
      <c r="E27" s="468">
        <v>1</v>
      </c>
      <c r="F27" s="468">
        <v>0</v>
      </c>
      <c r="G27" s="468">
        <v>0</v>
      </c>
      <c r="H27" s="468">
        <v>0</v>
      </c>
      <c r="I27" s="468">
        <v>1</v>
      </c>
      <c r="J27" s="468">
        <v>0</v>
      </c>
      <c r="K27" s="468">
        <v>0</v>
      </c>
      <c r="L27" s="468">
        <v>1</v>
      </c>
      <c r="M27" s="468">
        <v>0</v>
      </c>
      <c r="N27" s="468">
        <v>1</v>
      </c>
    </row>
    <row r="28" spans="2:14" ht="13.5" customHeight="1">
      <c r="B28" s="459" t="s">
        <v>2517</v>
      </c>
      <c r="C28" s="468">
        <f t="shared" si="1"/>
        <v>11</v>
      </c>
      <c r="D28" s="468">
        <v>4</v>
      </c>
      <c r="E28" s="468">
        <v>0</v>
      </c>
      <c r="F28" s="468">
        <v>0</v>
      </c>
      <c r="G28" s="468">
        <v>0</v>
      </c>
      <c r="H28" s="468">
        <v>7</v>
      </c>
      <c r="I28" s="468">
        <v>0</v>
      </c>
      <c r="J28" s="468">
        <v>0</v>
      </c>
      <c r="K28" s="468">
        <v>0</v>
      </c>
      <c r="L28" s="468">
        <v>0</v>
      </c>
      <c r="M28" s="468">
        <v>0</v>
      </c>
      <c r="N28" s="468">
        <v>0</v>
      </c>
    </row>
    <row r="29" spans="2:14" ht="13.5" customHeight="1">
      <c r="B29" s="459" t="s">
        <v>2518</v>
      </c>
      <c r="C29" s="468">
        <f t="shared" si="1"/>
        <v>3</v>
      </c>
      <c r="D29" s="468">
        <v>0</v>
      </c>
      <c r="E29" s="468">
        <v>0</v>
      </c>
      <c r="F29" s="468">
        <v>0</v>
      </c>
      <c r="G29" s="468">
        <v>1</v>
      </c>
      <c r="H29" s="468">
        <v>1</v>
      </c>
      <c r="I29" s="468">
        <v>1</v>
      </c>
      <c r="J29" s="468">
        <v>0</v>
      </c>
      <c r="K29" s="468">
        <v>0</v>
      </c>
      <c r="L29" s="468">
        <v>0</v>
      </c>
      <c r="M29" s="468">
        <v>0</v>
      </c>
      <c r="N29" s="468">
        <v>0</v>
      </c>
    </row>
    <row r="30" spans="2:14" ht="9.75" customHeight="1">
      <c r="B30" s="459"/>
      <c r="C30" s="468"/>
      <c r="D30" s="468"/>
      <c r="E30" s="468"/>
      <c r="F30" s="468"/>
      <c r="G30" s="468"/>
      <c r="H30" s="468"/>
      <c r="I30" s="468"/>
      <c r="J30" s="468"/>
      <c r="K30" s="468"/>
      <c r="L30" s="468"/>
      <c r="M30" s="468"/>
      <c r="N30" s="468"/>
    </row>
    <row r="31" spans="2:14" ht="19.5" customHeight="1">
      <c r="B31" s="477" t="s">
        <v>2519</v>
      </c>
      <c r="C31" s="468"/>
      <c r="D31" s="468"/>
      <c r="E31" s="468"/>
      <c r="F31" s="468"/>
      <c r="G31" s="468"/>
      <c r="H31" s="468"/>
      <c r="I31" s="468"/>
      <c r="J31" s="468"/>
      <c r="K31" s="468"/>
      <c r="L31" s="468"/>
      <c r="M31" s="468"/>
      <c r="N31" s="468"/>
    </row>
    <row r="32" spans="2:14" ht="13.5" customHeight="1">
      <c r="B32" s="459" t="s">
        <v>2520</v>
      </c>
      <c r="C32" s="468">
        <f aca="true" t="shared" si="2" ref="C32:C39">SUM(D32:I32)</f>
        <v>62</v>
      </c>
      <c r="D32" s="468">
        <v>61</v>
      </c>
      <c r="E32" s="468">
        <v>0</v>
      </c>
      <c r="F32" s="468">
        <v>0</v>
      </c>
      <c r="G32" s="468">
        <v>0</v>
      </c>
      <c r="H32" s="468">
        <v>1</v>
      </c>
      <c r="I32" s="468">
        <v>0</v>
      </c>
      <c r="J32" s="468">
        <v>11</v>
      </c>
      <c r="K32" s="468">
        <v>18</v>
      </c>
      <c r="L32" s="468">
        <v>2</v>
      </c>
      <c r="M32" s="468">
        <v>1</v>
      </c>
      <c r="N32" s="468">
        <v>0</v>
      </c>
    </row>
    <row r="33" spans="2:14" ht="13.5" customHeight="1">
      <c r="B33" s="459" t="s">
        <v>2521</v>
      </c>
      <c r="C33" s="468">
        <f t="shared" si="2"/>
        <v>99</v>
      </c>
      <c r="D33" s="468">
        <v>98</v>
      </c>
      <c r="E33" s="468">
        <v>1</v>
      </c>
      <c r="F33" s="468">
        <v>0</v>
      </c>
      <c r="G33" s="468">
        <v>0</v>
      </c>
      <c r="H33" s="468">
        <v>0</v>
      </c>
      <c r="I33" s="468">
        <v>0</v>
      </c>
      <c r="J33" s="468">
        <v>54</v>
      </c>
      <c r="K33" s="468">
        <v>29</v>
      </c>
      <c r="L33" s="468">
        <v>13</v>
      </c>
      <c r="M33" s="468">
        <v>1</v>
      </c>
      <c r="N33" s="468">
        <v>2</v>
      </c>
    </row>
    <row r="34" spans="2:14" ht="13.5" customHeight="1">
      <c r="B34" s="459" t="s">
        <v>2522</v>
      </c>
      <c r="C34" s="468">
        <f t="shared" si="2"/>
        <v>107</v>
      </c>
      <c r="D34" s="468">
        <v>103</v>
      </c>
      <c r="E34" s="468">
        <v>0</v>
      </c>
      <c r="F34" s="468">
        <v>0</v>
      </c>
      <c r="G34" s="468">
        <v>1</v>
      </c>
      <c r="H34" s="468">
        <v>3</v>
      </c>
      <c r="I34" s="468">
        <v>0</v>
      </c>
      <c r="J34" s="468">
        <v>56</v>
      </c>
      <c r="K34" s="468">
        <v>24</v>
      </c>
      <c r="L34" s="468">
        <v>16</v>
      </c>
      <c r="M34" s="468">
        <v>6</v>
      </c>
      <c r="N34" s="468">
        <v>1</v>
      </c>
    </row>
    <row r="35" spans="2:14" ht="13.5" customHeight="1">
      <c r="B35" s="459" t="s">
        <v>2523</v>
      </c>
      <c r="C35" s="468">
        <f t="shared" si="2"/>
        <v>60</v>
      </c>
      <c r="D35" s="468">
        <v>56</v>
      </c>
      <c r="E35" s="468">
        <v>1</v>
      </c>
      <c r="F35" s="468">
        <v>0</v>
      </c>
      <c r="G35" s="468">
        <v>0</v>
      </c>
      <c r="H35" s="468">
        <v>1</v>
      </c>
      <c r="I35" s="468">
        <v>2</v>
      </c>
      <c r="J35" s="468">
        <v>45</v>
      </c>
      <c r="K35" s="468">
        <v>11</v>
      </c>
      <c r="L35" s="468">
        <v>3</v>
      </c>
      <c r="M35" s="468">
        <v>1</v>
      </c>
      <c r="N35" s="468">
        <v>0</v>
      </c>
    </row>
    <row r="36" spans="2:14" ht="13.5" customHeight="1">
      <c r="B36" s="459" t="s">
        <v>2524</v>
      </c>
      <c r="C36" s="468">
        <f t="shared" si="2"/>
        <v>44</v>
      </c>
      <c r="D36" s="468">
        <v>41</v>
      </c>
      <c r="E36" s="468">
        <v>0</v>
      </c>
      <c r="F36" s="468">
        <v>0</v>
      </c>
      <c r="G36" s="468">
        <v>0</v>
      </c>
      <c r="H36" s="468">
        <v>3</v>
      </c>
      <c r="I36" s="468">
        <v>0</v>
      </c>
      <c r="J36" s="468">
        <v>26</v>
      </c>
      <c r="K36" s="468">
        <v>17</v>
      </c>
      <c r="L36" s="468">
        <v>0</v>
      </c>
      <c r="M36" s="468">
        <v>0</v>
      </c>
      <c r="N36" s="468">
        <v>0</v>
      </c>
    </row>
    <row r="37" spans="2:14" ht="13.5" customHeight="1">
      <c r="B37" s="459" t="s">
        <v>2525</v>
      </c>
      <c r="C37" s="468">
        <f t="shared" si="2"/>
        <v>65</v>
      </c>
      <c r="D37" s="468">
        <v>58</v>
      </c>
      <c r="E37" s="468">
        <v>1</v>
      </c>
      <c r="F37" s="468">
        <v>0</v>
      </c>
      <c r="G37" s="468">
        <v>0</v>
      </c>
      <c r="H37" s="468">
        <v>5</v>
      </c>
      <c r="I37" s="468">
        <v>1</v>
      </c>
      <c r="J37" s="468">
        <v>37</v>
      </c>
      <c r="K37" s="468">
        <v>19</v>
      </c>
      <c r="L37" s="468">
        <v>3</v>
      </c>
      <c r="M37" s="468">
        <v>0</v>
      </c>
      <c r="N37" s="468">
        <v>1</v>
      </c>
    </row>
    <row r="38" spans="2:14" ht="13.5" customHeight="1">
      <c r="B38" s="459" t="s">
        <v>2526</v>
      </c>
      <c r="C38" s="468">
        <f t="shared" si="2"/>
        <v>45</v>
      </c>
      <c r="D38" s="468">
        <v>42</v>
      </c>
      <c r="E38" s="468">
        <v>0</v>
      </c>
      <c r="F38" s="468">
        <v>0</v>
      </c>
      <c r="G38" s="468">
        <v>0</v>
      </c>
      <c r="H38" s="468">
        <v>3</v>
      </c>
      <c r="I38" s="468">
        <v>0</v>
      </c>
      <c r="J38" s="468">
        <v>33</v>
      </c>
      <c r="K38" s="468">
        <v>12</v>
      </c>
      <c r="L38" s="468">
        <v>0</v>
      </c>
      <c r="M38" s="468">
        <v>0</v>
      </c>
      <c r="N38" s="468">
        <v>0</v>
      </c>
    </row>
    <row r="39" spans="2:14" ht="13.5" customHeight="1" thickBot="1">
      <c r="B39" s="480" t="s">
        <v>2527</v>
      </c>
      <c r="C39" s="481">
        <f t="shared" si="2"/>
        <v>94</v>
      </c>
      <c r="D39" s="481">
        <v>89</v>
      </c>
      <c r="E39" s="481">
        <v>1</v>
      </c>
      <c r="F39" s="481">
        <v>0</v>
      </c>
      <c r="G39" s="481">
        <v>0</v>
      </c>
      <c r="H39" s="481">
        <v>4</v>
      </c>
      <c r="I39" s="481">
        <v>0</v>
      </c>
      <c r="J39" s="481">
        <v>52</v>
      </c>
      <c r="K39" s="481">
        <v>34</v>
      </c>
      <c r="L39" s="481">
        <v>5</v>
      </c>
      <c r="M39" s="481">
        <v>0</v>
      </c>
      <c r="N39" s="481">
        <v>0</v>
      </c>
    </row>
    <row r="40" spans="2:14" ht="13.5" customHeight="1">
      <c r="B40" s="482" t="s">
        <v>2552</v>
      </c>
      <c r="C40" s="482"/>
      <c r="D40" s="482"/>
      <c r="E40" s="482"/>
      <c r="F40" s="482"/>
      <c r="G40" s="482"/>
      <c r="H40" s="482"/>
      <c r="I40" s="482"/>
      <c r="J40" s="483"/>
      <c r="K40" s="483"/>
      <c r="L40" s="483"/>
      <c r="M40" s="483"/>
      <c r="N40" s="483"/>
    </row>
    <row r="41" spans="2:14" ht="13.5" customHeight="1">
      <c r="B41" s="482" t="s">
        <v>2553</v>
      </c>
      <c r="C41" s="482"/>
      <c r="D41" s="482"/>
      <c r="E41" s="482"/>
      <c r="F41" s="482"/>
      <c r="G41" s="482"/>
      <c r="H41" s="482"/>
      <c r="I41" s="482"/>
      <c r="J41" s="483"/>
      <c r="K41" s="483"/>
      <c r="L41" s="483"/>
      <c r="M41" s="483"/>
      <c r="N41" s="483"/>
    </row>
    <row r="42" ht="12">
      <c r="B42" s="451" t="s">
        <v>2554</v>
      </c>
    </row>
  </sheetData>
  <printOptions/>
  <pageMargins left="0.2755905511811024" right="0.2755905511811024" top="0.3937007874015748" bottom="0.3937007874015748" header="0.1968503937007874" footer="0.1968503937007874"/>
  <pageSetup horizontalDpi="400" verticalDpi="400" orientation="portrait" paperSize="9" r:id="rId1"/>
  <headerFooter alignWithMargins="0">
    <oddFooter>&amp;C&amp;F&amp;A</oddFooter>
  </headerFooter>
</worksheet>
</file>

<file path=xl/worksheets/sheet14.xml><?xml version="1.0" encoding="utf-8"?>
<worksheet xmlns="http://schemas.openxmlformats.org/spreadsheetml/2006/main" xmlns:r="http://schemas.openxmlformats.org/officeDocument/2006/relationships">
  <dimension ref="A2:I31"/>
  <sheetViews>
    <sheetView workbookViewId="0" topLeftCell="A1">
      <selection activeCell="A1" sqref="A1"/>
    </sheetView>
  </sheetViews>
  <sheetFormatPr defaultColWidth="9.00390625" defaultRowHeight="15" customHeight="1"/>
  <cols>
    <col min="1" max="2" width="3.125" style="484" customWidth="1"/>
    <col min="3" max="3" width="14.625" style="484" customWidth="1"/>
    <col min="4" max="9" width="9.625" style="484" customWidth="1"/>
    <col min="10" max="16384" width="9.00390625" style="484" customWidth="1"/>
  </cols>
  <sheetData>
    <row r="1" ht="12" customHeight="1"/>
    <row r="2" spans="1:2" ht="15" customHeight="1">
      <c r="A2" s="485"/>
      <c r="B2" s="485" t="s">
        <v>2063</v>
      </c>
    </row>
    <row r="3" spans="1:9" ht="15" customHeight="1" thickBot="1">
      <c r="A3" s="485"/>
      <c r="I3" s="486" t="s">
        <v>2556</v>
      </c>
    </row>
    <row r="4" spans="1:9" ht="21" customHeight="1" thickTop="1">
      <c r="A4" s="485"/>
      <c r="B4" s="1261" t="s">
        <v>2557</v>
      </c>
      <c r="C4" s="1261"/>
      <c r="D4" s="487" t="s">
        <v>2558</v>
      </c>
      <c r="E4" s="488" t="s">
        <v>2559</v>
      </c>
      <c r="F4" s="488" t="s">
        <v>2560</v>
      </c>
      <c r="G4" s="488" t="s">
        <v>2561</v>
      </c>
      <c r="H4" s="488" t="s">
        <v>2562</v>
      </c>
      <c r="I4" s="488" t="s">
        <v>2563</v>
      </c>
    </row>
    <row r="5" spans="2:9" s="489" customFormat="1" ht="15" customHeight="1">
      <c r="B5" s="1260" t="s">
        <v>2209</v>
      </c>
      <c r="C5" s="1260"/>
      <c r="D5" s="490">
        <f>D6+D17+D22+D26</f>
        <v>10826.5</v>
      </c>
      <c r="E5" s="490">
        <f>E6+E17+E22+E26</f>
        <v>9955</v>
      </c>
      <c r="F5" s="490">
        <f>F6+F17+F22+F26</f>
        <v>10494.6</v>
      </c>
      <c r="G5" s="490">
        <f>G6+G17+G22+G26</f>
        <v>9097.999999999998</v>
      </c>
      <c r="H5" s="490">
        <f>H6+H17+H22+H26</f>
        <v>8905.9</v>
      </c>
      <c r="I5" s="490">
        <v>10119.6</v>
      </c>
    </row>
    <row r="6" spans="2:9" ht="15" customHeight="1">
      <c r="B6" s="1352" t="s">
        <v>2564</v>
      </c>
      <c r="C6" s="1352"/>
      <c r="D6" s="491">
        <v>6124.6</v>
      </c>
      <c r="E6" s="491">
        <f>SUM(E7:E16)</f>
        <v>3556.9999999999995</v>
      </c>
      <c r="F6" s="491">
        <f>SUM(F7:F16)</f>
        <v>3281.4</v>
      </c>
      <c r="G6" s="491">
        <f>SUM(G7:G16)</f>
        <v>2829.7999999999997</v>
      </c>
      <c r="H6" s="491">
        <f>SUM(H7:H16)</f>
        <v>2933.4999999999995</v>
      </c>
      <c r="I6" s="491">
        <f>SUM(I7:I16)</f>
        <v>3078.3</v>
      </c>
    </row>
    <row r="7" spans="2:9" ht="15" customHeight="1">
      <c r="B7" s="492"/>
      <c r="C7" s="493" t="s">
        <v>2565</v>
      </c>
      <c r="D7" s="491">
        <v>393</v>
      </c>
      <c r="E7" s="491">
        <v>371.9</v>
      </c>
      <c r="F7" s="491">
        <v>391.3</v>
      </c>
      <c r="G7" s="491">
        <v>383.9</v>
      </c>
      <c r="H7" s="491">
        <v>380.3</v>
      </c>
      <c r="I7" s="491">
        <v>318.2</v>
      </c>
    </row>
    <row r="8" spans="2:9" ht="15" customHeight="1">
      <c r="B8" s="494"/>
      <c r="C8" s="346" t="s">
        <v>2566</v>
      </c>
      <c r="D8" s="491">
        <v>136.1</v>
      </c>
      <c r="E8" s="491">
        <v>195.8</v>
      </c>
      <c r="F8" s="491">
        <v>254.9</v>
      </c>
      <c r="G8" s="491">
        <v>229.7</v>
      </c>
      <c r="H8" s="491">
        <v>225.7</v>
      </c>
      <c r="I8" s="491">
        <v>290.8</v>
      </c>
    </row>
    <row r="9" spans="2:9" ht="15" customHeight="1">
      <c r="B9" s="494"/>
      <c r="C9" s="346" t="s">
        <v>2567</v>
      </c>
      <c r="D9" s="491">
        <v>248.8</v>
      </c>
      <c r="E9" s="491">
        <v>289.4</v>
      </c>
      <c r="F9" s="491">
        <v>346.5</v>
      </c>
      <c r="G9" s="491">
        <v>338.1</v>
      </c>
      <c r="H9" s="491">
        <v>327.6</v>
      </c>
      <c r="I9" s="491">
        <v>322.3</v>
      </c>
    </row>
    <row r="10" spans="2:9" ht="15" customHeight="1">
      <c r="B10" s="494"/>
      <c r="C10" s="346" t="s">
        <v>2568</v>
      </c>
      <c r="D10" s="491">
        <v>202.7</v>
      </c>
      <c r="E10" s="491">
        <v>123.8</v>
      </c>
      <c r="F10" s="491">
        <v>85.2</v>
      </c>
      <c r="G10" s="491">
        <v>98.4</v>
      </c>
      <c r="H10" s="491">
        <v>146.5</v>
      </c>
      <c r="I10" s="491">
        <v>273.7</v>
      </c>
    </row>
    <row r="11" spans="2:9" ht="15" customHeight="1">
      <c r="B11" s="494"/>
      <c r="C11" s="346" t="s">
        <v>2569</v>
      </c>
      <c r="D11" s="491">
        <v>1446</v>
      </c>
      <c r="E11" s="491">
        <v>1028.3</v>
      </c>
      <c r="F11" s="491">
        <v>788.4</v>
      </c>
      <c r="G11" s="491">
        <v>730</v>
      </c>
      <c r="H11" s="491">
        <v>719.6</v>
      </c>
      <c r="I11" s="491">
        <v>731.9</v>
      </c>
    </row>
    <row r="12" spans="2:9" ht="15" customHeight="1">
      <c r="B12" s="494"/>
      <c r="C12" s="346" t="s">
        <v>2570</v>
      </c>
      <c r="D12" s="491">
        <v>107.7</v>
      </c>
      <c r="E12" s="491">
        <v>104.4</v>
      </c>
      <c r="F12" s="491">
        <v>112.3</v>
      </c>
      <c r="G12" s="491">
        <v>85.8</v>
      </c>
      <c r="H12" s="491">
        <v>78.9</v>
      </c>
      <c r="I12" s="491">
        <v>59.5</v>
      </c>
    </row>
    <row r="13" spans="2:9" ht="15" customHeight="1">
      <c r="B13" s="494"/>
      <c r="C13" s="346" t="s">
        <v>2571</v>
      </c>
      <c r="D13" s="491">
        <v>26.8</v>
      </c>
      <c r="E13" s="491">
        <v>31.1</v>
      </c>
      <c r="F13" s="491">
        <v>41.5</v>
      </c>
      <c r="G13" s="491">
        <v>43.6</v>
      </c>
      <c r="H13" s="491">
        <v>57</v>
      </c>
      <c r="I13" s="491">
        <v>53.7</v>
      </c>
    </row>
    <row r="14" spans="2:9" ht="15" customHeight="1">
      <c r="B14" s="494"/>
      <c r="C14" s="346" t="s">
        <v>2572</v>
      </c>
      <c r="D14" s="491">
        <v>200.6</v>
      </c>
      <c r="E14" s="491">
        <v>161.5</v>
      </c>
      <c r="F14" s="491">
        <v>76.3</v>
      </c>
      <c r="G14" s="491">
        <v>95.8</v>
      </c>
      <c r="H14" s="491">
        <v>141.7</v>
      </c>
      <c r="I14" s="491">
        <v>116.4</v>
      </c>
    </row>
    <row r="15" spans="2:9" ht="15" customHeight="1">
      <c r="B15" s="494"/>
      <c r="C15" s="346" t="s">
        <v>2573</v>
      </c>
      <c r="D15" s="491">
        <v>108.5</v>
      </c>
      <c r="E15" s="491">
        <v>138.7</v>
      </c>
      <c r="F15" s="491">
        <v>102.9</v>
      </c>
      <c r="G15" s="491">
        <v>88.4</v>
      </c>
      <c r="H15" s="491">
        <v>79.7</v>
      </c>
      <c r="I15" s="491">
        <v>129.5</v>
      </c>
    </row>
    <row r="16" spans="2:9" ht="15" customHeight="1">
      <c r="B16" s="494"/>
      <c r="C16" s="346" t="s">
        <v>2168</v>
      </c>
      <c r="D16" s="491">
        <v>3254.5</v>
      </c>
      <c r="E16" s="491">
        <v>1112.1</v>
      </c>
      <c r="F16" s="491">
        <v>1082.1</v>
      </c>
      <c r="G16" s="491">
        <v>736.1</v>
      </c>
      <c r="H16" s="491">
        <v>776.5</v>
      </c>
      <c r="I16" s="491">
        <v>782.3</v>
      </c>
    </row>
    <row r="17" spans="2:9" ht="15" customHeight="1">
      <c r="B17" s="1258" t="s">
        <v>2574</v>
      </c>
      <c r="C17" s="1259"/>
      <c r="D17" s="491">
        <f aca="true" t="shared" si="0" ref="D17:I17">SUM(D18:D21)</f>
        <v>317.8</v>
      </c>
      <c r="E17" s="491">
        <f t="shared" si="0"/>
        <v>307</v>
      </c>
      <c r="F17" s="491">
        <f t="shared" si="0"/>
        <v>319.1</v>
      </c>
      <c r="G17" s="491">
        <f t="shared" si="0"/>
        <v>374.40000000000003</v>
      </c>
      <c r="H17" s="491">
        <f t="shared" si="0"/>
        <v>316.3</v>
      </c>
      <c r="I17" s="491">
        <f t="shared" si="0"/>
        <v>273.5</v>
      </c>
    </row>
    <row r="18" spans="2:9" ht="15" customHeight="1">
      <c r="B18" s="494"/>
      <c r="C18" s="346" t="s">
        <v>2575</v>
      </c>
      <c r="D18" s="491">
        <v>15.6</v>
      </c>
      <c r="E18" s="491">
        <v>11.8</v>
      </c>
      <c r="F18" s="491">
        <v>9.2</v>
      </c>
      <c r="G18" s="491">
        <v>4.7</v>
      </c>
      <c r="H18" s="491">
        <v>4.4</v>
      </c>
      <c r="I18" s="491">
        <v>8.2</v>
      </c>
    </row>
    <row r="19" spans="2:9" ht="15" customHeight="1">
      <c r="B19" s="494"/>
      <c r="C19" s="346" t="s">
        <v>2576</v>
      </c>
      <c r="D19" s="491">
        <v>119.4</v>
      </c>
      <c r="E19" s="491">
        <v>124.2</v>
      </c>
      <c r="F19" s="491">
        <v>95.7</v>
      </c>
      <c r="G19" s="491">
        <v>60.7</v>
      </c>
      <c r="H19" s="491">
        <v>65.1</v>
      </c>
      <c r="I19" s="491">
        <v>51.2</v>
      </c>
    </row>
    <row r="20" spans="2:9" ht="15" customHeight="1">
      <c r="B20" s="494"/>
      <c r="C20" s="346" t="s">
        <v>2577</v>
      </c>
      <c r="D20" s="491">
        <v>86.5</v>
      </c>
      <c r="E20" s="491">
        <v>65</v>
      </c>
      <c r="F20" s="491">
        <v>120.3</v>
      </c>
      <c r="G20" s="491">
        <v>208.2</v>
      </c>
      <c r="H20" s="491">
        <v>170.3</v>
      </c>
      <c r="I20" s="491">
        <v>128.6</v>
      </c>
    </row>
    <row r="21" spans="2:9" ht="15" customHeight="1">
      <c r="B21" s="494"/>
      <c r="C21" s="346" t="s">
        <v>2168</v>
      </c>
      <c r="D21" s="491">
        <v>96.3</v>
      </c>
      <c r="E21" s="491">
        <v>106</v>
      </c>
      <c r="F21" s="491">
        <v>93.9</v>
      </c>
      <c r="G21" s="491">
        <v>100.8</v>
      </c>
      <c r="H21" s="491">
        <v>76.5</v>
      </c>
      <c r="I21" s="491">
        <v>85.5</v>
      </c>
    </row>
    <row r="22" spans="2:9" ht="15" customHeight="1">
      <c r="B22" s="1258" t="s">
        <v>2578</v>
      </c>
      <c r="C22" s="1259"/>
      <c r="D22" s="491">
        <f aca="true" t="shared" si="1" ref="D22:I22">SUM(D23:D25)</f>
        <v>4372.6</v>
      </c>
      <c r="E22" s="491">
        <f t="shared" si="1"/>
        <v>6076.299999999999</v>
      </c>
      <c r="F22" s="491">
        <f t="shared" si="1"/>
        <v>6877.1</v>
      </c>
      <c r="G22" s="491">
        <f t="shared" si="1"/>
        <v>5848.9</v>
      </c>
      <c r="H22" s="491">
        <f t="shared" si="1"/>
        <v>5641.999999999999</v>
      </c>
      <c r="I22" s="491">
        <f t="shared" si="1"/>
        <v>6745.500000000001</v>
      </c>
    </row>
    <row r="23" spans="2:9" ht="15" customHeight="1">
      <c r="B23" s="494"/>
      <c r="C23" s="346" t="s">
        <v>2579</v>
      </c>
      <c r="D23" s="491">
        <v>3151.9</v>
      </c>
      <c r="E23" s="491">
        <v>5013.9</v>
      </c>
      <c r="F23" s="491">
        <v>5960.8</v>
      </c>
      <c r="G23" s="491">
        <v>4911.4</v>
      </c>
      <c r="H23" s="491">
        <v>4646.9</v>
      </c>
      <c r="I23" s="491">
        <v>5654.3</v>
      </c>
    </row>
    <row r="24" spans="2:9" ht="15" customHeight="1">
      <c r="B24" s="494"/>
      <c r="C24" s="346" t="s">
        <v>2580</v>
      </c>
      <c r="D24" s="491">
        <v>1062.9</v>
      </c>
      <c r="E24" s="491">
        <v>865.9</v>
      </c>
      <c r="F24" s="491">
        <v>631.3</v>
      </c>
      <c r="G24" s="491">
        <v>726.4</v>
      </c>
      <c r="H24" s="491">
        <v>803.9</v>
      </c>
      <c r="I24" s="491">
        <v>867.1</v>
      </c>
    </row>
    <row r="25" spans="2:9" ht="15" customHeight="1">
      <c r="B25" s="494"/>
      <c r="C25" s="346" t="s">
        <v>2168</v>
      </c>
      <c r="D25" s="491">
        <v>157.8</v>
      </c>
      <c r="E25" s="491">
        <v>196.5</v>
      </c>
      <c r="F25" s="491">
        <v>285</v>
      </c>
      <c r="G25" s="491">
        <v>211.1</v>
      </c>
      <c r="H25" s="491">
        <v>191.2</v>
      </c>
      <c r="I25" s="491">
        <v>224.1</v>
      </c>
    </row>
    <row r="26" spans="2:9" ht="15" customHeight="1">
      <c r="B26" s="1258" t="s">
        <v>2581</v>
      </c>
      <c r="C26" s="1259"/>
      <c r="D26" s="491">
        <f aca="true" t="shared" si="2" ref="D26:I26">SUM(D27:D29)</f>
        <v>11.5</v>
      </c>
      <c r="E26" s="491">
        <f t="shared" si="2"/>
        <v>14.7</v>
      </c>
      <c r="F26" s="491">
        <f t="shared" si="2"/>
        <v>17</v>
      </c>
      <c r="G26" s="491">
        <f t="shared" si="2"/>
        <v>44.9</v>
      </c>
      <c r="H26" s="491">
        <f t="shared" si="2"/>
        <v>14.1</v>
      </c>
      <c r="I26" s="491">
        <f t="shared" si="2"/>
        <v>22.2</v>
      </c>
    </row>
    <row r="27" spans="2:9" ht="15" customHeight="1">
      <c r="B27" s="492"/>
      <c r="C27" s="493" t="s">
        <v>2582</v>
      </c>
      <c r="D27" s="491">
        <v>1.3</v>
      </c>
      <c r="E27" s="491">
        <v>1.7</v>
      </c>
      <c r="F27" s="491">
        <v>0.3</v>
      </c>
      <c r="G27" s="491">
        <v>1.2</v>
      </c>
      <c r="H27" s="491">
        <v>0.7</v>
      </c>
      <c r="I27" s="491">
        <v>1.3</v>
      </c>
    </row>
    <row r="28" spans="2:9" ht="15" customHeight="1">
      <c r="B28" s="492"/>
      <c r="C28" s="493" t="s">
        <v>2583</v>
      </c>
      <c r="D28" s="491">
        <v>1.1</v>
      </c>
      <c r="E28" s="491">
        <v>0.5</v>
      </c>
      <c r="F28" s="491">
        <v>0.7</v>
      </c>
      <c r="G28" s="491">
        <v>0.3</v>
      </c>
      <c r="H28" s="491">
        <v>4.8</v>
      </c>
      <c r="I28" s="491">
        <v>0.2</v>
      </c>
    </row>
    <row r="29" spans="2:9" ht="15" customHeight="1" thickBot="1">
      <c r="B29" s="495"/>
      <c r="C29" s="496" t="s">
        <v>2168</v>
      </c>
      <c r="D29" s="497">
        <v>9.1</v>
      </c>
      <c r="E29" s="497">
        <v>12.5</v>
      </c>
      <c r="F29" s="497">
        <v>16</v>
      </c>
      <c r="G29" s="497">
        <v>43.4</v>
      </c>
      <c r="H29" s="497">
        <v>8.6</v>
      </c>
      <c r="I29" s="497">
        <v>20.7</v>
      </c>
    </row>
    <row r="30" spans="2:3" ht="15" customHeight="1">
      <c r="B30" s="484" t="s">
        <v>2584</v>
      </c>
      <c r="C30" s="498"/>
    </row>
    <row r="31" ht="15" customHeight="1">
      <c r="B31" s="484" t="s">
        <v>2585</v>
      </c>
    </row>
  </sheetData>
  <mergeCells count="6">
    <mergeCell ref="B22:C22"/>
    <mergeCell ref="B26:C26"/>
    <mergeCell ref="B5:C5"/>
    <mergeCell ref="B4:C4"/>
    <mergeCell ref="B6:C6"/>
    <mergeCell ref="B17:C17"/>
  </mergeCells>
  <printOptions/>
  <pageMargins left="0.2755905511811024" right="0.31496062992125984" top="0.5905511811023623" bottom="0.3937007874015748" header="0.2755905511811024" footer="0.1968503937007874"/>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2:I53"/>
  <sheetViews>
    <sheetView workbookViewId="0" topLeftCell="A1">
      <selection activeCell="A1" sqref="A1"/>
    </sheetView>
  </sheetViews>
  <sheetFormatPr defaultColWidth="9.00390625" defaultRowHeight="13.5"/>
  <cols>
    <col min="1" max="2" width="3.625" style="499" customWidth="1"/>
    <col min="3" max="3" width="25.625" style="499" customWidth="1"/>
    <col min="4" max="9" width="12.125" style="499" customWidth="1"/>
    <col min="10" max="16384" width="9.00390625" style="499" customWidth="1"/>
  </cols>
  <sheetData>
    <row r="2" spans="2:3" ht="14.25">
      <c r="B2" s="500" t="s">
        <v>1304</v>
      </c>
      <c r="C2" s="500"/>
    </row>
    <row r="3" spans="2:3" ht="14.25">
      <c r="B3" s="500" t="s">
        <v>1276</v>
      </c>
      <c r="C3" s="500"/>
    </row>
    <row r="4" ht="12.75" thickBot="1">
      <c r="I4" s="501" t="s">
        <v>1277</v>
      </c>
    </row>
    <row r="5" spans="1:9" ht="54" customHeight="1" thickTop="1">
      <c r="A5" s="502"/>
      <c r="B5" s="1353" t="s">
        <v>1278</v>
      </c>
      <c r="C5" s="1354"/>
      <c r="D5" s="504" t="s">
        <v>2586</v>
      </c>
      <c r="E5" s="504" t="s">
        <v>2587</v>
      </c>
      <c r="F5" s="503" t="s">
        <v>1279</v>
      </c>
      <c r="G5" s="503" t="s">
        <v>1280</v>
      </c>
      <c r="H5" s="505" t="s">
        <v>1281</v>
      </c>
      <c r="I5" s="503" t="s">
        <v>1282</v>
      </c>
    </row>
    <row r="6" spans="1:9" ht="6" customHeight="1">
      <c r="A6" s="502"/>
      <c r="B6" s="506"/>
      <c r="C6" s="507"/>
      <c r="D6" s="508"/>
      <c r="E6" s="508"/>
      <c r="F6" s="508"/>
      <c r="G6" s="508"/>
      <c r="H6" s="508"/>
      <c r="I6" s="508"/>
    </row>
    <row r="7" spans="1:9" ht="12">
      <c r="A7" s="502"/>
      <c r="B7" s="509"/>
      <c r="C7" s="510" t="s">
        <v>1283</v>
      </c>
      <c r="D7" s="511">
        <v>4810</v>
      </c>
      <c r="E7" s="511">
        <v>146634</v>
      </c>
      <c r="F7" s="511">
        <v>1469337</v>
      </c>
      <c r="G7" s="511">
        <v>2544838</v>
      </c>
      <c r="H7" s="511">
        <v>2118257</v>
      </c>
      <c r="I7" s="511">
        <v>744414</v>
      </c>
    </row>
    <row r="8" spans="1:9" ht="12">
      <c r="A8" s="502"/>
      <c r="B8" s="509"/>
      <c r="C8" s="510" t="s">
        <v>1284</v>
      </c>
      <c r="D8" s="511">
        <v>4719</v>
      </c>
      <c r="E8" s="511">
        <v>143236</v>
      </c>
      <c r="F8" s="511">
        <v>1538592</v>
      </c>
      <c r="G8" s="511">
        <v>2621416</v>
      </c>
      <c r="H8" s="511">
        <v>2216365</v>
      </c>
      <c r="I8" s="511">
        <v>762076</v>
      </c>
    </row>
    <row r="9" spans="1:9" s="515" customFormat="1" ht="12" customHeight="1">
      <c r="A9" s="512"/>
      <c r="B9" s="513"/>
      <c r="C9" s="514" t="s">
        <v>1285</v>
      </c>
      <c r="D9" s="113">
        <f>SUM(D38,D42)</f>
        <v>4550</v>
      </c>
      <c r="E9" s="113">
        <f>SUM(E38,E42)</f>
        <v>139281</v>
      </c>
      <c r="F9" s="113">
        <v>1597113</v>
      </c>
      <c r="G9" s="113">
        <f>SUM(G38,G42)</f>
        <v>2708247</v>
      </c>
      <c r="H9" s="113">
        <f>SUM(H38,H42)</f>
        <v>2277649</v>
      </c>
      <c r="I9" s="113">
        <f>SUM(I38,I42)</f>
        <v>768974</v>
      </c>
    </row>
    <row r="10" spans="1:9" ht="9" customHeight="1">
      <c r="A10" s="502"/>
      <c r="B10" s="509"/>
      <c r="C10" s="516"/>
      <c r="D10" s="517"/>
      <c r="E10" s="517"/>
      <c r="F10" s="517"/>
      <c r="G10" s="517"/>
      <c r="H10" s="517"/>
      <c r="I10" s="517"/>
    </row>
    <row r="11" spans="1:9" ht="12">
      <c r="A11" s="502"/>
      <c r="B11" s="509"/>
      <c r="C11" s="518" t="s">
        <v>2588</v>
      </c>
      <c r="D11" s="295">
        <v>627</v>
      </c>
      <c r="E11" s="295">
        <v>14596</v>
      </c>
      <c r="F11" s="295">
        <v>149663</v>
      </c>
      <c r="G11" s="295">
        <v>250704</v>
      </c>
      <c r="H11" s="295">
        <v>191318</v>
      </c>
      <c r="I11" s="295">
        <v>66217</v>
      </c>
    </row>
    <row r="12" spans="1:9" ht="12">
      <c r="A12" s="502"/>
      <c r="B12" s="509"/>
      <c r="C12" s="518" t="s">
        <v>2589</v>
      </c>
      <c r="D12" s="295">
        <v>85</v>
      </c>
      <c r="E12" s="295">
        <v>2334</v>
      </c>
      <c r="F12" s="295">
        <v>36946</v>
      </c>
      <c r="G12" s="295">
        <v>60985</v>
      </c>
      <c r="H12" s="295">
        <v>45525</v>
      </c>
      <c r="I12" s="295">
        <v>12061</v>
      </c>
    </row>
    <row r="13" spans="1:9" ht="12">
      <c r="A13" s="502"/>
      <c r="B13" s="509"/>
      <c r="C13" s="518" t="s">
        <v>2590</v>
      </c>
      <c r="D13" s="295">
        <v>218</v>
      </c>
      <c r="E13" s="295">
        <v>3295</v>
      </c>
      <c r="F13" s="295">
        <v>20636</v>
      </c>
      <c r="G13" s="295">
        <v>40139</v>
      </c>
      <c r="H13" s="295">
        <v>24139</v>
      </c>
      <c r="I13" s="295">
        <v>9779</v>
      </c>
    </row>
    <row r="14" spans="1:9" ht="12">
      <c r="A14" s="502"/>
      <c r="B14" s="509"/>
      <c r="C14" s="518" t="s">
        <v>1286</v>
      </c>
      <c r="D14" s="295">
        <v>571</v>
      </c>
      <c r="E14" s="295">
        <v>17259</v>
      </c>
      <c r="F14" s="295">
        <v>43361</v>
      </c>
      <c r="G14" s="295">
        <v>104635</v>
      </c>
      <c r="H14" s="295">
        <v>77528</v>
      </c>
      <c r="I14" s="295">
        <v>41279</v>
      </c>
    </row>
    <row r="15" spans="1:9" ht="12">
      <c r="A15" s="502"/>
      <c r="B15" s="509" t="s">
        <v>2591</v>
      </c>
      <c r="C15" s="518" t="s">
        <v>2592</v>
      </c>
      <c r="D15" s="295">
        <v>242</v>
      </c>
      <c r="E15" s="295">
        <v>2705</v>
      </c>
      <c r="F15" s="295">
        <v>26745</v>
      </c>
      <c r="G15" s="295">
        <v>45229</v>
      </c>
      <c r="H15" s="295">
        <v>13669</v>
      </c>
      <c r="I15" s="295">
        <v>5693</v>
      </c>
    </row>
    <row r="16" spans="1:9" ht="12">
      <c r="A16" s="502"/>
      <c r="B16" s="509"/>
      <c r="C16" s="518" t="s">
        <v>2593</v>
      </c>
      <c r="D16" s="295">
        <v>186</v>
      </c>
      <c r="E16" s="295">
        <v>3615</v>
      </c>
      <c r="F16" s="295">
        <v>25271</v>
      </c>
      <c r="G16" s="295">
        <v>53723</v>
      </c>
      <c r="H16" s="295">
        <v>40311</v>
      </c>
      <c r="I16" s="295">
        <v>19730</v>
      </c>
    </row>
    <row r="17" spans="1:9" ht="12">
      <c r="A17" s="502"/>
      <c r="B17" s="509" t="s">
        <v>2591</v>
      </c>
      <c r="C17" s="518" t="s">
        <v>2594</v>
      </c>
      <c r="D17" s="295">
        <v>66</v>
      </c>
      <c r="E17" s="295">
        <v>1817</v>
      </c>
      <c r="F17" s="295">
        <v>19210</v>
      </c>
      <c r="G17" s="295">
        <v>32237</v>
      </c>
      <c r="H17" s="295">
        <v>24129</v>
      </c>
      <c r="I17" s="295">
        <v>9199</v>
      </c>
    </row>
    <row r="18" spans="1:9" ht="12">
      <c r="A18" s="502"/>
      <c r="B18" s="509"/>
      <c r="C18" s="518" t="s">
        <v>1287</v>
      </c>
      <c r="D18" s="295">
        <v>199</v>
      </c>
      <c r="E18" s="295">
        <v>3927</v>
      </c>
      <c r="F18" s="295">
        <v>20891</v>
      </c>
      <c r="G18" s="295">
        <v>52685</v>
      </c>
      <c r="H18" s="295">
        <v>34722</v>
      </c>
      <c r="I18" s="295">
        <v>18290</v>
      </c>
    </row>
    <row r="19" spans="1:9" ht="12">
      <c r="A19" s="502"/>
      <c r="B19" s="509" t="s">
        <v>2591</v>
      </c>
      <c r="C19" s="518" t="s">
        <v>2595</v>
      </c>
      <c r="D19" s="295">
        <v>39</v>
      </c>
      <c r="E19" s="295">
        <v>2746</v>
      </c>
      <c r="F19" s="295">
        <v>35561</v>
      </c>
      <c r="G19" s="295">
        <v>96130</v>
      </c>
      <c r="H19" s="295">
        <v>90198</v>
      </c>
      <c r="I19" s="295">
        <v>50675</v>
      </c>
    </row>
    <row r="20" spans="1:9" ht="12">
      <c r="A20" s="502"/>
      <c r="B20" s="509" t="s">
        <v>2591</v>
      </c>
      <c r="C20" s="518" t="s">
        <v>2596</v>
      </c>
      <c r="D20" s="295">
        <v>16</v>
      </c>
      <c r="E20" s="295">
        <v>123</v>
      </c>
      <c r="F20" s="295">
        <v>3840</v>
      </c>
      <c r="G20" s="295">
        <v>6503</v>
      </c>
      <c r="H20" s="295">
        <v>0</v>
      </c>
      <c r="I20" s="295">
        <v>0</v>
      </c>
    </row>
    <row r="21" spans="1:9" ht="12">
      <c r="A21" s="502"/>
      <c r="B21" s="509" t="s">
        <v>2591</v>
      </c>
      <c r="C21" s="518" t="s">
        <v>2597</v>
      </c>
      <c r="D21" s="295">
        <v>105</v>
      </c>
      <c r="E21" s="295">
        <v>3374</v>
      </c>
      <c r="F21" s="295">
        <v>31995</v>
      </c>
      <c r="G21" s="295">
        <v>56805</v>
      </c>
      <c r="H21" s="295">
        <v>45758</v>
      </c>
      <c r="I21" s="295">
        <v>17367</v>
      </c>
    </row>
    <row r="22" spans="1:9" ht="12">
      <c r="A22" s="502"/>
      <c r="B22" s="509" t="s">
        <v>2591</v>
      </c>
      <c r="C22" s="518" t="s">
        <v>2598</v>
      </c>
      <c r="D22" s="295">
        <v>18</v>
      </c>
      <c r="E22" s="295">
        <v>455</v>
      </c>
      <c r="F22" s="295">
        <v>1555</v>
      </c>
      <c r="G22" s="295">
        <v>4109</v>
      </c>
      <c r="H22" s="295">
        <v>3149</v>
      </c>
      <c r="I22" s="295">
        <v>1811</v>
      </c>
    </row>
    <row r="23" spans="1:9" ht="12">
      <c r="A23" s="502"/>
      <c r="B23" s="509"/>
      <c r="C23" s="519" t="s">
        <v>1288</v>
      </c>
      <c r="D23" s="295">
        <v>78</v>
      </c>
      <c r="E23" s="295">
        <v>1684</v>
      </c>
      <c r="F23" s="295">
        <v>13644</v>
      </c>
      <c r="G23" s="295">
        <v>22417</v>
      </c>
      <c r="H23" s="295">
        <v>18727</v>
      </c>
      <c r="I23" s="295">
        <v>6018</v>
      </c>
    </row>
    <row r="24" spans="1:9" ht="12">
      <c r="A24" s="502"/>
      <c r="B24" s="509" t="s">
        <v>2591</v>
      </c>
      <c r="C24" s="518" t="s">
        <v>2599</v>
      </c>
      <c r="D24" s="295">
        <v>200</v>
      </c>
      <c r="E24" s="295">
        <v>5784</v>
      </c>
      <c r="F24" s="295">
        <v>61096</v>
      </c>
      <c r="G24" s="295">
        <v>131232</v>
      </c>
      <c r="H24" s="295">
        <v>89711</v>
      </c>
      <c r="I24" s="295">
        <v>41793</v>
      </c>
    </row>
    <row r="25" spans="1:9" ht="12">
      <c r="A25" s="502"/>
      <c r="B25" s="509" t="s">
        <v>2591</v>
      </c>
      <c r="C25" s="518" t="s">
        <v>2600</v>
      </c>
      <c r="D25" s="295">
        <v>61</v>
      </c>
      <c r="E25" s="295">
        <v>1468</v>
      </c>
      <c r="F25" s="295">
        <v>15006</v>
      </c>
      <c r="G25" s="295">
        <v>27425</v>
      </c>
      <c r="H25" s="295">
        <v>16620</v>
      </c>
      <c r="I25" s="295">
        <v>6425</v>
      </c>
    </row>
    <row r="26" spans="1:9" ht="12">
      <c r="A26" s="502"/>
      <c r="B26" s="509" t="s">
        <v>2591</v>
      </c>
      <c r="C26" s="518" t="s">
        <v>2601</v>
      </c>
      <c r="D26" s="295">
        <v>44</v>
      </c>
      <c r="E26" s="295">
        <v>1357</v>
      </c>
      <c r="F26" s="295">
        <v>17567</v>
      </c>
      <c r="G26" s="295">
        <v>32525</v>
      </c>
      <c r="H26" s="295">
        <v>25461</v>
      </c>
      <c r="I26" s="295">
        <v>9378</v>
      </c>
    </row>
    <row r="27" spans="1:9" ht="12">
      <c r="A27" s="502"/>
      <c r="B27" s="509" t="s">
        <v>2591</v>
      </c>
      <c r="C27" s="518" t="s">
        <v>2602</v>
      </c>
      <c r="D27" s="295">
        <v>369</v>
      </c>
      <c r="E27" s="295">
        <v>6914</v>
      </c>
      <c r="F27" s="295">
        <v>56559</v>
      </c>
      <c r="G27" s="295">
        <v>112051</v>
      </c>
      <c r="H27" s="295">
        <v>69589</v>
      </c>
      <c r="I27" s="295">
        <v>25815</v>
      </c>
    </row>
    <row r="28" spans="1:9" ht="12">
      <c r="A28" s="502"/>
      <c r="B28" s="509" t="s">
        <v>2603</v>
      </c>
      <c r="C28" s="518" t="s">
        <v>2604</v>
      </c>
      <c r="D28" s="295">
        <v>419</v>
      </c>
      <c r="E28" s="295">
        <v>12150</v>
      </c>
      <c r="F28" s="295">
        <v>124105</v>
      </c>
      <c r="G28" s="295">
        <v>235800</v>
      </c>
      <c r="H28" s="295">
        <v>193378</v>
      </c>
      <c r="I28" s="295">
        <v>77965</v>
      </c>
    </row>
    <row r="29" spans="1:9" ht="12">
      <c r="A29" s="502"/>
      <c r="B29" s="509" t="s">
        <v>2603</v>
      </c>
      <c r="C29" s="518" t="s">
        <v>2605</v>
      </c>
      <c r="D29" s="295">
        <v>702</v>
      </c>
      <c r="E29" s="295">
        <v>41941</v>
      </c>
      <c r="F29" s="295">
        <v>779465</v>
      </c>
      <c r="G29" s="295">
        <v>1128139</v>
      </c>
      <c r="H29" s="295">
        <v>1076869</v>
      </c>
      <c r="I29" s="295">
        <v>270900</v>
      </c>
    </row>
    <row r="30" spans="1:9" ht="12">
      <c r="A30" s="502"/>
      <c r="B30" s="509" t="s">
        <v>2603</v>
      </c>
      <c r="C30" s="518" t="s">
        <v>2606</v>
      </c>
      <c r="D30" s="295">
        <v>118</v>
      </c>
      <c r="E30" s="295">
        <v>5673</v>
      </c>
      <c r="F30" s="295">
        <v>57847</v>
      </c>
      <c r="G30" s="295">
        <v>115290</v>
      </c>
      <c r="H30" s="295">
        <v>106340</v>
      </c>
      <c r="I30" s="295">
        <v>44312</v>
      </c>
    </row>
    <row r="31" spans="1:9" ht="12">
      <c r="A31" s="502"/>
      <c r="B31" s="509" t="s">
        <v>2603</v>
      </c>
      <c r="C31" s="518" t="s">
        <v>2607</v>
      </c>
      <c r="D31" s="295">
        <v>69</v>
      </c>
      <c r="E31" s="295">
        <v>2653</v>
      </c>
      <c r="F31" s="295">
        <v>19750</v>
      </c>
      <c r="G31" s="295">
        <v>35563</v>
      </c>
      <c r="H31" s="295">
        <v>31123</v>
      </c>
      <c r="I31" s="295">
        <v>11929</v>
      </c>
    </row>
    <row r="32" spans="1:9" ht="12">
      <c r="A32" s="502"/>
      <c r="B32" s="509"/>
      <c r="C32" s="518" t="s">
        <v>2608</v>
      </c>
      <c r="D32" s="295">
        <v>118</v>
      </c>
      <c r="E32" s="295">
        <v>3411</v>
      </c>
      <c r="F32" s="295">
        <v>36400</v>
      </c>
      <c r="G32" s="295">
        <v>63920</v>
      </c>
      <c r="H32" s="295">
        <v>59385</v>
      </c>
      <c r="I32" s="295">
        <v>22337</v>
      </c>
    </row>
    <row r="33" spans="1:9" ht="9" customHeight="1">
      <c r="A33" s="502"/>
      <c r="B33" s="509"/>
      <c r="C33" s="520"/>
      <c r="D33" s="517"/>
      <c r="E33" s="517"/>
      <c r="F33" s="517"/>
      <c r="G33" s="517"/>
      <c r="H33" s="517"/>
      <c r="I33" s="517"/>
    </row>
    <row r="34" spans="1:9" ht="12" customHeight="1">
      <c r="A34" s="502"/>
      <c r="B34" s="509"/>
      <c r="C34" s="518" t="s">
        <v>2609</v>
      </c>
      <c r="D34" s="295">
        <v>1160</v>
      </c>
      <c r="E34" s="295">
        <v>26743</v>
      </c>
      <c r="F34" s="295">
        <v>269133</v>
      </c>
      <c r="G34" s="295">
        <v>544245</v>
      </c>
      <c r="H34" s="295">
        <v>378284</v>
      </c>
      <c r="I34" s="295">
        <v>168157</v>
      </c>
    </row>
    <row r="35" spans="1:9" ht="12" customHeight="1">
      <c r="A35" s="502"/>
      <c r="B35" s="509"/>
      <c r="C35" s="518" t="s">
        <v>2610</v>
      </c>
      <c r="D35" s="295">
        <v>1308</v>
      </c>
      <c r="E35" s="295">
        <v>62417</v>
      </c>
      <c r="F35" s="295">
        <v>981167</v>
      </c>
      <c r="G35" s="295">
        <v>1514793</v>
      </c>
      <c r="H35" s="295">
        <v>1407710</v>
      </c>
      <c r="I35" s="295">
        <v>405106</v>
      </c>
    </row>
    <row r="36" spans="1:9" ht="12" customHeight="1">
      <c r="A36" s="502"/>
      <c r="B36" s="509"/>
      <c r="C36" s="518" t="s">
        <v>2611</v>
      </c>
      <c r="D36" s="295">
        <v>2082</v>
      </c>
      <c r="E36" s="295">
        <v>50121</v>
      </c>
      <c r="F36" s="295">
        <v>346813</v>
      </c>
      <c r="G36" s="295">
        <v>649209</v>
      </c>
      <c r="H36" s="295">
        <v>491655</v>
      </c>
      <c r="I36" s="295">
        <v>195711</v>
      </c>
    </row>
    <row r="37" spans="1:9" ht="6" customHeight="1">
      <c r="A37" s="502"/>
      <c r="B37" s="509"/>
      <c r="C37" s="520"/>
      <c r="D37" s="511"/>
      <c r="E37" s="511"/>
      <c r="F37" s="511"/>
      <c r="G37" s="511"/>
      <c r="H37" s="511"/>
      <c r="I37" s="511"/>
    </row>
    <row r="38" spans="1:9" ht="12">
      <c r="A38" s="502"/>
      <c r="B38" s="509"/>
      <c r="C38" s="518" t="s">
        <v>1289</v>
      </c>
      <c r="D38" s="295">
        <f>SUM(D39:D41)</f>
        <v>3574</v>
      </c>
      <c r="E38" s="295">
        <f>SUM(E39:E41)</f>
        <v>39293</v>
      </c>
      <c r="F38" s="295">
        <v>198331</v>
      </c>
      <c r="G38" s="295">
        <f>SUM(G39:G41)</f>
        <v>429788</v>
      </c>
      <c r="H38" s="295">
        <f>SUM(H39:H41)</f>
        <v>0</v>
      </c>
      <c r="I38" s="295">
        <f>SUM(I39:I41)</f>
        <v>0</v>
      </c>
    </row>
    <row r="39" spans="1:9" ht="12">
      <c r="A39" s="502"/>
      <c r="B39" s="509"/>
      <c r="C39" s="519" t="s">
        <v>1290</v>
      </c>
      <c r="D39" s="295">
        <v>2061</v>
      </c>
      <c r="E39" s="295">
        <v>12322</v>
      </c>
      <c r="F39" s="295">
        <v>47162</v>
      </c>
      <c r="G39" s="295">
        <v>107647</v>
      </c>
      <c r="H39" s="295">
        <v>0</v>
      </c>
      <c r="I39" s="295">
        <v>0</v>
      </c>
    </row>
    <row r="40" spans="1:9" ht="12">
      <c r="A40" s="502"/>
      <c r="B40" s="509"/>
      <c r="C40" s="519" t="s">
        <v>1291</v>
      </c>
      <c r="D40" s="295">
        <v>969</v>
      </c>
      <c r="E40" s="295">
        <v>13741</v>
      </c>
      <c r="F40" s="295">
        <v>75744</v>
      </c>
      <c r="G40" s="295">
        <v>159288</v>
      </c>
      <c r="H40" s="295">
        <v>0</v>
      </c>
      <c r="I40" s="295">
        <v>0</v>
      </c>
    </row>
    <row r="41" spans="1:9" ht="12">
      <c r="A41" s="502"/>
      <c r="B41" s="509"/>
      <c r="C41" s="519" t="s">
        <v>1292</v>
      </c>
      <c r="D41" s="295">
        <v>544</v>
      </c>
      <c r="E41" s="295">
        <v>13230</v>
      </c>
      <c r="F41" s="295">
        <v>75424</v>
      </c>
      <c r="G41" s="295">
        <v>162853</v>
      </c>
      <c r="H41" s="295">
        <v>0</v>
      </c>
      <c r="I41" s="295">
        <v>0</v>
      </c>
    </row>
    <row r="42" spans="1:9" ht="12">
      <c r="A42" s="502"/>
      <c r="B42" s="509"/>
      <c r="C42" s="518" t="s">
        <v>2612</v>
      </c>
      <c r="D42" s="295">
        <f>SUM(D43:D49)</f>
        <v>976</v>
      </c>
      <c r="E42" s="295">
        <f>SUM(E43:E49)</f>
        <v>99988</v>
      </c>
      <c r="F42" s="295">
        <v>1398783</v>
      </c>
      <c r="G42" s="295">
        <f>SUM(G43:G49)</f>
        <v>2278459</v>
      </c>
      <c r="H42" s="295">
        <f>SUM(H43:H49)</f>
        <v>2277649</v>
      </c>
      <c r="I42" s="295">
        <v>768974</v>
      </c>
    </row>
    <row r="43" spans="1:9" ht="12">
      <c r="A43" s="502"/>
      <c r="B43" s="509"/>
      <c r="C43" s="519" t="s">
        <v>1293</v>
      </c>
      <c r="D43" s="295">
        <v>380</v>
      </c>
      <c r="E43" s="295">
        <v>14760</v>
      </c>
      <c r="F43" s="295">
        <v>98971</v>
      </c>
      <c r="G43" s="295">
        <v>191490</v>
      </c>
      <c r="H43" s="295">
        <v>192020</v>
      </c>
      <c r="I43" s="295">
        <v>84031</v>
      </c>
    </row>
    <row r="44" spans="1:9" ht="12">
      <c r="A44" s="502"/>
      <c r="B44" s="509"/>
      <c r="C44" s="519" t="s">
        <v>1294</v>
      </c>
      <c r="D44" s="295">
        <v>337</v>
      </c>
      <c r="E44" s="295">
        <v>23585</v>
      </c>
      <c r="F44" s="295">
        <v>202354</v>
      </c>
      <c r="G44" s="295">
        <v>369202</v>
      </c>
      <c r="H44" s="295">
        <v>369625</v>
      </c>
      <c r="I44" s="295">
        <v>151012</v>
      </c>
    </row>
    <row r="45" spans="1:9" ht="12">
      <c r="A45" s="502"/>
      <c r="B45" s="509"/>
      <c r="C45" s="519" t="s">
        <v>1295</v>
      </c>
      <c r="D45" s="295">
        <v>161</v>
      </c>
      <c r="E45" s="295">
        <v>22182</v>
      </c>
      <c r="F45" s="295">
        <v>294956</v>
      </c>
      <c r="G45" s="295">
        <v>490832</v>
      </c>
      <c r="H45" s="295">
        <v>490238</v>
      </c>
      <c r="I45" s="295">
        <v>174297</v>
      </c>
    </row>
    <row r="46" spans="1:9" ht="12">
      <c r="A46" s="502"/>
      <c r="B46" s="509"/>
      <c r="C46" s="519" t="s">
        <v>1296</v>
      </c>
      <c r="D46" s="295">
        <v>49</v>
      </c>
      <c r="E46" s="295">
        <v>11966</v>
      </c>
      <c r="F46" s="295">
        <v>188460</v>
      </c>
      <c r="G46" s="295">
        <v>290662</v>
      </c>
      <c r="H46" s="295">
        <v>291743</v>
      </c>
      <c r="I46" s="295">
        <v>89997</v>
      </c>
    </row>
    <row r="47" spans="1:9" ht="12">
      <c r="A47" s="502"/>
      <c r="B47" s="509"/>
      <c r="C47" s="519" t="s">
        <v>1297</v>
      </c>
      <c r="D47" s="295">
        <v>26</v>
      </c>
      <c r="E47" s="295">
        <v>9751</v>
      </c>
      <c r="F47" s="295">
        <v>141435</v>
      </c>
      <c r="G47" s="295">
        <v>251464</v>
      </c>
      <c r="H47" s="295">
        <v>252189</v>
      </c>
      <c r="I47" s="295">
        <v>91074</v>
      </c>
    </row>
    <row r="48" spans="1:9" ht="12">
      <c r="A48" s="502"/>
      <c r="B48" s="509"/>
      <c r="C48" s="519" t="s">
        <v>1298</v>
      </c>
      <c r="D48" s="295">
        <v>19</v>
      </c>
      <c r="E48" s="295">
        <v>13236</v>
      </c>
      <c r="F48" s="295">
        <v>266403</v>
      </c>
      <c r="G48" s="295">
        <v>428248</v>
      </c>
      <c r="H48" s="295">
        <v>427474</v>
      </c>
      <c r="I48" s="295">
        <v>137931</v>
      </c>
    </row>
    <row r="49" spans="1:9" ht="12.75" thickBot="1">
      <c r="A49" s="520"/>
      <c r="B49" s="521"/>
      <c r="C49" s="522" t="s">
        <v>1299</v>
      </c>
      <c r="D49" s="523">
        <v>4</v>
      </c>
      <c r="E49" s="523">
        <v>4508</v>
      </c>
      <c r="F49" s="523">
        <v>206203</v>
      </c>
      <c r="G49" s="523">
        <v>256561</v>
      </c>
      <c r="H49" s="523">
        <v>254360</v>
      </c>
      <c r="I49" s="523">
        <v>40631</v>
      </c>
    </row>
    <row r="50" ht="12">
      <c r="B50" s="515" t="s">
        <v>1300</v>
      </c>
    </row>
    <row r="51" ht="12">
      <c r="B51" s="515" t="s">
        <v>1301</v>
      </c>
    </row>
    <row r="52" ht="12">
      <c r="B52" s="515" t="s">
        <v>1302</v>
      </c>
    </row>
    <row r="53" spans="2:3" ht="12">
      <c r="B53" s="515"/>
      <c r="C53" s="499" t="s">
        <v>1303</v>
      </c>
    </row>
  </sheetData>
  <mergeCells count="1">
    <mergeCell ref="B5:C5"/>
  </mergeCells>
  <printOptions/>
  <pageMargins left="0.2755905511811024" right="0.31496062992125984" top="0.5905511811023623" bottom="0.3937007874015748" header="0.2755905511811024" footer="0.1968503937007874"/>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2:AA128"/>
  <sheetViews>
    <sheetView workbookViewId="0" topLeftCell="A1">
      <selection activeCell="A1" sqref="A1"/>
    </sheetView>
  </sheetViews>
  <sheetFormatPr defaultColWidth="9.00390625" defaultRowHeight="13.5"/>
  <cols>
    <col min="1" max="1" width="3.625" style="524" customWidth="1"/>
    <col min="2" max="2" width="10.625" style="524" customWidth="1"/>
    <col min="3" max="6" width="8.125" style="526" customWidth="1"/>
    <col min="7" max="7" width="7.75390625" style="526" customWidth="1"/>
    <col min="8" max="16" width="7.125" style="526" customWidth="1"/>
    <col min="17" max="17" width="9.625" style="526" customWidth="1"/>
    <col min="18" max="21" width="8.625" style="526" customWidth="1"/>
    <col min="22" max="22" width="12.625" style="526" customWidth="1"/>
    <col min="23" max="25" width="13.625" style="526" customWidth="1"/>
    <col min="26" max="26" width="12.625" style="526" customWidth="1"/>
    <col min="27" max="27" width="9.625" style="526" customWidth="1"/>
    <col min="28" max="16384" width="9.00390625" style="526" customWidth="1"/>
  </cols>
  <sheetData>
    <row r="2" ht="18" customHeight="1">
      <c r="B2" s="525" t="s">
        <v>1341</v>
      </c>
    </row>
    <row r="3" spans="26:27" ht="18" customHeight="1" thickBot="1">
      <c r="Z3" s="527"/>
      <c r="AA3" s="527" t="s">
        <v>1322</v>
      </c>
    </row>
    <row r="4" spans="2:27" ht="13.5" customHeight="1" thickTop="1">
      <c r="B4" s="528"/>
      <c r="C4" s="1359" t="s">
        <v>1305</v>
      </c>
      <c r="D4" s="1360"/>
      <c r="E4" s="1360"/>
      <c r="F4" s="1360"/>
      <c r="G4" s="1360"/>
      <c r="H4" s="1360"/>
      <c r="I4" s="1360"/>
      <c r="J4" s="1360"/>
      <c r="K4" s="1360"/>
      <c r="L4" s="1360"/>
      <c r="M4" s="1360"/>
      <c r="N4" s="1360"/>
      <c r="O4" s="1360"/>
      <c r="P4" s="1361"/>
      <c r="Q4" s="1356" t="s">
        <v>1306</v>
      </c>
      <c r="R4" s="1356"/>
      <c r="S4" s="1356"/>
      <c r="T4" s="1356"/>
      <c r="U4" s="1356"/>
      <c r="V4" s="529"/>
      <c r="W4" s="529"/>
      <c r="X4" s="1356" t="s">
        <v>1307</v>
      </c>
      <c r="Y4" s="1362"/>
      <c r="Z4" s="1362"/>
      <c r="AA4" s="1362"/>
    </row>
    <row r="5" spans="2:27" ht="13.5" customHeight="1">
      <c r="B5" s="530" t="s">
        <v>1308</v>
      </c>
      <c r="C5" s="531"/>
      <c r="D5" s="1355" t="s">
        <v>1309</v>
      </c>
      <c r="E5" s="1355"/>
      <c r="F5" s="1355"/>
      <c r="G5" s="1355" t="s">
        <v>1310</v>
      </c>
      <c r="H5" s="1355"/>
      <c r="I5" s="1355"/>
      <c r="J5" s="1355"/>
      <c r="K5" s="1355"/>
      <c r="L5" s="1355"/>
      <c r="M5" s="1355"/>
      <c r="N5" s="1355"/>
      <c r="O5" s="1355"/>
      <c r="P5" s="1355"/>
      <c r="Q5" s="1363" t="s">
        <v>2209</v>
      </c>
      <c r="R5" s="1363" t="s">
        <v>1323</v>
      </c>
      <c r="S5" s="1363" t="s">
        <v>1324</v>
      </c>
      <c r="T5" s="1357" t="s">
        <v>1311</v>
      </c>
      <c r="U5" s="1358"/>
      <c r="V5" s="533" t="s">
        <v>1312</v>
      </c>
      <c r="W5" s="534" t="s">
        <v>1313</v>
      </c>
      <c r="X5" s="531"/>
      <c r="Y5" s="535" t="s">
        <v>1314</v>
      </c>
      <c r="Z5" s="535" t="s">
        <v>1315</v>
      </c>
      <c r="AA5" s="535" t="s">
        <v>1316</v>
      </c>
    </row>
    <row r="6" spans="2:27" ht="36" customHeight="1">
      <c r="B6" s="536" t="s">
        <v>2096</v>
      </c>
      <c r="C6" s="537" t="s">
        <v>2209</v>
      </c>
      <c r="D6" s="538" t="s">
        <v>2498</v>
      </c>
      <c r="E6" s="539" t="s">
        <v>1325</v>
      </c>
      <c r="F6" s="538" t="s">
        <v>2497</v>
      </c>
      <c r="G6" s="539" t="s">
        <v>1326</v>
      </c>
      <c r="H6" s="539" t="s">
        <v>1327</v>
      </c>
      <c r="I6" s="539" t="s">
        <v>1328</v>
      </c>
      <c r="J6" s="539" t="s">
        <v>1329</v>
      </c>
      <c r="K6" s="539" t="s">
        <v>1330</v>
      </c>
      <c r="L6" s="539" t="s">
        <v>1331</v>
      </c>
      <c r="M6" s="539" t="s">
        <v>1332</v>
      </c>
      <c r="N6" s="539" t="s">
        <v>1333</v>
      </c>
      <c r="O6" s="539" t="s">
        <v>1334</v>
      </c>
      <c r="P6" s="540" t="s">
        <v>1317</v>
      </c>
      <c r="Q6" s="1355"/>
      <c r="R6" s="1355"/>
      <c r="S6" s="1355"/>
      <c r="T6" s="532" t="s">
        <v>1335</v>
      </c>
      <c r="U6" s="532" t="s">
        <v>1336</v>
      </c>
      <c r="V6" s="541" t="s">
        <v>1318</v>
      </c>
      <c r="W6" s="537" t="s">
        <v>1319</v>
      </c>
      <c r="X6" s="537" t="s">
        <v>2209</v>
      </c>
      <c r="Y6" s="538" t="s">
        <v>1320</v>
      </c>
      <c r="Z6" s="538" t="s">
        <v>1321</v>
      </c>
      <c r="AA6" s="538" t="s">
        <v>1321</v>
      </c>
    </row>
    <row r="7" spans="1:27" s="545" customFormat="1" ht="15" customHeight="1">
      <c r="A7" s="542"/>
      <c r="B7" s="543" t="s">
        <v>2097</v>
      </c>
      <c r="C7" s="544">
        <f aca="true" t="shared" si="0" ref="C7:AA7">SUM(C8:C9)</f>
        <v>4550</v>
      </c>
      <c r="D7" s="544">
        <f t="shared" si="0"/>
        <v>3596</v>
      </c>
      <c r="E7" s="544">
        <f t="shared" si="0"/>
        <v>69</v>
      </c>
      <c r="F7" s="544">
        <f t="shared" si="0"/>
        <v>885</v>
      </c>
      <c r="G7" s="544">
        <f t="shared" si="0"/>
        <v>2061</v>
      </c>
      <c r="H7" s="544">
        <f t="shared" si="0"/>
        <v>969</v>
      </c>
      <c r="I7" s="544">
        <f t="shared" si="0"/>
        <v>544</v>
      </c>
      <c r="J7" s="544">
        <f t="shared" si="0"/>
        <v>380</v>
      </c>
      <c r="K7" s="544">
        <f t="shared" si="0"/>
        <v>337</v>
      </c>
      <c r="L7" s="544">
        <f t="shared" si="0"/>
        <v>161</v>
      </c>
      <c r="M7" s="544">
        <f t="shared" si="0"/>
        <v>49</v>
      </c>
      <c r="N7" s="544">
        <f t="shared" si="0"/>
        <v>26</v>
      </c>
      <c r="O7" s="544">
        <f t="shared" si="0"/>
        <v>19</v>
      </c>
      <c r="P7" s="544">
        <f t="shared" si="0"/>
        <v>4</v>
      </c>
      <c r="Q7" s="544">
        <f t="shared" si="0"/>
        <v>139281</v>
      </c>
      <c r="R7" s="544">
        <f t="shared" si="0"/>
        <v>73690</v>
      </c>
      <c r="S7" s="544">
        <f t="shared" si="0"/>
        <v>65591</v>
      </c>
      <c r="T7" s="544">
        <f t="shared" si="0"/>
        <v>72770</v>
      </c>
      <c r="U7" s="544">
        <f t="shared" si="0"/>
        <v>65093</v>
      </c>
      <c r="V7" s="544">
        <f t="shared" si="0"/>
        <v>46715045</v>
      </c>
      <c r="W7" s="544">
        <f t="shared" si="0"/>
        <v>159711314</v>
      </c>
      <c r="X7" s="544">
        <f t="shared" si="0"/>
        <v>270824699</v>
      </c>
      <c r="Y7" s="544">
        <f t="shared" si="0"/>
        <v>249896547</v>
      </c>
      <c r="Z7" s="544">
        <f t="shared" si="0"/>
        <v>20260526</v>
      </c>
      <c r="AA7" s="544">
        <f t="shared" si="0"/>
        <v>667626</v>
      </c>
    </row>
    <row r="8" spans="1:27" s="545" customFormat="1" ht="15" customHeight="1">
      <c r="A8" s="542"/>
      <c r="B8" s="546" t="s">
        <v>2115</v>
      </c>
      <c r="C8" s="284">
        <f aca="true" t="shared" si="1" ref="C8:AA8">SUM(C16:C28)</f>
        <v>3267</v>
      </c>
      <c r="D8" s="284">
        <f t="shared" si="1"/>
        <v>2633</v>
      </c>
      <c r="E8" s="284">
        <f t="shared" si="1"/>
        <v>34</v>
      </c>
      <c r="F8" s="284">
        <f t="shared" si="1"/>
        <v>600</v>
      </c>
      <c r="G8" s="284">
        <f t="shared" si="1"/>
        <v>1495</v>
      </c>
      <c r="H8" s="284">
        <f t="shared" si="1"/>
        <v>689</v>
      </c>
      <c r="I8" s="284">
        <f t="shared" si="1"/>
        <v>380</v>
      </c>
      <c r="J8" s="284">
        <f t="shared" si="1"/>
        <v>260</v>
      </c>
      <c r="K8" s="284">
        <f t="shared" si="1"/>
        <v>250</v>
      </c>
      <c r="L8" s="284">
        <f t="shared" si="1"/>
        <v>112</v>
      </c>
      <c r="M8" s="284">
        <f t="shared" si="1"/>
        <v>39</v>
      </c>
      <c r="N8" s="284">
        <f t="shared" si="1"/>
        <v>23</v>
      </c>
      <c r="O8" s="284">
        <f t="shared" si="1"/>
        <v>16</v>
      </c>
      <c r="P8" s="284">
        <f t="shared" si="1"/>
        <v>3</v>
      </c>
      <c r="Q8" s="284">
        <f t="shared" si="1"/>
        <v>103522</v>
      </c>
      <c r="R8" s="284">
        <f t="shared" si="1"/>
        <v>57765</v>
      </c>
      <c r="S8" s="284">
        <f t="shared" si="1"/>
        <v>45757</v>
      </c>
      <c r="T8" s="284">
        <f t="shared" si="1"/>
        <v>57128</v>
      </c>
      <c r="U8" s="284">
        <f t="shared" si="1"/>
        <v>45420</v>
      </c>
      <c r="V8" s="284">
        <f t="shared" si="1"/>
        <v>35963133</v>
      </c>
      <c r="W8" s="284">
        <f t="shared" si="1"/>
        <v>132815999</v>
      </c>
      <c r="X8" s="284">
        <f t="shared" si="1"/>
        <v>219876589</v>
      </c>
      <c r="Y8" s="284">
        <f t="shared" si="1"/>
        <v>205144636</v>
      </c>
      <c r="Z8" s="284">
        <f t="shared" si="1"/>
        <v>14088264</v>
      </c>
      <c r="AA8" s="284">
        <f t="shared" si="1"/>
        <v>643689</v>
      </c>
    </row>
    <row r="9" spans="1:27" s="545" customFormat="1" ht="15" customHeight="1">
      <c r="A9" s="542"/>
      <c r="B9" s="546" t="s">
        <v>2116</v>
      </c>
      <c r="C9" s="284">
        <f aca="true" t="shared" si="2" ref="C9:AA9">SUM(C29:C59)</f>
        <v>1283</v>
      </c>
      <c r="D9" s="284">
        <f t="shared" si="2"/>
        <v>963</v>
      </c>
      <c r="E9" s="284">
        <f t="shared" si="2"/>
        <v>35</v>
      </c>
      <c r="F9" s="284">
        <f t="shared" si="2"/>
        <v>285</v>
      </c>
      <c r="G9" s="284">
        <f t="shared" si="2"/>
        <v>566</v>
      </c>
      <c r="H9" s="284">
        <f t="shared" si="2"/>
        <v>280</v>
      </c>
      <c r="I9" s="284">
        <f t="shared" si="2"/>
        <v>164</v>
      </c>
      <c r="J9" s="284">
        <f t="shared" si="2"/>
        <v>120</v>
      </c>
      <c r="K9" s="284">
        <f t="shared" si="2"/>
        <v>87</v>
      </c>
      <c r="L9" s="284">
        <f t="shared" si="2"/>
        <v>49</v>
      </c>
      <c r="M9" s="284">
        <f t="shared" si="2"/>
        <v>10</v>
      </c>
      <c r="N9" s="284">
        <f t="shared" si="2"/>
        <v>3</v>
      </c>
      <c r="O9" s="284">
        <f t="shared" si="2"/>
        <v>3</v>
      </c>
      <c r="P9" s="284">
        <f t="shared" si="2"/>
        <v>1</v>
      </c>
      <c r="Q9" s="284">
        <f t="shared" si="2"/>
        <v>35759</v>
      </c>
      <c r="R9" s="284">
        <f t="shared" si="2"/>
        <v>15925</v>
      </c>
      <c r="S9" s="284">
        <f t="shared" si="2"/>
        <v>19834</v>
      </c>
      <c r="T9" s="284">
        <f t="shared" si="2"/>
        <v>15642</v>
      </c>
      <c r="U9" s="284">
        <f t="shared" si="2"/>
        <v>19673</v>
      </c>
      <c r="V9" s="284">
        <f t="shared" si="2"/>
        <v>10751912</v>
      </c>
      <c r="W9" s="284">
        <f t="shared" si="2"/>
        <v>26895315</v>
      </c>
      <c r="X9" s="284">
        <f t="shared" si="2"/>
        <v>50948110</v>
      </c>
      <c r="Y9" s="284">
        <f t="shared" si="2"/>
        <v>44751911</v>
      </c>
      <c r="Z9" s="284">
        <f t="shared" si="2"/>
        <v>6172262</v>
      </c>
      <c r="AA9" s="284">
        <f t="shared" si="2"/>
        <v>23937</v>
      </c>
    </row>
    <row r="10" spans="1:27" s="550" customFormat="1" ht="12" customHeight="1">
      <c r="A10" s="547"/>
      <c r="B10" s="548"/>
      <c r="C10" s="549"/>
      <c r="D10" s="549"/>
      <c r="E10" s="549"/>
      <c r="F10" s="549"/>
      <c r="G10" s="549"/>
      <c r="H10" s="549"/>
      <c r="I10" s="549"/>
      <c r="J10" s="549"/>
      <c r="K10" s="549"/>
      <c r="L10" s="549"/>
      <c r="M10" s="549"/>
      <c r="N10" s="549"/>
      <c r="O10" s="549"/>
      <c r="P10" s="549"/>
      <c r="Q10" s="549"/>
      <c r="R10" s="549"/>
      <c r="S10" s="549"/>
      <c r="T10" s="549"/>
      <c r="U10" s="549"/>
      <c r="V10" s="549"/>
      <c r="W10" s="549"/>
      <c r="X10" s="549"/>
      <c r="Y10" s="549"/>
      <c r="Z10" s="549"/>
      <c r="AA10" s="549"/>
    </row>
    <row r="11" spans="1:27" s="550" customFormat="1" ht="12" customHeight="1">
      <c r="A11" s="547"/>
      <c r="B11" s="71" t="s">
        <v>1337</v>
      </c>
      <c r="C11" s="549">
        <f aca="true" t="shared" si="3" ref="C11:AA11">SUM(C16,C21:C23,C25:C27,C29:C35)</f>
        <v>1989</v>
      </c>
      <c r="D11" s="549">
        <f t="shared" si="3"/>
        <v>1564</v>
      </c>
      <c r="E11" s="549">
        <f t="shared" si="3"/>
        <v>22</v>
      </c>
      <c r="F11" s="549">
        <f t="shared" si="3"/>
        <v>403</v>
      </c>
      <c r="G11" s="549">
        <f t="shared" si="3"/>
        <v>979</v>
      </c>
      <c r="H11" s="549">
        <f t="shared" si="3"/>
        <v>408</v>
      </c>
      <c r="I11" s="549">
        <f t="shared" si="3"/>
        <v>194</v>
      </c>
      <c r="J11" s="549">
        <f t="shared" si="3"/>
        <v>156</v>
      </c>
      <c r="K11" s="549">
        <f t="shared" si="3"/>
        <v>144</v>
      </c>
      <c r="L11" s="549">
        <f t="shared" si="3"/>
        <v>64</v>
      </c>
      <c r="M11" s="549">
        <f t="shared" si="3"/>
        <v>22</v>
      </c>
      <c r="N11" s="549">
        <f t="shared" si="3"/>
        <v>12</v>
      </c>
      <c r="O11" s="549">
        <f t="shared" si="3"/>
        <v>10</v>
      </c>
      <c r="P11" s="549">
        <f t="shared" si="3"/>
        <v>0</v>
      </c>
      <c r="Q11" s="549">
        <f t="shared" si="3"/>
        <v>58057</v>
      </c>
      <c r="R11" s="549">
        <f t="shared" si="3"/>
        <v>32280</v>
      </c>
      <c r="S11" s="549">
        <f t="shared" si="3"/>
        <v>25777</v>
      </c>
      <c r="T11" s="549">
        <f t="shared" si="3"/>
        <v>31843</v>
      </c>
      <c r="U11" s="549">
        <f t="shared" si="3"/>
        <v>25542</v>
      </c>
      <c r="V11" s="549">
        <f t="shared" si="3"/>
        <v>20391547</v>
      </c>
      <c r="W11" s="549">
        <f t="shared" si="3"/>
        <v>68794069</v>
      </c>
      <c r="X11" s="549">
        <f t="shared" si="3"/>
        <v>117951810</v>
      </c>
      <c r="Y11" s="549">
        <f t="shared" si="3"/>
        <v>110362658</v>
      </c>
      <c r="Z11" s="549">
        <f t="shared" si="3"/>
        <v>7046856</v>
      </c>
      <c r="AA11" s="549">
        <f t="shared" si="3"/>
        <v>542296</v>
      </c>
    </row>
    <row r="12" spans="1:27" s="550" customFormat="1" ht="12" customHeight="1">
      <c r="A12" s="547"/>
      <c r="B12" s="71" t="s">
        <v>2118</v>
      </c>
      <c r="C12" s="549">
        <f aca="true" t="shared" si="4" ref="C12:AA12">SUM(C20,C36:C42)</f>
        <v>360</v>
      </c>
      <c r="D12" s="549">
        <f t="shared" si="4"/>
        <v>271</v>
      </c>
      <c r="E12" s="549">
        <f t="shared" si="4"/>
        <v>7</v>
      </c>
      <c r="F12" s="549">
        <f t="shared" si="4"/>
        <v>82</v>
      </c>
      <c r="G12" s="549">
        <f t="shared" si="4"/>
        <v>141</v>
      </c>
      <c r="H12" s="549">
        <f t="shared" si="4"/>
        <v>82</v>
      </c>
      <c r="I12" s="549">
        <f t="shared" si="4"/>
        <v>62</v>
      </c>
      <c r="J12" s="549">
        <f t="shared" si="4"/>
        <v>29</v>
      </c>
      <c r="K12" s="549">
        <f t="shared" si="4"/>
        <v>25</v>
      </c>
      <c r="L12" s="549">
        <f t="shared" si="4"/>
        <v>15</v>
      </c>
      <c r="M12" s="549">
        <f t="shared" si="4"/>
        <v>4</v>
      </c>
      <c r="N12" s="549">
        <f t="shared" si="4"/>
        <v>2</v>
      </c>
      <c r="O12" s="549">
        <f t="shared" si="4"/>
        <v>0</v>
      </c>
      <c r="P12" s="549">
        <f t="shared" si="4"/>
        <v>0</v>
      </c>
      <c r="Q12" s="549">
        <f t="shared" si="4"/>
        <v>10054</v>
      </c>
      <c r="R12" s="549">
        <f t="shared" si="4"/>
        <v>4252</v>
      </c>
      <c r="S12" s="549">
        <f t="shared" si="4"/>
        <v>5802</v>
      </c>
      <c r="T12" s="549">
        <f t="shared" si="4"/>
        <v>4183</v>
      </c>
      <c r="U12" s="549">
        <f t="shared" si="4"/>
        <v>5752</v>
      </c>
      <c r="V12" s="549">
        <f t="shared" si="4"/>
        <v>2614846</v>
      </c>
      <c r="W12" s="549">
        <f t="shared" si="4"/>
        <v>6606032</v>
      </c>
      <c r="X12" s="549">
        <f t="shared" si="4"/>
        <v>11981924</v>
      </c>
      <c r="Y12" s="549">
        <f t="shared" si="4"/>
        <v>10140311</v>
      </c>
      <c r="Z12" s="549">
        <f t="shared" si="4"/>
        <v>1833847</v>
      </c>
      <c r="AA12" s="549">
        <f t="shared" si="4"/>
        <v>7766</v>
      </c>
    </row>
    <row r="13" spans="1:27" s="550" customFormat="1" ht="12" customHeight="1">
      <c r="A13" s="547"/>
      <c r="B13" s="71" t="s">
        <v>2119</v>
      </c>
      <c r="C13" s="549">
        <f aca="true" t="shared" si="5" ref="C13:AA13">SUM(C17,C24,C28,C43:C47)</f>
        <v>1153</v>
      </c>
      <c r="D13" s="549">
        <f t="shared" si="5"/>
        <v>925</v>
      </c>
      <c r="E13" s="549">
        <f t="shared" si="5"/>
        <v>11</v>
      </c>
      <c r="F13" s="549">
        <f t="shared" si="5"/>
        <v>217</v>
      </c>
      <c r="G13" s="549">
        <f t="shared" si="5"/>
        <v>535</v>
      </c>
      <c r="H13" s="549">
        <f t="shared" si="5"/>
        <v>226</v>
      </c>
      <c r="I13" s="549">
        <f t="shared" si="5"/>
        <v>141</v>
      </c>
      <c r="J13" s="549">
        <f t="shared" si="5"/>
        <v>92</v>
      </c>
      <c r="K13" s="549">
        <f t="shared" si="5"/>
        <v>81</v>
      </c>
      <c r="L13" s="549">
        <f t="shared" si="5"/>
        <v>50</v>
      </c>
      <c r="M13" s="549">
        <f t="shared" si="5"/>
        <v>15</v>
      </c>
      <c r="N13" s="549">
        <f t="shared" si="5"/>
        <v>6</v>
      </c>
      <c r="O13" s="549">
        <f t="shared" si="5"/>
        <v>5</v>
      </c>
      <c r="P13" s="549">
        <f t="shared" si="5"/>
        <v>2</v>
      </c>
      <c r="Q13" s="549">
        <f t="shared" si="5"/>
        <v>37429</v>
      </c>
      <c r="R13" s="549">
        <f t="shared" si="5"/>
        <v>20561</v>
      </c>
      <c r="S13" s="549">
        <f t="shared" si="5"/>
        <v>16868</v>
      </c>
      <c r="T13" s="549">
        <f t="shared" si="5"/>
        <v>20329</v>
      </c>
      <c r="U13" s="549">
        <f t="shared" si="5"/>
        <v>16748</v>
      </c>
      <c r="V13" s="549">
        <f t="shared" si="5"/>
        <v>13114106</v>
      </c>
      <c r="W13" s="549">
        <f t="shared" si="5"/>
        <v>59719964</v>
      </c>
      <c r="X13" s="549">
        <f t="shared" si="5"/>
        <v>91318609</v>
      </c>
      <c r="Y13" s="549">
        <f t="shared" si="5"/>
        <v>85530786</v>
      </c>
      <c r="Z13" s="549">
        <f t="shared" si="5"/>
        <v>5711926</v>
      </c>
      <c r="AA13" s="549">
        <f t="shared" si="5"/>
        <v>75897</v>
      </c>
    </row>
    <row r="14" spans="1:27" s="550" customFormat="1" ht="12" customHeight="1">
      <c r="A14" s="547"/>
      <c r="B14" s="71" t="s">
        <v>2120</v>
      </c>
      <c r="C14" s="549">
        <f aca="true" t="shared" si="6" ref="C14:AA14">SUM(C18:C19,C48:C59)</f>
        <v>1048</v>
      </c>
      <c r="D14" s="549">
        <f t="shared" si="6"/>
        <v>836</v>
      </c>
      <c r="E14" s="549">
        <f t="shared" si="6"/>
        <v>29</v>
      </c>
      <c r="F14" s="549">
        <f t="shared" si="6"/>
        <v>183</v>
      </c>
      <c r="G14" s="549">
        <f t="shared" si="6"/>
        <v>406</v>
      </c>
      <c r="H14" s="549">
        <f t="shared" si="6"/>
        <v>253</v>
      </c>
      <c r="I14" s="549">
        <f t="shared" si="6"/>
        <v>147</v>
      </c>
      <c r="J14" s="549">
        <f t="shared" si="6"/>
        <v>103</v>
      </c>
      <c r="K14" s="549">
        <f t="shared" si="6"/>
        <v>87</v>
      </c>
      <c r="L14" s="549">
        <f t="shared" si="6"/>
        <v>32</v>
      </c>
      <c r="M14" s="549">
        <f t="shared" si="6"/>
        <v>8</v>
      </c>
      <c r="N14" s="549">
        <f t="shared" si="6"/>
        <v>6</v>
      </c>
      <c r="O14" s="549">
        <f t="shared" si="6"/>
        <v>4</v>
      </c>
      <c r="P14" s="549">
        <f t="shared" si="6"/>
        <v>2</v>
      </c>
      <c r="Q14" s="549">
        <f t="shared" si="6"/>
        <v>33741</v>
      </c>
      <c r="R14" s="549">
        <f t="shared" si="6"/>
        <v>16597</v>
      </c>
      <c r="S14" s="549">
        <f t="shared" si="6"/>
        <v>17144</v>
      </c>
      <c r="T14" s="549">
        <f t="shared" si="6"/>
        <v>16415</v>
      </c>
      <c r="U14" s="549">
        <f t="shared" si="6"/>
        <v>17051</v>
      </c>
      <c r="V14" s="549">
        <f t="shared" si="6"/>
        <v>10594546</v>
      </c>
      <c r="W14" s="549">
        <f t="shared" si="6"/>
        <v>24591249</v>
      </c>
      <c r="X14" s="549">
        <f t="shared" si="6"/>
        <v>49572356</v>
      </c>
      <c r="Y14" s="549">
        <f t="shared" si="6"/>
        <v>43862792</v>
      </c>
      <c r="Z14" s="549">
        <f t="shared" si="6"/>
        <v>5667897</v>
      </c>
      <c r="AA14" s="549">
        <f t="shared" si="6"/>
        <v>41667</v>
      </c>
    </row>
    <row r="15" spans="2:27" ht="12" customHeight="1">
      <c r="B15" s="551"/>
      <c r="C15" s="552"/>
      <c r="D15" s="552"/>
      <c r="E15" s="552"/>
      <c r="F15" s="552"/>
      <c r="G15" s="552"/>
      <c r="H15" s="552"/>
      <c r="I15" s="552"/>
      <c r="J15" s="552"/>
      <c r="K15" s="552"/>
      <c r="L15" s="552"/>
      <c r="M15" s="552"/>
      <c r="N15" s="552"/>
      <c r="O15" s="552"/>
      <c r="P15" s="552"/>
      <c r="Q15" s="552"/>
      <c r="R15" s="552"/>
      <c r="S15" s="552"/>
      <c r="T15" s="552"/>
      <c r="U15" s="552"/>
      <c r="V15" s="552"/>
      <c r="W15" s="552"/>
      <c r="X15" s="552"/>
      <c r="Y15" s="552"/>
      <c r="Z15" s="552"/>
      <c r="AA15" s="552"/>
    </row>
    <row r="16" spans="2:27" ht="12" customHeight="1">
      <c r="B16" s="553" t="s">
        <v>1338</v>
      </c>
      <c r="C16" s="554">
        <f aca="true" t="shared" si="7" ref="C16:C59">SUM(G16:P16)</f>
        <v>660</v>
      </c>
      <c r="D16" s="554">
        <v>546</v>
      </c>
      <c r="E16" s="554">
        <v>7</v>
      </c>
      <c r="F16" s="554">
        <v>107</v>
      </c>
      <c r="G16" s="554">
        <v>338</v>
      </c>
      <c r="H16" s="554">
        <v>140</v>
      </c>
      <c r="I16" s="554">
        <v>58</v>
      </c>
      <c r="J16" s="554">
        <v>48</v>
      </c>
      <c r="K16" s="554">
        <v>40</v>
      </c>
      <c r="L16" s="554">
        <v>22</v>
      </c>
      <c r="M16" s="554">
        <v>7</v>
      </c>
      <c r="N16" s="554">
        <v>6</v>
      </c>
      <c r="O16" s="554">
        <v>1</v>
      </c>
      <c r="P16" s="554">
        <v>0</v>
      </c>
      <c r="Q16" s="554">
        <f aca="true" t="shared" si="8" ref="Q16:Q59">SUM(R16:S16)</f>
        <v>17812</v>
      </c>
      <c r="R16" s="554">
        <v>11015</v>
      </c>
      <c r="S16" s="554">
        <v>6797</v>
      </c>
      <c r="T16" s="554">
        <v>10902</v>
      </c>
      <c r="U16" s="554">
        <v>6746</v>
      </c>
      <c r="V16" s="554">
        <v>6679560</v>
      </c>
      <c r="W16" s="554">
        <v>18590420</v>
      </c>
      <c r="X16" s="554">
        <f aca="true" t="shared" si="9" ref="X16:X59">SUM(Y16:AA16)</f>
        <v>34733264</v>
      </c>
      <c r="Y16" s="554">
        <v>32947297</v>
      </c>
      <c r="Z16" s="554">
        <v>1694386</v>
      </c>
      <c r="AA16" s="554">
        <v>91581</v>
      </c>
    </row>
    <row r="17" spans="2:27" ht="12" customHeight="1">
      <c r="B17" s="553" t="s">
        <v>2122</v>
      </c>
      <c r="C17" s="554">
        <f t="shared" si="7"/>
        <v>466</v>
      </c>
      <c r="D17" s="120">
        <v>383</v>
      </c>
      <c r="E17" s="120">
        <v>4</v>
      </c>
      <c r="F17" s="120">
        <v>79</v>
      </c>
      <c r="G17" s="120">
        <v>222</v>
      </c>
      <c r="H17" s="120">
        <v>82</v>
      </c>
      <c r="I17" s="120">
        <v>58</v>
      </c>
      <c r="J17" s="120">
        <v>31</v>
      </c>
      <c r="K17" s="120">
        <v>37</v>
      </c>
      <c r="L17" s="120">
        <v>23</v>
      </c>
      <c r="M17" s="120">
        <v>5</v>
      </c>
      <c r="N17" s="120">
        <v>5</v>
      </c>
      <c r="O17" s="120">
        <v>2</v>
      </c>
      <c r="P17" s="120">
        <v>1</v>
      </c>
      <c r="Q17" s="554">
        <f t="shared" si="8"/>
        <v>16170</v>
      </c>
      <c r="R17" s="120">
        <v>9723</v>
      </c>
      <c r="S17" s="120">
        <v>6447</v>
      </c>
      <c r="T17" s="120">
        <v>9635</v>
      </c>
      <c r="U17" s="120">
        <v>6399</v>
      </c>
      <c r="V17" s="120">
        <v>5845773</v>
      </c>
      <c r="W17" s="120">
        <v>41202297</v>
      </c>
      <c r="X17" s="554">
        <f t="shared" si="9"/>
        <v>54973855</v>
      </c>
      <c r="Y17" s="120">
        <v>52595945</v>
      </c>
      <c r="Z17" s="120">
        <v>2327624</v>
      </c>
      <c r="AA17" s="120">
        <v>50286</v>
      </c>
    </row>
    <row r="18" spans="2:27" ht="12" customHeight="1">
      <c r="B18" s="553" t="s">
        <v>2123</v>
      </c>
      <c r="C18" s="554">
        <f t="shared" si="7"/>
        <v>307</v>
      </c>
      <c r="D18" s="120">
        <v>252</v>
      </c>
      <c r="E18" s="120">
        <v>4</v>
      </c>
      <c r="F18" s="120">
        <v>51</v>
      </c>
      <c r="G18" s="120">
        <v>109</v>
      </c>
      <c r="H18" s="120">
        <v>82</v>
      </c>
      <c r="I18" s="120">
        <v>42</v>
      </c>
      <c r="J18" s="120">
        <v>26</v>
      </c>
      <c r="K18" s="120">
        <v>26</v>
      </c>
      <c r="L18" s="120">
        <v>12</v>
      </c>
      <c r="M18" s="120">
        <v>4</v>
      </c>
      <c r="N18" s="120">
        <v>3</v>
      </c>
      <c r="O18" s="120">
        <v>2</v>
      </c>
      <c r="P18" s="120">
        <v>1</v>
      </c>
      <c r="Q18" s="554">
        <f t="shared" si="8"/>
        <v>12045</v>
      </c>
      <c r="R18" s="120">
        <v>6281</v>
      </c>
      <c r="S18" s="120">
        <v>5764</v>
      </c>
      <c r="T18" s="120">
        <v>6230</v>
      </c>
      <c r="U18" s="120">
        <v>5734</v>
      </c>
      <c r="V18" s="120">
        <v>4110500</v>
      </c>
      <c r="W18" s="120">
        <v>7152091</v>
      </c>
      <c r="X18" s="554">
        <f t="shared" si="9"/>
        <v>16242718</v>
      </c>
      <c r="Y18" s="120">
        <v>13752058</v>
      </c>
      <c r="Z18" s="120">
        <v>2477014</v>
      </c>
      <c r="AA18" s="120">
        <v>13646</v>
      </c>
    </row>
    <row r="19" spans="2:27" ht="12" customHeight="1">
      <c r="B19" s="553" t="s">
        <v>2124</v>
      </c>
      <c r="C19" s="554">
        <f t="shared" si="7"/>
        <v>327</v>
      </c>
      <c r="D19" s="120">
        <v>270</v>
      </c>
      <c r="E19" s="120">
        <v>3</v>
      </c>
      <c r="F19" s="120">
        <v>54</v>
      </c>
      <c r="G19" s="120">
        <v>126</v>
      </c>
      <c r="H19" s="120">
        <v>75</v>
      </c>
      <c r="I19" s="120">
        <v>52</v>
      </c>
      <c r="J19" s="120">
        <v>35</v>
      </c>
      <c r="K19" s="120">
        <v>24</v>
      </c>
      <c r="L19" s="120">
        <v>9</v>
      </c>
      <c r="M19" s="120">
        <v>3</v>
      </c>
      <c r="N19" s="120">
        <v>1</v>
      </c>
      <c r="O19" s="120">
        <v>1</v>
      </c>
      <c r="P19" s="120">
        <v>1</v>
      </c>
      <c r="Q19" s="554">
        <f t="shared" si="8"/>
        <v>10496</v>
      </c>
      <c r="R19" s="120">
        <v>5597</v>
      </c>
      <c r="S19" s="120">
        <v>4899</v>
      </c>
      <c r="T19" s="120">
        <v>5542</v>
      </c>
      <c r="U19" s="120">
        <v>4882</v>
      </c>
      <c r="V19" s="120">
        <v>3330264</v>
      </c>
      <c r="W19" s="120">
        <v>9968218</v>
      </c>
      <c r="X19" s="554">
        <f t="shared" si="9"/>
        <v>19553251</v>
      </c>
      <c r="Y19" s="120">
        <v>18151323</v>
      </c>
      <c r="Z19" s="120">
        <v>1383547</v>
      </c>
      <c r="AA19" s="120">
        <v>18381</v>
      </c>
    </row>
    <row r="20" spans="2:27" ht="12" customHeight="1">
      <c r="B20" s="553" t="s">
        <v>2125</v>
      </c>
      <c r="C20" s="554">
        <f t="shared" si="7"/>
        <v>173</v>
      </c>
      <c r="D20" s="120">
        <v>142</v>
      </c>
      <c r="E20" s="120">
        <v>1</v>
      </c>
      <c r="F20" s="120">
        <v>30</v>
      </c>
      <c r="G20" s="120">
        <v>64</v>
      </c>
      <c r="H20" s="120">
        <v>41</v>
      </c>
      <c r="I20" s="120">
        <v>30</v>
      </c>
      <c r="J20" s="120">
        <v>11</v>
      </c>
      <c r="K20" s="120">
        <v>15</v>
      </c>
      <c r="L20" s="120">
        <v>9</v>
      </c>
      <c r="M20" s="120">
        <v>1</v>
      </c>
      <c r="N20" s="120">
        <v>2</v>
      </c>
      <c r="O20" s="120">
        <v>0</v>
      </c>
      <c r="P20" s="120">
        <v>0</v>
      </c>
      <c r="Q20" s="554">
        <f t="shared" si="8"/>
        <v>5313</v>
      </c>
      <c r="R20" s="120">
        <v>2658</v>
      </c>
      <c r="S20" s="120">
        <v>2655</v>
      </c>
      <c r="T20" s="120">
        <v>2636</v>
      </c>
      <c r="U20" s="120">
        <v>2642</v>
      </c>
      <c r="V20" s="120">
        <v>1481989</v>
      </c>
      <c r="W20" s="120">
        <v>4411606</v>
      </c>
      <c r="X20" s="554">
        <f t="shared" si="9"/>
        <v>7403566</v>
      </c>
      <c r="Y20" s="120">
        <v>6428271</v>
      </c>
      <c r="Z20" s="120">
        <v>973320</v>
      </c>
      <c r="AA20" s="120">
        <v>1975</v>
      </c>
    </row>
    <row r="21" spans="2:27" ht="12" customHeight="1">
      <c r="B21" s="553" t="s">
        <v>2126</v>
      </c>
      <c r="C21" s="554">
        <f t="shared" si="7"/>
        <v>194</v>
      </c>
      <c r="D21" s="120">
        <v>147</v>
      </c>
      <c r="E21" s="120">
        <v>2</v>
      </c>
      <c r="F21" s="120">
        <v>45</v>
      </c>
      <c r="G21" s="120">
        <v>92</v>
      </c>
      <c r="H21" s="120">
        <v>39</v>
      </c>
      <c r="I21" s="120">
        <v>19</v>
      </c>
      <c r="J21" s="120">
        <v>14</v>
      </c>
      <c r="K21" s="120">
        <v>21</v>
      </c>
      <c r="L21" s="120">
        <v>3</v>
      </c>
      <c r="M21" s="120">
        <v>3</v>
      </c>
      <c r="N21" s="120">
        <v>3</v>
      </c>
      <c r="O21" s="120">
        <v>0</v>
      </c>
      <c r="P21" s="120">
        <v>0</v>
      </c>
      <c r="Q21" s="554">
        <f t="shared" si="8"/>
        <v>5757</v>
      </c>
      <c r="R21" s="120">
        <v>2815</v>
      </c>
      <c r="S21" s="120">
        <v>2942</v>
      </c>
      <c r="T21" s="120">
        <v>2768</v>
      </c>
      <c r="U21" s="120">
        <v>2910</v>
      </c>
      <c r="V21" s="120">
        <v>1797754</v>
      </c>
      <c r="W21" s="120">
        <v>6507834</v>
      </c>
      <c r="X21" s="554">
        <f t="shared" si="9"/>
        <v>11088107</v>
      </c>
      <c r="Y21" s="120">
        <v>10440712</v>
      </c>
      <c r="Z21" s="120">
        <v>645471</v>
      </c>
      <c r="AA21" s="120">
        <v>1924</v>
      </c>
    </row>
    <row r="22" spans="2:27" ht="12" customHeight="1">
      <c r="B22" s="553" t="s">
        <v>2127</v>
      </c>
      <c r="C22" s="554">
        <f t="shared" si="7"/>
        <v>160</v>
      </c>
      <c r="D22" s="120">
        <v>129</v>
      </c>
      <c r="E22" s="120">
        <v>4</v>
      </c>
      <c r="F22" s="120">
        <v>27</v>
      </c>
      <c r="G22" s="120">
        <v>82</v>
      </c>
      <c r="H22" s="120">
        <v>34</v>
      </c>
      <c r="I22" s="120">
        <v>14</v>
      </c>
      <c r="J22" s="120">
        <v>10</v>
      </c>
      <c r="K22" s="120">
        <v>15</v>
      </c>
      <c r="L22" s="120">
        <v>4</v>
      </c>
      <c r="M22" s="120">
        <v>1</v>
      </c>
      <c r="N22" s="120">
        <v>0</v>
      </c>
      <c r="O22" s="120">
        <v>0</v>
      </c>
      <c r="P22" s="120">
        <v>0</v>
      </c>
      <c r="Q22" s="554">
        <f t="shared" si="8"/>
        <v>3571</v>
      </c>
      <c r="R22" s="120">
        <v>1786</v>
      </c>
      <c r="S22" s="120">
        <v>1785</v>
      </c>
      <c r="T22" s="120">
        <v>1760</v>
      </c>
      <c r="U22" s="120">
        <v>1765</v>
      </c>
      <c r="V22" s="120">
        <v>1162995</v>
      </c>
      <c r="W22" s="120">
        <v>3197494</v>
      </c>
      <c r="X22" s="554">
        <f t="shared" si="9"/>
        <v>6153201</v>
      </c>
      <c r="Y22" s="120">
        <v>5757610</v>
      </c>
      <c r="Z22" s="120">
        <v>390897</v>
      </c>
      <c r="AA22" s="120">
        <v>4694</v>
      </c>
    </row>
    <row r="23" spans="2:27" ht="12" customHeight="1">
      <c r="B23" s="553" t="s">
        <v>2128</v>
      </c>
      <c r="C23" s="554">
        <f t="shared" si="7"/>
        <v>140</v>
      </c>
      <c r="D23" s="120">
        <v>106</v>
      </c>
      <c r="E23" s="120">
        <v>0</v>
      </c>
      <c r="F23" s="120">
        <v>34</v>
      </c>
      <c r="G23" s="120">
        <v>72</v>
      </c>
      <c r="H23" s="120">
        <v>23</v>
      </c>
      <c r="I23" s="120">
        <v>17</v>
      </c>
      <c r="J23" s="120">
        <v>11</v>
      </c>
      <c r="K23" s="120">
        <v>9</v>
      </c>
      <c r="L23" s="120">
        <v>6</v>
      </c>
      <c r="M23" s="120">
        <v>2</v>
      </c>
      <c r="N23" s="120">
        <v>0</v>
      </c>
      <c r="O23" s="120">
        <v>0</v>
      </c>
      <c r="P23" s="120">
        <v>0</v>
      </c>
      <c r="Q23" s="554">
        <f t="shared" si="8"/>
        <v>3555</v>
      </c>
      <c r="R23" s="120">
        <v>1746</v>
      </c>
      <c r="S23" s="120">
        <v>1809</v>
      </c>
      <c r="T23" s="120">
        <v>1706</v>
      </c>
      <c r="U23" s="120">
        <v>1789</v>
      </c>
      <c r="V23" s="120">
        <v>1112192</v>
      </c>
      <c r="W23" s="120">
        <v>2771878</v>
      </c>
      <c r="X23" s="554">
        <f t="shared" si="9"/>
        <v>5265127</v>
      </c>
      <c r="Y23" s="120">
        <v>4438071</v>
      </c>
      <c r="Z23" s="120">
        <v>826792</v>
      </c>
      <c r="AA23" s="120">
        <v>264</v>
      </c>
    </row>
    <row r="24" spans="2:27" ht="12" customHeight="1">
      <c r="B24" s="553" t="s">
        <v>2129</v>
      </c>
      <c r="C24" s="554">
        <f t="shared" si="7"/>
        <v>185</v>
      </c>
      <c r="D24" s="120">
        <v>136</v>
      </c>
      <c r="E24" s="120">
        <v>1</v>
      </c>
      <c r="F24" s="120">
        <v>48</v>
      </c>
      <c r="G24" s="120">
        <v>92</v>
      </c>
      <c r="H24" s="120">
        <v>34</v>
      </c>
      <c r="I24" s="120">
        <v>17</v>
      </c>
      <c r="J24" s="120">
        <v>18</v>
      </c>
      <c r="K24" s="120">
        <v>11</v>
      </c>
      <c r="L24" s="120">
        <v>10</v>
      </c>
      <c r="M24" s="120">
        <v>2</v>
      </c>
      <c r="N24" s="120">
        <v>0</v>
      </c>
      <c r="O24" s="120">
        <v>1</v>
      </c>
      <c r="P24" s="120">
        <v>0</v>
      </c>
      <c r="Q24" s="554">
        <f t="shared" si="8"/>
        <v>5389</v>
      </c>
      <c r="R24" s="120">
        <v>2693</v>
      </c>
      <c r="S24" s="120">
        <v>2696</v>
      </c>
      <c r="T24" s="120">
        <v>2645</v>
      </c>
      <c r="U24" s="120">
        <v>2673</v>
      </c>
      <c r="V24" s="120">
        <v>1851206</v>
      </c>
      <c r="W24" s="120">
        <v>3739038</v>
      </c>
      <c r="X24" s="554">
        <f t="shared" si="9"/>
        <v>8187329</v>
      </c>
      <c r="Y24" s="120">
        <v>7441934</v>
      </c>
      <c r="Z24" s="120">
        <v>745097</v>
      </c>
      <c r="AA24" s="120">
        <v>298</v>
      </c>
    </row>
    <row r="25" spans="2:27" ht="12" customHeight="1">
      <c r="B25" s="553" t="s">
        <v>2130</v>
      </c>
      <c r="C25" s="554">
        <f t="shared" si="7"/>
        <v>218</v>
      </c>
      <c r="D25" s="120">
        <v>184</v>
      </c>
      <c r="E25" s="120">
        <v>1</v>
      </c>
      <c r="F25" s="120">
        <v>33</v>
      </c>
      <c r="G25" s="120">
        <v>109</v>
      </c>
      <c r="H25" s="120">
        <v>35</v>
      </c>
      <c r="I25" s="120">
        <v>16</v>
      </c>
      <c r="J25" s="120">
        <v>22</v>
      </c>
      <c r="K25" s="120">
        <v>22</v>
      </c>
      <c r="L25" s="120">
        <v>6</v>
      </c>
      <c r="M25" s="120">
        <v>4</v>
      </c>
      <c r="N25" s="120">
        <v>0</v>
      </c>
      <c r="O25" s="120">
        <v>4</v>
      </c>
      <c r="P25" s="120">
        <v>0</v>
      </c>
      <c r="Q25" s="554">
        <f t="shared" si="8"/>
        <v>8430</v>
      </c>
      <c r="R25" s="120">
        <v>4998</v>
      </c>
      <c r="S25" s="120">
        <v>3432</v>
      </c>
      <c r="T25" s="120">
        <v>4952</v>
      </c>
      <c r="U25" s="120">
        <v>3405</v>
      </c>
      <c r="V25" s="120">
        <v>3338363</v>
      </c>
      <c r="W25" s="120">
        <v>13106817</v>
      </c>
      <c r="X25" s="554">
        <f t="shared" si="9"/>
        <v>20924990</v>
      </c>
      <c r="Y25" s="120">
        <v>20306864</v>
      </c>
      <c r="Z25" s="120">
        <v>616378</v>
      </c>
      <c r="AA25" s="120">
        <v>1748</v>
      </c>
    </row>
    <row r="26" spans="2:27" ht="12" customHeight="1">
      <c r="B26" s="553" t="s">
        <v>2131</v>
      </c>
      <c r="C26" s="554">
        <f t="shared" si="7"/>
        <v>175</v>
      </c>
      <c r="D26" s="120">
        <v>133</v>
      </c>
      <c r="E26" s="120">
        <v>4</v>
      </c>
      <c r="F26" s="120">
        <v>38</v>
      </c>
      <c r="G26" s="120">
        <v>72</v>
      </c>
      <c r="H26" s="120">
        <v>44</v>
      </c>
      <c r="I26" s="120">
        <v>23</v>
      </c>
      <c r="J26" s="120">
        <v>9</v>
      </c>
      <c r="K26" s="120">
        <v>13</v>
      </c>
      <c r="L26" s="120">
        <v>4</v>
      </c>
      <c r="M26" s="120">
        <v>3</v>
      </c>
      <c r="N26" s="120">
        <v>2</v>
      </c>
      <c r="O26" s="120">
        <v>5</v>
      </c>
      <c r="P26" s="120">
        <v>0</v>
      </c>
      <c r="Q26" s="554">
        <f t="shared" si="8"/>
        <v>8254</v>
      </c>
      <c r="R26" s="120">
        <v>5166</v>
      </c>
      <c r="S26" s="120">
        <v>3088</v>
      </c>
      <c r="T26" s="120">
        <v>5124</v>
      </c>
      <c r="U26" s="120">
        <v>3064</v>
      </c>
      <c r="V26" s="120">
        <v>3249959</v>
      </c>
      <c r="W26" s="120">
        <v>16037390</v>
      </c>
      <c r="X26" s="554">
        <f t="shared" si="9"/>
        <v>24577629</v>
      </c>
      <c r="Y26" s="120">
        <v>23608014</v>
      </c>
      <c r="Z26" s="120">
        <v>534899</v>
      </c>
      <c r="AA26" s="120">
        <v>434716</v>
      </c>
    </row>
    <row r="27" spans="1:27" s="556" customFormat="1" ht="12" customHeight="1">
      <c r="A27" s="555"/>
      <c r="B27" s="553" t="s">
        <v>2132</v>
      </c>
      <c r="C27" s="554">
        <f t="shared" si="7"/>
        <v>87</v>
      </c>
      <c r="D27" s="120">
        <v>62</v>
      </c>
      <c r="E27" s="120">
        <v>1</v>
      </c>
      <c r="F27" s="120">
        <v>24</v>
      </c>
      <c r="G27" s="120">
        <v>37</v>
      </c>
      <c r="H27" s="120">
        <v>21</v>
      </c>
      <c r="I27" s="120">
        <v>11</v>
      </c>
      <c r="J27" s="120">
        <v>8</v>
      </c>
      <c r="K27" s="120">
        <v>6</v>
      </c>
      <c r="L27" s="120">
        <v>2</v>
      </c>
      <c r="M27" s="120">
        <v>1</v>
      </c>
      <c r="N27" s="120">
        <v>1</v>
      </c>
      <c r="O27" s="120">
        <v>0</v>
      </c>
      <c r="P27" s="120">
        <v>0</v>
      </c>
      <c r="Q27" s="554">
        <f t="shared" si="8"/>
        <v>2650</v>
      </c>
      <c r="R27" s="120">
        <v>1270</v>
      </c>
      <c r="S27" s="120">
        <v>1380</v>
      </c>
      <c r="T27" s="120">
        <v>1246</v>
      </c>
      <c r="U27" s="120">
        <v>1370</v>
      </c>
      <c r="V27" s="120">
        <v>775655</v>
      </c>
      <c r="W27" s="120">
        <v>2861094</v>
      </c>
      <c r="X27" s="554">
        <f t="shared" si="9"/>
        <v>4534959</v>
      </c>
      <c r="Y27" s="120">
        <v>3977598</v>
      </c>
      <c r="Z27" s="120">
        <v>555650</v>
      </c>
      <c r="AA27" s="120">
        <v>1711</v>
      </c>
    </row>
    <row r="28" spans="2:27" ht="12" customHeight="1">
      <c r="B28" s="553" t="s">
        <v>2133</v>
      </c>
      <c r="C28" s="554">
        <f t="shared" si="7"/>
        <v>175</v>
      </c>
      <c r="D28" s="120">
        <v>143</v>
      </c>
      <c r="E28" s="120">
        <v>2</v>
      </c>
      <c r="F28" s="120">
        <v>30</v>
      </c>
      <c r="G28" s="120">
        <v>80</v>
      </c>
      <c r="H28" s="120">
        <v>39</v>
      </c>
      <c r="I28" s="120">
        <v>23</v>
      </c>
      <c r="J28" s="120">
        <v>17</v>
      </c>
      <c r="K28" s="120">
        <v>11</v>
      </c>
      <c r="L28" s="120">
        <v>2</v>
      </c>
      <c r="M28" s="120">
        <v>3</v>
      </c>
      <c r="N28" s="120">
        <v>0</v>
      </c>
      <c r="O28" s="120">
        <v>0</v>
      </c>
      <c r="P28" s="120">
        <v>0</v>
      </c>
      <c r="Q28" s="554">
        <f t="shared" si="8"/>
        <v>4080</v>
      </c>
      <c r="R28" s="120">
        <v>2017</v>
      </c>
      <c r="S28" s="120">
        <v>2063</v>
      </c>
      <c r="T28" s="120">
        <v>1982</v>
      </c>
      <c r="U28" s="120">
        <v>2041</v>
      </c>
      <c r="V28" s="120">
        <v>1226923</v>
      </c>
      <c r="W28" s="120">
        <v>3269822</v>
      </c>
      <c r="X28" s="554">
        <f t="shared" si="9"/>
        <v>6238593</v>
      </c>
      <c r="Y28" s="120">
        <v>5298939</v>
      </c>
      <c r="Z28" s="120">
        <v>917189</v>
      </c>
      <c r="AA28" s="120">
        <v>22465</v>
      </c>
    </row>
    <row r="29" spans="2:27" ht="12" customHeight="1">
      <c r="B29" s="553" t="s">
        <v>2134</v>
      </c>
      <c r="C29" s="554">
        <f t="shared" si="7"/>
        <v>78</v>
      </c>
      <c r="D29" s="120">
        <v>59</v>
      </c>
      <c r="E29" s="120">
        <v>0</v>
      </c>
      <c r="F29" s="120">
        <v>19</v>
      </c>
      <c r="G29" s="120">
        <v>38</v>
      </c>
      <c r="H29" s="120">
        <v>15</v>
      </c>
      <c r="I29" s="120">
        <v>11</v>
      </c>
      <c r="J29" s="120">
        <v>7</v>
      </c>
      <c r="K29" s="120">
        <v>3</v>
      </c>
      <c r="L29" s="120">
        <v>4</v>
      </c>
      <c r="M29" s="120">
        <v>0</v>
      </c>
      <c r="N29" s="120">
        <v>0</v>
      </c>
      <c r="O29" s="120">
        <v>0</v>
      </c>
      <c r="P29" s="120">
        <v>0</v>
      </c>
      <c r="Q29" s="554">
        <f t="shared" si="8"/>
        <v>1690</v>
      </c>
      <c r="R29" s="120">
        <v>691</v>
      </c>
      <c r="S29" s="120">
        <v>999</v>
      </c>
      <c r="T29" s="120">
        <v>671</v>
      </c>
      <c r="U29" s="120">
        <v>989</v>
      </c>
      <c r="V29" s="120">
        <v>480498</v>
      </c>
      <c r="W29" s="120">
        <v>915758</v>
      </c>
      <c r="X29" s="554">
        <f t="shared" si="9"/>
        <v>1804948</v>
      </c>
      <c r="Y29" s="120">
        <v>1583995</v>
      </c>
      <c r="Z29" s="120">
        <v>220838</v>
      </c>
      <c r="AA29" s="120">
        <v>115</v>
      </c>
    </row>
    <row r="30" spans="2:27" ht="12" customHeight="1">
      <c r="B30" s="553" t="s">
        <v>2135</v>
      </c>
      <c r="C30" s="554">
        <f t="shared" si="7"/>
        <v>33</v>
      </c>
      <c r="D30" s="120">
        <v>21</v>
      </c>
      <c r="E30" s="120">
        <v>0</v>
      </c>
      <c r="F30" s="120">
        <v>12</v>
      </c>
      <c r="G30" s="120">
        <v>21</v>
      </c>
      <c r="H30" s="120">
        <v>5</v>
      </c>
      <c r="I30" s="120">
        <v>1</v>
      </c>
      <c r="J30" s="120">
        <v>4</v>
      </c>
      <c r="K30" s="120">
        <v>1</v>
      </c>
      <c r="L30" s="120">
        <v>1</v>
      </c>
      <c r="M30" s="120">
        <v>0</v>
      </c>
      <c r="N30" s="120">
        <v>0</v>
      </c>
      <c r="O30" s="120">
        <v>0</v>
      </c>
      <c r="P30" s="120">
        <v>0</v>
      </c>
      <c r="Q30" s="554">
        <f t="shared" si="8"/>
        <v>618</v>
      </c>
      <c r="R30" s="120">
        <v>259</v>
      </c>
      <c r="S30" s="120">
        <v>359</v>
      </c>
      <c r="T30" s="120">
        <v>245</v>
      </c>
      <c r="U30" s="120">
        <v>352</v>
      </c>
      <c r="V30" s="120">
        <v>165772</v>
      </c>
      <c r="W30" s="120">
        <v>438771</v>
      </c>
      <c r="X30" s="554">
        <f t="shared" si="9"/>
        <v>784786</v>
      </c>
      <c r="Y30" s="120">
        <v>692429</v>
      </c>
      <c r="Z30" s="120">
        <v>91807</v>
      </c>
      <c r="AA30" s="120">
        <v>550</v>
      </c>
    </row>
    <row r="31" spans="2:27" ht="12" customHeight="1">
      <c r="B31" s="553" t="s">
        <v>2136</v>
      </c>
      <c r="C31" s="554">
        <f t="shared" si="7"/>
        <v>104</v>
      </c>
      <c r="D31" s="120">
        <v>76</v>
      </c>
      <c r="E31" s="120">
        <v>1</v>
      </c>
      <c r="F31" s="120">
        <v>27</v>
      </c>
      <c r="G31" s="120">
        <v>46</v>
      </c>
      <c r="H31" s="120">
        <v>25</v>
      </c>
      <c r="I31" s="120">
        <v>10</v>
      </c>
      <c r="J31" s="120">
        <v>14</v>
      </c>
      <c r="K31" s="120">
        <v>4</v>
      </c>
      <c r="L31" s="120">
        <v>4</v>
      </c>
      <c r="M31" s="120">
        <v>1</v>
      </c>
      <c r="N31" s="120">
        <v>0</v>
      </c>
      <c r="O31" s="120">
        <v>0</v>
      </c>
      <c r="P31" s="120">
        <v>0</v>
      </c>
      <c r="Q31" s="554">
        <f t="shared" si="8"/>
        <v>2439</v>
      </c>
      <c r="R31" s="120">
        <v>1178</v>
      </c>
      <c r="S31" s="120">
        <v>1261</v>
      </c>
      <c r="T31" s="120">
        <v>1150</v>
      </c>
      <c r="U31" s="120">
        <v>1245</v>
      </c>
      <c r="V31" s="120">
        <v>682861</v>
      </c>
      <c r="W31" s="120">
        <v>1449038</v>
      </c>
      <c r="X31" s="554">
        <f t="shared" si="9"/>
        <v>2829702</v>
      </c>
      <c r="Y31" s="120">
        <v>2310449</v>
      </c>
      <c r="Z31" s="120">
        <v>516623</v>
      </c>
      <c r="AA31" s="120">
        <v>2630</v>
      </c>
    </row>
    <row r="32" spans="2:27" ht="12" customHeight="1">
      <c r="B32" s="553" t="s">
        <v>2137</v>
      </c>
      <c r="C32" s="554">
        <f t="shared" si="7"/>
        <v>30</v>
      </c>
      <c r="D32" s="120">
        <v>26</v>
      </c>
      <c r="E32" s="120">
        <v>1</v>
      </c>
      <c r="F32" s="120">
        <v>3</v>
      </c>
      <c r="G32" s="120">
        <v>15</v>
      </c>
      <c r="H32" s="120">
        <v>6</v>
      </c>
      <c r="I32" s="120">
        <v>2</v>
      </c>
      <c r="J32" s="120">
        <v>2</v>
      </c>
      <c r="K32" s="120">
        <v>2</v>
      </c>
      <c r="L32" s="120">
        <v>3</v>
      </c>
      <c r="M32" s="120">
        <v>0</v>
      </c>
      <c r="N32" s="120">
        <v>0</v>
      </c>
      <c r="O32" s="120">
        <v>0</v>
      </c>
      <c r="P32" s="120">
        <v>0</v>
      </c>
      <c r="Q32" s="554">
        <f t="shared" si="8"/>
        <v>837</v>
      </c>
      <c r="R32" s="120">
        <v>362</v>
      </c>
      <c r="S32" s="120">
        <v>475</v>
      </c>
      <c r="T32" s="120">
        <v>359</v>
      </c>
      <c r="U32" s="120">
        <v>474</v>
      </c>
      <c r="V32" s="120">
        <v>249680</v>
      </c>
      <c r="W32" s="120">
        <v>1084673</v>
      </c>
      <c r="X32" s="554">
        <f t="shared" si="9"/>
        <v>1848991</v>
      </c>
      <c r="Y32" s="120">
        <v>1273621</v>
      </c>
      <c r="Z32" s="120">
        <v>575370</v>
      </c>
      <c r="AA32" s="120">
        <v>0</v>
      </c>
    </row>
    <row r="33" spans="2:27" ht="12" customHeight="1">
      <c r="B33" s="553" t="s">
        <v>2138</v>
      </c>
      <c r="C33" s="554">
        <f t="shared" si="7"/>
        <v>32</v>
      </c>
      <c r="D33" s="120">
        <v>19</v>
      </c>
      <c r="E33" s="120">
        <v>0</v>
      </c>
      <c r="F33" s="120">
        <v>13</v>
      </c>
      <c r="G33" s="120">
        <v>18</v>
      </c>
      <c r="H33" s="120">
        <v>3</v>
      </c>
      <c r="I33" s="120">
        <v>4</v>
      </c>
      <c r="J33" s="120">
        <v>1</v>
      </c>
      <c r="K33" s="120">
        <v>3</v>
      </c>
      <c r="L33" s="120">
        <v>3</v>
      </c>
      <c r="M33" s="120">
        <v>0</v>
      </c>
      <c r="N33" s="120">
        <v>0</v>
      </c>
      <c r="O33" s="120">
        <v>0</v>
      </c>
      <c r="P33" s="120">
        <v>0</v>
      </c>
      <c r="Q33" s="554">
        <f t="shared" si="8"/>
        <v>853</v>
      </c>
      <c r="R33" s="120">
        <v>382</v>
      </c>
      <c r="S33" s="120">
        <v>471</v>
      </c>
      <c r="T33" s="120">
        <v>370</v>
      </c>
      <c r="U33" s="120">
        <v>464</v>
      </c>
      <c r="V33" s="120">
        <v>251420</v>
      </c>
      <c r="W33" s="120">
        <v>641806</v>
      </c>
      <c r="X33" s="554">
        <f t="shared" si="9"/>
        <v>1162442</v>
      </c>
      <c r="Y33" s="120">
        <v>1030024</v>
      </c>
      <c r="Z33" s="120">
        <v>130264</v>
      </c>
      <c r="AA33" s="120">
        <v>2154</v>
      </c>
    </row>
    <row r="34" spans="2:27" ht="12" customHeight="1">
      <c r="B34" s="553" t="s">
        <v>2139</v>
      </c>
      <c r="C34" s="554">
        <f t="shared" si="7"/>
        <v>45</v>
      </c>
      <c r="D34" s="120">
        <v>35</v>
      </c>
      <c r="E34" s="120">
        <v>0</v>
      </c>
      <c r="F34" s="120">
        <v>10</v>
      </c>
      <c r="G34" s="120">
        <v>21</v>
      </c>
      <c r="H34" s="120">
        <v>12</v>
      </c>
      <c r="I34" s="120">
        <v>5</v>
      </c>
      <c r="J34" s="120">
        <v>3</v>
      </c>
      <c r="K34" s="120">
        <v>3</v>
      </c>
      <c r="L34" s="120">
        <v>1</v>
      </c>
      <c r="M34" s="120">
        <v>0</v>
      </c>
      <c r="N34" s="120">
        <v>0</v>
      </c>
      <c r="O34" s="120">
        <v>0</v>
      </c>
      <c r="P34" s="120">
        <v>0</v>
      </c>
      <c r="Q34" s="554">
        <f t="shared" si="8"/>
        <v>916</v>
      </c>
      <c r="R34" s="120">
        <v>391</v>
      </c>
      <c r="S34" s="120">
        <v>525</v>
      </c>
      <c r="T34" s="120">
        <v>381</v>
      </c>
      <c r="U34" s="120">
        <v>518</v>
      </c>
      <c r="V34" s="120">
        <v>264475</v>
      </c>
      <c r="W34" s="120">
        <v>571199</v>
      </c>
      <c r="X34" s="554">
        <f t="shared" si="9"/>
        <v>1155192</v>
      </c>
      <c r="Y34" s="120">
        <v>1013263</v>
      </c>
      <c r="Z34" s="120">
        <v>141740</v>
      </c>
      <c r="AA34" s="120">
        <v>189</v>
      </c>
    </row>
    <row r="35" spans="2:27" ht="12" customHeight="1">
      <c r="B35" s="553" t="s">
        <v>2140</v>
      </c>
      <c r="C35" s="554">
        <f t="shared" si="7"/>
        <v>33</v>
      </c>
      <c r="D35" s="120">
        <v>21</v>
      </c>
      <c r="E35" s="120">
        <v>1</v>
      </c>
      <c r="F35" s="120">
        <v>11</v>
      </c>
      <c r="G35" s="120">
        <v>18</v>
      </c>
      <c r="H35" s="120">
        <v>6</v>
      </c>
      <c r="I35" s="120">
        <v>3</v>
      </c>
      <c r="J35" s="120">
        <v>3</v>
      </c>
      <c r="K35" s="120">
        <v>2</v>
      </c>
      <c r="L35" s="120">
        <v>1</v>
      </c>
      <c r="M35" s="120">
        <v>0</v>
      </c>
      <c r="N35" s="120">
        <v>0</v>
      </c>
      <c r="O35" s="120">
        <v>0</v>
      </c>
      <c r="P35" s="120">
        <v>0</v>
      </c>
      <c r="Q35" s="554">
        <f t="shared" si="8"/>
        <v>675</v>
      </c>
      <c r="R35" s="120">
        <v>221</v>
      </c>
      <c r="S35" s="120">
        <v>454</v>
      </c>
      <c r="T35" s="120">
        <v>209</v>
      </c>
      <c r="U35" s="120">
        <v>451</v>
      </c>
      <c r="V35" s="120">
        <v>180363</v>
      </c>
      <c r="W35" s="120">
        <v>619897</v>
      </c>
      <c r="X35" s="554">
        <f t="shared" si="9"/>
        <v>1088472</v>
      </c>
      <c r="Y35" s="120">
        <v>982711</v>
      </c>
      <c r="Z35" s="120">
        <v>105741</v>
      </c>
      <c r="AA35" s="120">
        <v>20</v>
      </c>
    </row>
    <row r="36" spans="2:27" ht="12" customHeight="1">
      <c r="B36" s="553" t="s">
        <v>2141</v>
      </c>
      <c r="C36" s="554">
        <f t="shared" si="7"/>
        <v>25</v>
      </c>
      <c r="D36" s="120">
        <v>19</v>
      </c>
      <c r="E36" s="120">
        <v>1</v>
      </c>
      <c r="F36" s="120">
        <v>5</v>
      </c>
      <c r="G36" s="120">
        <v>11</v>
      </c>
      <c r="H36" s="120">
        <v>4</v>
      </c>
      <c r="I36" s="120">
        <v>4</v>
      </c>
      <c r="J36" s="120">
        <v>3</v>
      </c>
      <c r="K36" s="120">
        <v>2</v>
      </c>
      <c r="L36" s="120">
        <v>0</v>
      </c>
      <c r="M36" s="120">
        <v>1</v>
      </c>
      <c r="N36" s="120">
        <v>0</v>
      </c>
      <c r="O36" s="120">
        <v>0</v>
      </c>
      <c r="P36" s="120">
        <v>0</v>
      </c>
      <c r="Q36" s="554">
        <f t="shared" si="8"/>
        <v>712</v>
      </c>
      <c r="R36" s="120">
        <v>209</v>
      </c>
      <c r="S36" s="120">
        <v>503</v>
      </c>
      <c r="T36" s="120">
        <v>207</v>
      </c>
      <c r="U36" s="120">
        <v>498</v>
      </c>
      <c r="V36" s="120">
        <v>181760</v>
      </c>
      <c r="W36" s="120">
        <v>302415</v>
      </c>
      <c r="X36" s="554">
        <f t="shared" si="9"/>
        <v>664369</v>
      </c>
      <c r="Y36" s="120">
        <v>521671</v>
      </c>
      <c r="Z36" s="120">
        <v>142698</v>
      </c>
      <c r="AA36" s="120">
        <v>0</v>
      </c>
    </row>
    <row r="37" spans="2:27" ht="12" customHeight="1">
      <c r="B37" s="553" t="s">
        <v>2142</v>
      </c>
      <c r="C37" s="554">
        <f t="shared" si="7"/>
        <v>40</v>
      </c>
      <c r="D37" s="120">
        <v>28</v>
      </c>
      <c r="E37" s="120">
        <v>1</v>
      </c>
      <c r="F37" s="120">
        <v>11</v>
      </c>
      <c r="G37" s="120">
        <v>17</v>
      </c>
      <c r="H37" s="120">
        <v>9</v>
      </c>
      <c r="I37" s="120">
        <v>8</v>
      </c>
      <c r="J37" s="120">
        <v>2</v>
      </c>
      <c r="K37" s="120">
        <v>2</v>
      </c>
      <c r="L37" s="120">
        <v>0</v>
      </c>
      <c r="M37" s="120">
        <v>2</v>
      </c>
      <c r="N37" s="120">
        <v>0</v>
      </c>
      <c r="O37" s="120">
        <v>0</v>
      </c>
      <c r="P37" s="120">
        <v>0</v>
      </c>
      <c r="Q37" s="554">
        <f t="shared" si="8"/>
        <v>1120</v>
      </c>
      <c r="R37" s="120">
        <v>302</v>
      </c>
      <c r="S37" s="120">
        <v>818</v>
      </c>
      <c r="T37" s="120">
        <v>291</v>
      </c>
      <c r="U37" s="120">
        <v>813</v>
      </c>
      <c r="V37" s="120">
        <v>243397</v>
      </c>
      <c r="W37" s="120">
        <v>543447</v>
      </c>
      <c r="X37" s="554">
        <f t="shared" si="9"/>
        <v>1078049</v>
      </c>
      <c r="Y37" s="120">
        <v>907629</v>
      </c>
      <c r="Z37" s="120">
        <v>164649</v>
      </c>
      <c r="AA37" s="120">
        <v>5771</v>
      </c>
    </row>
    <row r="38" spans="2:27" ht="12" customHeight="1">
      <c r="B38" s="553" t="s">
        <v>2143</v>
      </c>
      <c r="C38" s="554">
        <f t="shared" si="7"/>
        <v>20</v>
      </c>
      <c r="D38" s="120">
        <v>12</v>
      </c>
      <c r="E38" s="120">
        <v>0</v>
      </c>
      <c r="F38" s="120">
        <v>8</v>
      </c>
      <c r="G38" s="120">
        <v>7</v>
      </c>
      <c r="H38" s="120">
        <v>5</v>
      </c>
      <c r="I38" s="120">
        <v>3</v>
      </c>
      <c r="J38" s="120">
        <v>3</v>
      </c>
      <c r="K38" s="120">
        <v>0</v>
      </c>
      <c r="L38" s="120">
        <v>2</v>
      </c>
      <c r="M38" s="120">
        <v>0</v>
      </c>
      <c r="N38" s="120">
        <v>0</v>
      </c>
      <c r="O38" s="120">
        <v>0</v>
      </c>
      <c r="P38" s="120">
        <v>0</v>
      </c>
      <c r="Q38" s="554">
        <f t="shared" si="8"/>
        <v>557</v>
      </c>
      <c r="R38" s="120">
        <v>206</v>
      </c>
      <c r="S38" s="120">
        <v>351</v>
      </c>
      <c r="T38" s="120">
        <v>199</v>
      </c>
      <c r="U38" s="120">
        <v>344</v>
      </c>
      <c r="V38" s="120">
        <v>153738</v>
      </c>
      <c r="W38" s="120">
        <v>179835</v>
      </c>
      <c r="X38" s="554">
        <f t="shared" si="9"/>
        <v>552903</v>
      </c>
      <c r="Y38" s="120">
        <v>491881</v>
      </c>
      <c r="Z38" s="120">
        <v>61022</v>
      </c>
      <c r="AA38" s="120">
        <v>0</v>
      </c>
    </row>
    <row r="39" spans="2:27" ht="12" customHeight="1">
      <c r="B39" s="553" t="s">
        <v>2144</v>
      </c>
      <c r="C39" s="554">
        <f t="shared" si="7"/>
        <v>44</v>
      </c>
      <c r="D39" s="120">
        <v>29</v>
      </c>
      <c r="E39" s="120">
        <v>2</v>
      </c>
      <c r="F39" s="120">
        <v>13</v>
      </c>
      <c r="G39" s="120">
        <v>19</v>
      </c>
      <c r="H39" s="120">
        <v>8</v>
      </c>
      <c r="I39" s="120">
        <v>8</v>
      </c>
      <c r="J39" s="120">
        <v>4</v>
      </c>
      <c r="K39" s="120">
        <v>2</v>
      </c>
      <c r="L39" s="120">
        <v>3</v>
      </c>
      <c r="M39" s="120">
        <v>0</v>
      </c>
      <c r="N39" s="120">
        <v>0</v>
      </c>
      <c r="O39" s="120">
        <v>0</v>
      </c>
      <c r="P39" s="120">
        <v>0</v>
      </c>
      <c r="Q39" s="554">
        <f t="shared" si="8"/>
        <v>1148</v>
      </c>
      <c r="R39" s="120">
        <v>435</v>
      </c>
      <c r="S39" s="120">
        <v>713</v>
      </c>
      <c r="T39" s="120">
        <v>425</v>
      </c>
      <c r="U39" s="120">
        <v>705</v>
      </c>
      <c r="V39" s="120">
        <v>278257</v>
      </c>
      <c r="W39" s="120">
        <v>508377</v>
      </c>
      <c r="X39" s="554">
        <f t="shared" si="9"/>
        <v>1035350</v>
      </c>
      <c r="Y39" s="120">
        <v>776682</v>
      </c>
      <c r="Z39" s="120">
        <v>258648</v>
      </c>
      <c r="AA39" s="120">
        <v>20</v>
      </c>
    </row>
    <row r="40" spans="2:27" ht="12" customHeight="1">
      <c r="B40" s="553" t="s">
        <v>2145</v>
      </c>
      <c r="C40" s="554">
        <f t="shared" si="7"/>
        <v>15</v>
      </c>
      <c r="D40" s="120">
        <v>9</v>
      </c>
      <c r="E40" s="120">
        <v>1</v>
      </c>
      <c r="F40" s="120">
        <v>5</v>
      </c>
      <c r="G40" s="120">
        <v>9</v>
      </c>
      <c r="H40" s="120">
        <v>3</v>
      </c>
      <c r="I40" s="120">
        <v>1</v>
      </c>
      <c r="J40" s="120">
        <v>1</v>
      </c>
      <c r="K40" s="120">
        <v>1</v>
      </c>
      <c r="L40" s="120">
        <v>0</v>
      </c>
      <c r="M40" s="120">
        <v>0</v>
      </c>
      <c r="N40" s="120">
        <v>0</v>
      </c>
      <c r="O40" s="120">
        <v>0</v>
      </c>
      <c r="P40" s="120">
        <v>0</v>
      </c>
      <c r="Q40" s="554">
        <f t="shared" si="8"/>
        <v>219</v>
      </c>
      <c r="R40" s="120">
        <v>62</v>
      </c>
      <c r="S40" s="120">
        <v>157</v>
      </c>
      <c r="T40" s="120">
        <v>57</v>
      </c>
      <c r="U40" s="120">
        <v>153</v>
      </c>
      <c r="V40" s="120">
        <v>44557</v>
      </c>
      <c r="W40" s="120">
        <v>64015</v>
      </c>
      <c r="X40" s="554">
        <f t="shared" si="9"/>
        <v>156478</v>
      </c>
      <c r="Y40" s="120">
        <v>87807</v>
      </c>
      <c r="Z40" s="120">
        <v>68671</v>
      </c>
      <c r="AA40" s="120">
        <v>0</v>
      </c>
    </row>
    <row r="41" spans="2:27" ht="12" customHeight="1">
      <c r="B41" s="553" t="s">
        <v>2146</v>
      </c>
      <c r="C41" s="554">
        <f t="shared" si="7"/>
        <v>23</v>
      </c>
      <c r="D41" s="120">
        <v>17</v>
      </c>
      <c r="E41" s="120">
        <v>0</v>
      </c>
      <c r="F41" s="120">
        <v>6</v>
      </c>
      <c r="G41" s="120">
        <v>7</v>
      </c>
      <c r="H41" s="120">
        <v>5</v>
      </c>
      <c r="I41" s="120">
        <v>7</v>
      </c>
      <c r="J41" s="120">
        <v>3</v>
      </c>
      <c r="K41" s="120">
        <v>1</v>
      </c>
      <c r="L41" s="120">
        <v>0</v>
      </c>
      <c r="M41" s="120">
        <v>0</v>
      </c>
      <c r="N41" s="120">
        <v>0</v>
      </c>
      <c r="O41" s="120">
        <v>0</v>
      </c>
      <c r="P41" s="120">
        <v>0</v>
      </c>
      <c r="Q41" s="554">
        <f t="shared" si="8"/>
        <v>456</v>
      </c>
      <c r="R41" s="120">
        <v>225</v>
      </c>
      <c r="S41" s="120">
        <v>231</v>
      </c>
      <c r="T41" s="120">
        <v>217</v>
      </c>
      <c r="U41" s="120">
        <v>228</v>
      </c>
      <c r="V41" s="120">
        <v>119642</v>
      </c>
      <c r="W41" s="120">
        <v>326175</v>
      </c>
      <c r="X41" s="554">
        <f t="shared" si="9"/>
        <v>547590</v>
      </c>
      <c r="Y41" s="120">
        <v>476576</v>
      </c>
      <c r="Z41" s="120">
        <v>71014</v>
      </c>
      <c r="AA41" s="120">
        <v>0</v>
      </c>
    </row>
    <row r="42" spans="2:27" ht="12" customHeight="1">
      <c r="B42" s="553" t="s">
        <v>2147</v>
      </c>
      <c r="C42" s="554">
        <f t="shared" si="7"/>
        <v>20</v>
      </c>
      <c r="D42" s="120">
        <v>15</v>
      </c>
      <c r="E42" s="120">
        <v>1</v>
      </c>
      <c r="F42" s="120">
        <v>4</v>
      </c>
      <c r="G42" s="120">
        <v>7</v>
      </c>
      <c r="H42" s="120">
        <v>7</v>
      </c>
      <c r="I42" s="120">
        <v>1</v>
      </c>
      <c r="J42" s="120">
        <v>2</v>
      </c>
      <c r="K42" s="120">
        <v>2</v>
      </c>
      <c r="L42" s="120">
        <v>1</v>
      </c>
      <c r="M42" s="120">
        <v>0</v>
      </c>
      <c r="N42" s="120">
        <v>0</v>
      </c>
      <c r="O42" s="120">
        <v>0</v>
      </c>
      <c r="P42" s="120">
        <v>0</v>
      </c>
      <c r="Q42" s="554">
        <f t="shared" si="8"/>
        <v>529</v>
      </c>
      <c r="R42" s="120">
        <v>155</v>
      </c>
      <c r="S42" s="120">
        <v>374</v>
      </c>
      <c r="T42" s="120">
        <v>151</v>
      </c>
      <c r="U42" s="120">
        <v>369</v>
      </c>
      <c r="V42" s="120">
        <v>111506</v>
      </c>
      <c r="W42" s="120">
        <v>270162</v>
      </c>
      <c r="X42" s="554">
        <f t="shared" si="9"/>
        <v>543619</v>
      </c>
      <c r="Y42" s="120">
        <v>449794</v>
      </c>
      <c r="Z42" s="120">
        <v>93825</v>
      </c>
      <c r="AA42" s="120">
        <v>0</v>
      </c>
    </row>
    <row r="43" spans="2:27" ht="12" customHeight="1">
      <c r="B43" s="553" t="s">
        <v>2148</v>
      </c>
      <c r="C43" s="554">
        <f t="shared" si="7"/>
        <v>109</v>
      </c>
      <c r="D43" s="120">
        <v>88</v>
      </c>
      <c r="E43" s="120">
        <v>0</v>
      </c>
      <c r="F43" s="120">
        <v>21</v>
      </c>
      <c r="G43" s="120">
        <v>46</v>
      </c>
      <c r="H43" s="120">
        <v>22</v>
      </c>
      <c r="I43" s="120">
        <v>16</v>
      </c>
      <c r="J43" s="120">
        <v>10</v>
      </c>
      <c r="K43" s="120">
        <v>8</v>
      </c>
      <c r="L43" s="120">
        <v>3</v>
      </c>
      <c r="M43" s="120">
        <v>2</v>
      </c>
      <c r="N43" s="120">
        <v>1</v>
      </c>
      <c r="O43" s="120">
        <v>1</v>
      </c>
      <c r="P43" s="120">
        <v>0</v>
      </c>
      <c r="Q43" s="554">
        <f t="shared" si="8"/>
        <v>4007</v>
      </c>
      <c r="R43" s="120">
        <v>2076</v>
      </c>
      <c r="S43" s="120">
        <v>1931</v>
      </c>
      <c r="T43" s="120">
        <v>2055</v>
      </c>
      <c r="U43" s="120">
        <v>1917</v>
      </c>
      <c r="V43" s="120">
        <v>1521652</v>
      </c>
      <c r="W43" s="120">
        <v>5064877</v>
      </c>
      <c r="X43" s="554">
        <f t="shared" si="9"/>
        <v>9462820</v>
      </c>
      <c r="Y43" s="120">
        <v>9102044</v>
      </c>
      <c r="Z43" s="120">
        <v>360776</v>
      </c>
      <c r="AA43" s="120">
        <v>0</v>
      </c>
    </row>
    <row r="44" spans="2:27" ht="12" customHeight="1">
      <c r="B44" s="553" t="s">
        <v>2149</v>
      </c>
      <c r="C44" s="554">
        <f t="shared" si="7"/>
        <v>68</v>
      </c>
      <c r="D44" s="120">
        <v>55</v>
      </c>
      <c r="E44" s="120">
        <v>0</v>
      </c>
      <c r="F44" s="120">
        <v>13</v>
      </c>
      <c r="G44" s="120">
        <v>34</v>
      </c>
      <c r="H44" s="120">
        <v>14</v>
      </c>
      <c r="I44" s="120">
        <v>10</v>
      </c>
      <c r="J44" s="120">
        <v>3</v>
      </c>
      <c r="K44" s="120">
        <v>3</v>
      </c>
      <c r="L44" s="120">
        <v>2</v>
      </c>
      <c r="M44" s="120">
        <v>1</v>
      </c>
      <c r="N44" s="120">
        <v>0</v>
      </c>
      <c r="O44" s="120">
        <v>1</v>
      </c>
      <c r="P44" s="120">
        <v>0</v>
      </c>
      <c r="Q44" s="554">
        <f t="shared" si="8"/>
        <v>2155</v>
      </c>
      <c r="R44" s="120">
        <v>984</v>
      </c>
      <c r="S44" s="120">
        <v>1171</v>
      </c>
      <c r="T44" s="120">
        <v>972</v>
      </c>
      <c r="U44" s="120">
        <v>1164</v>
      </c>
      <c r="V44" s="120">
        <v>646318</v>
      </c>
      <c r="W44" s="120">
        <v>1324114</v>
      </c>
      <c r="X44" s="554">
        <f t="shared" si="9"/>
        <v>2556243</v>
      </c>
      <c r="Y44" s="120">
        <v>2301668</v>
      </c>
      <c r="Z44" s="120">
        <v>253429</v>
      </c>
      <c r="AA44" s="120">
        <v>1146</v>
      </c>
    </row>
    <row r="45" spans="2:27" ht="12" customHeight="1">
      <c r="B45" s="553" t="s">
        <v>2150</v>
      </c>
      <c r="C45" s="554">
        <f t="shared" si="7"/>
        <v>31</v>
      </c>
      <c r="D45" s="120">
        <v>28</v>
      </c>
      <c r="E45" s="120">
        <v>1</v>
      </c>
      <c r="F45" s="120">
        <v>2</v>
      </c>
      <c r="G45" s="120">
        <v>6</v>
      </c>
      <c r="H45" s="120">
        <v>9</v>
      </c>
      <c r="I45" s="120">
        <v>6</v>
      </c>
      <c r="J45" s="120">
        <v>3</v>
      </c>
      <c r="K45" s="120">
        <v>3</v>
      </c>
      <c r="L45" s="120">
        <v>3</v>
      </c>
      <c r="M45" s="120">
        <v>0</v>
      </c>
      <c r="N45" s="120">
        <v>0</v>
      </c>
      <c r="O45" s="120">
        <v>0</v>
      </c>
      <c r="P45" s="120">
        <v>1</v>
      </c>
      <c r="Q45" s="554">
        <f t="shared" si="8"/>
        <v>2142</v>
      </c>
      <c r="R45" s="120">
        <v>1493</v>
      </c>
      <c r="S45" s="120">
        <v>649</v>
      </c>
      <c r="T45" s="120">
        <v>1491</v>
      </c>
      <c r="U45" s="120">
        <v>649</v>
      </c>
      <c r="V45" s="120">
        <v>960409</v>
      </c>
      <c r="W45" s="120">
        <v>2348273</v>
      </c>
      <c r="X45" s="554">
        <f t="shared" si="9"/>
        <v>4986687</v>
      </c>
      <c r="Y45" s="120">
        <v>4540413</v>
      </c>
      <c r="Z45" s="120">
        <v>445198</v>
      </c>
      <c r="AA45" s="120">
        <v>1076</v>
      </c>
    </row>
    <row r="46" spans="2:27" ht="12" customHeight="1">
      <c r="B46" s="553" t="s">
        <v>2151</v>
      </c>
      <c r="C46" s="554">
        <f t="shared" si="7"/>
        <v>88</v>
      </c>
      <c r="D46" s="120">
        <v>66</v>
      </c>
      <c r="E46" s="120">
        <v>0</v>
      </c>
      <c r="F46" s="120">
        <v>22</v>
      </c>
      <c r="G46" s="120">
        <v>43</v>
      </c>
      <c r="H46" s="120">
        <v>18</v>
      </c>
      <c r="I46" s="120">
        <v>9</v>
      </c>
      <c r="J46" s="120">
        <v>6</v>
      </c>
      <c r="K46" s="120">
        <v>6</v>
      </c>
      <c r="L46" s="120">
        <v>6</v>
      </c>
      <c r="M46" s="120">
        <v>0</v>
      </c>
      <c r="N46" s="120">
        <v>0</v>
      </c>
      <c r="O46" s="120">
        <v>0</v>
      </c>
      <c r="P46" s="120">
        <v>0</v>
      </c>
      <c r="Q46" s="554">
        <f t="shared" si="8"/>
        <v>2222</v>
      </c>
      <c r="R46" s="120">
        <v>1005</v>
      </c>
      <c r="S46" s="120">
        <v>1217</v>
      </c>
      <c r="T46" s="120">
        <v>981</v>
      </c>
      <c r="U46" s="120">
        <v>1211</v>
      </c>
      <c r="V46" s="120">
        <v>662203</v>
      </c>
      <c r="W46" s="120">
        <v>1241950</v>
      </c>
      <c r="X46" s="554">
        <f t="shared" si="9"/>
        <v>2641554</v>
      </c>
      <c r="Y46" s="120">
        <v>2116161</v>
      </c>
      <c r="Z46" s="120">
        <v>524973</v>
      </c>
      <c r="AA46" s="120">
        <v>420</v>
      </c>
    </row>
    <row r="47" spans="2:27" ht="12" customHeight="1">
      <c r="B47" s="553" t="s">
        <v>2152</v>
      </c>
      <c r="C47" s="554">
        <f t="shared" si="7"/>
        <v>31</v>
      </c>
      <c r="D47" s="120">
        <v>26</v>
      </c>
      <c r="E47" s="120">
        <v>3</v>
      </c>
      <c r="F47" s="120">
        <v>2</v>
      </c>
      <c r="G47" s="120">
        <v>12</v>
      </c>
      <c r="H47" s="120">
        <v>8</v>
      </c>
      <c r="I47" s="120">
        <v>2</v>
      </c>
      <c r="J47" s="120">
        <v>4</v>
      </c>
      <c r="K47" s="120">
        <v>2</v>
      </c>
      <c r="L47" s="120">
        <v>1</v>
      </c>
      <c r="M47" s="120">
        <v>2</v>
      </c>
      <c r="N47" s="120">
        <v>0</v>
      </c>
      <c r="O47" s="120">
        <v>0</v>
      </c>
      <c r="P47" s="120">
        <v>0</v>
      </c>
      <c r="Q47" s="554">
        <f t="shared" si="8"/>
        <v>1264</v>
      </c>
      <c r="R47" s="120">
        <v>570</v>
      </c>
      <c r="S47" s="120">
        <v>694</v>
      </c>
      <c r="T47" s="120">
        <v>568</v>
      </c>
      <c r="U47" s="120">
        <v>694</v>
      </c>
      <c r="V47" s="120">
        <v>399622</v>
      </c>
      <c r="W47" s="120">
        <v>1529593</v>
      </c>
      <c r="X47" s="554">
        <f t="shared" si="9"/>
        <v>2271528</v>
      </c>
      <c r="Y47" s="120">
        <v>2133682</v>
      </c>
      <c r="Z47" s="120">
        <v>137640</v>
      </c>
      <c r="AA47" s="120">
        <v>206</v>
      </c>
    </row>
    <row r="48" spans="2:27" ht="12" customHeight="1">
      <c r="B48" s="553" t="s">
        <v>2177</v>
      </c>
      <c r="C48" s="554">
        <f t="shared" si="7"/>
        <v>30</v>
      </c>
      <c r="D48" s="120">
        <v>20</v>
      </c>
      <c r="E48" s="120">
        <v>2</v>
      </c>
      <c r="F48" s="120">
        <v>8</v>
      </c>
      <c r="G48" s="120">
        <v>12</v>
      </c>
      <c r="H48" s="120">
        <v>11</v>
      </c>
      <c r="I48" s="120">
        <v>4</v>
      </c>
      <c r="J48" s="120">
        <v>2</v>
      </c>
      <c r="K48" s="120">
        <v>1</v>
      </c>
      <c r="L48" s="120">
        <v>0</v>
      </c>
      <c r="M48" s="120">
        <v>0</v>
      </c>
      <c r="N48" s="120">
        <v>0</v>
      </c>
      <c r="O48" s="120">
        <v>0</v>
      </c>
      <c r="P48" s="120">
        <v>0</v>
      </c>
      <c r="Q48" s="554">
        <f t="shared" si="8"/>
        <v>492</v>
      </c>
      <c r="R48" s="120">
        <v>198</v>
      </c>
      <c r="S48" s="120">
        <v>294</v>
      </c>
      <c r="T48" s="120">
        <v>188</v>
      </c>
      <c r="U48" s="120">
        <v>288</v>
      </c>
      <c r="V48" s="120">
        <v>120167</v>
      </c>
      <c r="W48" s="120">
        <v>158671</v>
      </c>
      <c r="X48" s="554">
        <f t="shared" si="9"/>
        <v>453956</v>
      </c>
      <c r="Y48" s="120">
        <v>374329</v>
      </c>
      <c r="Z48" s="120">
        <v>79627</v>
      </c>
      <c r="AA48" s="120">
        <v>0</v>
      </c>
    </row>
    <row r="49" spans="2:27" ht="12" customHeight="1">
      <c r="B49" s="553" t="s">
        <v>2153</v>
      </c>
      <c r="C49" s="554">
        <f t="shared" si="7"/>
        <v>74</v>
      </c>
      <c r="D49" s="120">
        <v>60</v>
      </c>
      <c r="E49" s="120">
        <v>2</v>
      </c>
      <c r="F49" s="120">
        <v>12</v>
      </c>
      <c r="G49" s="120">
        <v>32</v>
      </c>
      <c r="H49" s="120">
        <v>14</v>
      </c>
      <c r="I49" s="120">
        <v>8</v>
      </c>
      <c r="J49" s="120">
        <v>10</v>
      </c>
      <c r="K49" s="120">
        <v>8</v>
      </c>
      <c r="L49" s="120">
        <v>2</v>
      </c>
      <c r="M49" s="120">
        <v>0</v>
      </c>
      <c r="N49" s="120">
        <v>0</v>
      </c>
      <c r="O49" s="120">
        <v>0</v>
      </c>
      <c r="P49" s="120">
        <v>0</v>
      </c>
      <c r="Q49" s="554">
        <f t="shared" si="8"/>
        <v>1859</v>
      </c>
      <c r="R49" s="120">
        <v>781</v>
      </c>
      <c r="S49" s="120">
        <v>1078</v>
      </c>
      <c r="T49" s="120">
        <v>768</v>
      </c>
      <c r="U49" s="120">
        <v>1069</v>
      </c>
      <c r="V49" s="120">
        <v>547655</v>
      </c>
      <c r="W49" s="120">
        <v>978618</v>
      </c>
      <c r="X49" s="554">
        <f t="shared" si="9"/>
        <v>2230246</v>
      </c>
      <c r="Y49" s="120">
        <v>1942717</v>
      </c>
      <c r="Z49" s="120">
        <v>287529</v>
      </c>
      <c r="AA49" s="120">
        <v>0</v>
      </c>
    </row>
    <row r="50" spans="2:27" ht="12" customHeight="1">
      <c r="B50" s="553" t="s">
        <v>2154</v>
      </c>
      <c r="C50" s="554">
        <f t="shared" si="7"/>
        <v>38</v>
      </c>
      <c r="D50" s="120">
        <v>31</v>
      </c>
      <c r="E50" s="120">
        <v>4</v>
      </c>
      <c r="F50" s="120">
        <v>3</v>
      </c>
      <c r="G50" s="120">
        <v>7</v>
      </c>
      <c r="H50" s="120">
        <v>11</v>
      </c>
      <c r="I50" s="120">
        <v>8</v>
      </c>
      <c r="J50" s="120">
        <v>7</v>
      </c>
      <c r="K50" s="120">
        <v>4</v>
      </c>
      <c r="L50" s="120">
        <v>0</v>
      </c>
      <c r="M50" s="120">
        <v>0</v>
      </c>
      <c r="N50" s="120">
        <v>0</v>
      </c>
      <c r="O50" s="120">
        <v>1</v>
      </c>
      <c r="P50" s="120">
        <v>0</v>
      </c>
      <c r="Q50" s="554">
        <f t="shared" si="8"/>
        <v>1607</v>
      </c>
      <c r="R50" s="120">
        <v>861</v>
      </c>
      <c r="S50" s="120">
        <v>746</v>
      </c>
      <c r="T50" s="120">
        <v>858</v>
      </c>
      <c r="U50" s="120">
        <v>745</v>
      </c>
      <c r="V50" s="120">
        <v>505570</v>
      </c>
      <c r="W50" s="120">
        <v>1808963</v>
      </c>
      <c r="X50" s="554">
        <f t="shared" si="9"/>
        <v>2700058</v>
      </c>
      <c r="Y50" s="120">
        <v>2547246</v>
      </c>
      <c r="Z50" s="120">
        <v>152770</v>
      </c>
      <c r="AA50" s="120">
        <v>42</v>
      </c>
    </row>
    <row r="51" spans="2:27" ht="12" customHeight="1">
      <c r="B51" s="553" t="s">
        <v>2155</v>
      </c>
      <c r="C51" s="554">
        <f t="shared" si="7"/>
        <v>23</v>
      </c>
      <c r="D51" s="120">
        <v>16</v>
      </c>
      <c r="E51" s="120">
        <v>1</v>
      </c>
      <c r="F51" s="120">
        <v>6</v>
      </c>
      <c r="G51" s="120">
        <v>8</v>
      </c>
      <c r="H51" s="120">
        <v>5</v>
      </c>
      <c r="I51" s="120">
        <v>4</v>
      </c>
      <c r="J51" s="120">
        <v>3</v>
      </c>
      <c r="K51" s="120">
        <v>2</v>
      </c>
      <c r="L51" s="120">
        <v>0</v>
      </c>
      <c r="M51" s="120">
        <v>0</v>
      </c>
      <c r="N51" s="120">
        <v>1</v>
      </c>
      <c r="O51" s="120">
        <v>0</v>
      </c>
      <c r="P51" s="120">
        <v>0</v>
      </c>
      <c r="Q51" s="554">
        <f t="shared" si="8"/>
        <v>863</v>
      </c>
      <c r="R51" s="120">
        <v>351</v>
      </c>
      <c r="S51" s="120">
        <v>512</v>
      </c>
      <c r="T51" s="120">
        <v>347</v>
      </c>
      <c r="U51" s="120">
        <v>509</v>
      </c>
      <c r="V51" s="120">
        <v>230474</v>
      </c>
      <c r="W51" s="120">
        <v>681325</v>
      </c>
      <c r="X51" s="554">
        <f t="shared" si="9"/>
        <v>1001379</v>
      </c>
      <c r="Y51" s="120">
        <v>938608</v>
      </c>
      <c r="Z51" s="120">
        <v>62751</v>
      </c>
      <c r="AA51" s="120">
        <v>20</v>
      </c>
    </row>
    <row r="52" spans="2:27" ht="12" customHeight="1">
      <c r="B52" s="553" t="s">
        <v>2156</v>
      </c>
      <c r="C52" s="554">
        <f t="shared" si="7"/>
        <v>32</v>
      </c>
      <c r="D52" s="120">
        <v>23</v>
      </c>
      <c r="E52" s="120">
        <v>2</v>
      </c>
      <c r="F52" s="120">
        <v>7</v>
      </c>
      <c r="G52" s="120">
        <v>9</v>
      </c>
      <c r="H52" s="120">
        <v>10</v>
      </c>
      <c r="I52" s="120">
        <v>4</v>
      </c>
      <c r="J52" s="120">
        <v>3</v>
      </c>
      <c r="K52" s="120">
        <v>4</v>
      </c>
      <c r="L52" s="120">
        <v>2</v>
      </c>
      <c r="M52" s="120">
        <v>0</v>
      </c>
      <c r="N52" s="120">
        <v>0</v>
      </c>
      <c r="O52" s="120">
        <v>0</v>
      </c>
      <c r="P52" s="120">
        <v>0</v>
      </c>
      <c r="Q52" s="554">
        <f t="shared" si="8"/>
        <v>904</v>
      </c>
      <c r="R52" s="120">
        <v>461</v>
      </c>
      <c r="S52" s="120">
        <v>443</v>
      </c>
      <c r="T52" s="120">
        <v>455</v>
      </c>
      <c r="U52" s="120">
        <v>440</v>
      </c>
      <c r="V52" s="120">
        <v>270090</v>
      </c>
      <c r="W52" s="120">
        <v>696825</v>
      </c>
      <c r="X52" s="554">
        <f t="shared" si="9"/>
        <v>1452036</v>
      </c>
      <c r="Y52" s="120">
        <v>1188685</v>
      </c>
      <c r="Z52" s="120">
        <v>263351</v>
      </c>
      <c r="AA52" s="120">
        <v>0</v>
      </c>
    </row>
    <row r="53" spans="2:27" ht="12" customHeight="1">
      <c r="B53" s="553" t="s">
        <v>2157</v>
      </c>
      <c r="C53" s="554">
        <f t="shared" si="7"/>
        <v>30</v>
      </c>
      <c r="D53" s="120">
        <v>23</v>
      </c>
      <c r="E53" s="120">
        <v>1</v>
      </c>
      <c r="F53" s="120">
        <v>6</v>
      </c>
      <c r="G53" s="120">
        <v>16</v>
      </c>
      <c r="H53" s="120">
        <v>2</v>
      </c>
      <c r="I53" s="120">
        <v>4</v>
      </c>
      <c r="J53" s="120">
        <v>3</v>
      </c>
      <c r="K53" s="120">
        <v>4</v>
      </c>
      <c r="L53" s="120">
        <v>1</v>
      </c>
      <c r="M53" s="120">
        <v>0</v>
      </c>
      <c r="N53" s="120">
        <v>0</v>
      </c>
      <c r="O53" s="120">
        <v>0</v>
      </c>
      <c r="P53" s="120">
        <v>0</v>
      </c>
      <c r="Q53" s="554">
        <f t="shared" si="8"/>
        <v>764</v>
      </c>
      <c r="R53" s="120">
        <v>366</v>
      </c>
      <c r="S53" s="120">
        <v>398</v>
      </c>
      <c r="T53" s="120">
        <v>363</v>
      </c>
      <c r="U53" s="120">
        <v>393</v>
      </c>
      <c r="V53" s="120">
        <v>248341</v>
      </c>
      <c r="W53" s="120">
        <v>706086</v>
      </c>
      <c r="X53" s="554">
        <f t="shared" si="9"/>
        <v>1209178</v>
      </c>
      <c r="Y53" s="120">
        <v>1106870</v>
      </c>
      <c r="Z53" s="120">
        <v>101146</v>
      </c>
      <c r="AA53" s="120">
        <v>1162</v>
      </c>
    </row>
    <row r="54" spans="2:27" ht="12" customHeight="1">
      <c r="B54" s="553" t="s">
        <v>2158</v>
      </c>
      <c r="C54" s="554">
        <f t="shared" si="7"/>
        <v>29</v>
      </c>
      <c r="D54" s="120">
        <v>19</v>
      </c>
      <c r="E54" s="120">
        <v>3</v>
      </c>
      <c r="F54" s="120">
        <v>7</v>
      </c>
      <c r="G54" s="120">
        <v>15</v>
      </c>
      <c r="H54" s="120">
        <v>9</v>
      </c>
      <c r="I54" s="120">
        <v>3</v>
      </c>
      <c r="J54" s="120">
        <v>0</v>
      </c>
      <c r="K54" s="120">
        <v>2</v>
      </c>
      <c r="L54" s="120">
        <v>0</v>
      </c>
      <c r="M54" s="120">
        <v>0</v>
      </c>
      <c r="N54" s="120">
        <v>0</v>
      </c>
      <c r="O54" s="120">
        <v>0</v>
      </c>
      <c r="P54" s="120">
        <v>0</v>
      </c>
      <c r="Q54" s="554">
        <f t="shared" si="8"/>
        <v>460</v>
      </c>
      <c r="R54" s="120">
        <v>188</v>
      </c>
      <c r="S54" s="120">
        <v>272</v>
      </c>
      <c r="T54" s="120">
        <v>184</v>
      </c>
      <c r="U54" s="120">
        <v>270</v>
      </c>
      <c r="V54" s="120">
        <v>109251</v>
      </c>
      <c r="W54" s="120">
        <v>211105</v>
      </c>
      <c r="X54" s="554">
        <f t="shared" si="9"/>
        <v>400723</v>
      </c>
      <c r="Y54" s="120">
        <v>324446</v>
      </c>
      <c r="Z54" s="120">
        <v>76277</v>
      </c>
      <c r="AA54" s="120">
        <v>0</v>
      </c>
    </row>
    <row r="55" spans="2:27" ht="12" customHeight="1">
      <c r="B55" s="553" t="s">
        <v>2159</v>
      </c>
      <c r="C55" s="554">
        <f t="shared" si="7"/>
        <v>36</v>
      </c>
      <c r="D55" s="120">
        <v>25</v>
      </c>
      <c r="E55" s="120">
        <v>3</v>
      </c>
      <c r="F55" s="120">
        <v>8</v>
      </c>
      <c r="G55" s="120">
        <v>17</v>
      </c>
      <c r="H55" s="120">
        <v>8</v>
      </c>
      <c r="I55" s="120">
        <v>5</v>
      </c>
      <c r="J55" s="120">
        <v>3</v>
      </c>
      <c r="K55" s="120">
        <v>3</v>
      </c>
      <c r="L55" s="120">
        <v>0</v>
      </c>
      <c r="M55" s="120">
        <v>0</v>
      </c>
      <c r="N55" s="120">
        <v>0</v>
      </c>
      <c r="O55" s="120">
        <v>0</v>
      </c>
      <c r="P55" s="120">
        <v>0</v>
      </c>
      <c r="Q55" s="554">
        <f t="shared" si="8"/>
        <v>650</v>
      </c>
      <c r="R55" s="120">
        <v>171</v>
      </c>
      <c r="S55" s="120">
        <v>479</v>
      </c>
      <c r="T55" s="120">
        <v>162</v>
      </c>
      <c r="U55" s="120">
        <v>478</v>
      </c>
      <c r="V55" s="120">
        <v>149497</v>
      </c>
      <c r="W55" s="120">
        <v>228640</v>
      </c>
      <c r="X55" s="554">
        <f t="shared" si="9"/>
        <v>503693</v>
      </c>
      <c r="Y55" s="120">
        <v>390220</v>
      </c>
      <c r="Z55" s="120">
        <v>113446</v>
      </c>
      <c r="AA55" s="120">
        <v>27</v>
      </c>
    </row>
    <row r="56" spans="2:27" ht="12" customHeight="1">
      <c r="B56" s="553" t="s">
        <v>2160</v>
      </c>
      <c r="C56" s="554">
        <f t="shared" si="7"/>
        <v>62</v>
      </c>
      <c r="D56" s="120">
        <v>55</v>
      </c>
      <c r="E56" s="120">
        <v>0</v>
      </c>
      <c r="F56" s="120">
        <v>7</v>
      </c>
      <c r="G56" s="120">
        <v>28</v>
      </c>
      <c r="H56" s="120">
        <v>14</v>
      </c>
      <c r="I56" s="120">
        <v>8</v>
      </c>
      <c r="J56" s="120">
        <v>6</v>
      </c>
      <c r="K56" s="120">
        <v>5</v>
      </c>
      <c r="L56" s="120">
        <v>0</v>
      </c>
      <c r="M56" s="120">
        <v>1</v>
      </c>
      <c r="N56" s="120">
        <v>0</v>
      </c>
      <c r="O56" s="120">
        <v>0</v>
      </c>
      <c r="P56" s="120">
        <v>0</v>
      </c>
      <c r="Q56" s="554">
        <f t="shared" si="8"/>
        <v>1414</v>
      </c>
      <c r="R56" s="120">
        <v>724</v>
      </c>
      <c r="S56" s="120">
        <v>690</v>
      </c>
      <c r="T56" s="120">
        <v>717</v>
      </c>
      <c r="U56" s="120">
        <v>688</v>
      </c>
      <c r="V56" s="120">
        <v>441073</v>
      </c>
      <c r="W56" s="120">
        <v>956163</v>
      </c>
      <c r="X56" s="554">
        <f t="shared" si="9"/>
        <v>1742363</v>
      </c>
      <c r="Y56" s="120">
        <v>1588048</v>
      </c>
      <c r="Z56" s="120">
        <v>151792</v>
      </c>
      <c r="AA56" s="120">
        <v>2523</v>
      </c>
    </row>
    <row r="57" spans="2:27" ht="12" customHeight="1">
      <c r="B57" s="553" t="s">
        <v>2161</v>
      </c>
      <c r="C57" s="554">
        <f t="shared" si="7"/>
        <v>15</v>
      </c>
      <c r="D57" s="120">
        <v>12</v>
      </c>
      <c r="E57" s="120">
        <v>1</v>
      </c>
      <c r="F57" s="120">
        <v>2</v>
      </c>
      <c r="G57" s="120">
        <v>8</v>
      </c>
      <c r="H57" s="120">
        <v>1</v>
      </c>
      <c r="I57" s="120">
        <v>2</v>
      </c>
      <c r="J57" s="120">
        <v>1</v>
      </c>
      <c r="K57" s="120">
        <v>1</v>
      </c>
      <c r="L57" s="120">
        <v>1</v>
      </c>
      <c r="M57" s="120">
        <v>0</v>
      </c>
      <c r="N57" s="120">
        <v>1</v>
      </c>
      <c r="O57" s="120">
        <v>0</v>
      </c>
      <c r="P57" s="120">
        <v>0</v>
      </c>
      <c r="Q57" s="554">
        <f t="shared" si="8"/>
        <v>739</v>
      </c>
      <c r="R57" s="120">
        <v>171</v>
      </c>
      <c r="S57" s="120">
        <v>568</v>
      </c>
      <c r="T57" s="120">
        <v>168</v>
      </c>
      <c r="U57" s="120">
        <v>567</v>
      </c>
      <c r="V57" s="120">
        <v>169856</v>
      </c>
      <c r="W57" s="120">
        <v>303181</v>
      </c>
      <c r="X57" s="554">
        <f t="shared" si="9"/>
        <v>564164</v>
      </c>
      <c r="Y57" s="120">
        <v>273854</v>
      </c>
      <c r="Z57" s="120">
        <v>288414</v>
      </c>
      <c r="AA57" s="120">
        <v>1896</v>
      </c>
    </row>
    <row r="58" spans="2:27" ht="12" customHeight="1">
      <c r="B58" s="553" t="s">
        <v>2162</v>
      </c>
      <c r="C58" s="554">
        <f t="shared" si="7"/>
        <v>16</v>
      </c>
      <c r="D58" s="120">
        <v>8</v>
      </c>
      <c r="E58" s="120">
        <v>0</v>
      </c>
      <c r="F58" s="120">
        <v>8</v>
      </c>
      <c r="G58" s="120">
        <v>8</v>
      </c>
      <c r="H58" s="120">
        <v>4</v>
      </c>
      <c r="I58" s="120">
        <v>0</v>
      </c>
      <c r="J58" s="120">
        <v>1</v>
      </c>
      <c r="K58" s="120">
        <v>1</v>
      </c>
      <c r="L58" s="120">
        <v>2</v>
      </c>
      <c r="M58" s="120">
        <v>0</v>
      </c>
      <c r="N58" s="120">
        <v>0</v>
      </c>
      <c r="O58" s="120">
        <v>0</v>
      </c>
      <c r="P58" s="120">
        <v>0</v>
      </c>
      <c r="Q58" s="554">
        <f t="shared" si="8"/>
        <v>513</v>
      </c>
      <c r="R58" s="120">
        <v>150</v>
      </c>
      <c r="S58" s="120">
        <v>363</v>
      </c>
      <c r="T58" s="120">
        <v>140</v>
      </c>
      <c r="U58" s="120">
        <v>354</v>
      </c>
      <c r="V58" s="120">
        <v>107651</v>
      </c>
      <c r="W58" s="120">
        <v>248054</v>
      </c>
      <c r="X58" s="554">
        <f t="shared" si="9"/>
        <v>436576</v>
      </c>
      <c r="Y58" s="120">
        <v>291901</v>
      </c>
      <c r="Z58" s="120">
        <v>144675</v>
      </c>
      <c r="AA58" s="120">
        <v>0</v>
      </c>
    </row>
    <row r="59" spans="1:27" s="556" customFormat="1" ht="12" customHeight="1" thickBot="1">
      <c r="A59" s="524"/>
      <c r="B59" s="557" t="s">
        <v>2163</v>
      </c>
      <c r="C59" s="558">
        <f t="shared" si="7"/>
        <v>29</v>
      </c>
      <c r="D59" s="125">
        <v>22</v>
      </c>
      <c r="E59" s="125">
        <v>3</v>
      </c>
      <c r="F59" s="125">
        <v>4</v>
      </c>
      <c r="G59" s="125">
        <v>11</v>
      </c>
      <c r="H59" s="125">
        <v>7</v>
      </c>
      <c r="I59" s="125">
        <v>3</v>
      </c>
      <c r="J59" s="125">
        <v>3</v>
      </c>
      <c r="K59" s="125">
        <v>2</v>
      </c>
      <c r="L59" s="125">
        <v>3</v>
      </c>
      <c r="M59" s="125">
        <v>0</v>
      </c>
      <c r="N59" s="125">
        <v>0</v>
      </c>
      <c r="O59" s="125">
        <v>0</v>
      </c>
      <c r="P59" s="125">
        <v>0</v>
      </c>
      <c r="Q59" s="558">
        <f t="shared" si="8"/>
        <v>935</v>
      </c>
      <c r="R59" s="125">
        <v>297</v>
      </c>
      <c r="S59" s="125">
        <v>638</v>
      </c>
      <c r="T59" s="125">
        <v>293</v>
      </c>
      <c r="U59" s="125">
        <v>634</v>
      </c>
      <c r="V59" s="125">
        <v>254157</v>
      </c>
      <c r="W59" s="125">
        <v>493309</v>
      </c>
      <c r="X59" s="558">
        <f t="shared" si="9"/>
        <v>1082015</v>
      </c>
      <c r="Y59" s="125">
        <v>992487</v>
      </c>
      <c r="Z59" s="125">
        <v>85558</v>
      </c>
      <c r="AA59" s="125">
        <v>3970</v>
      </c>
    </row>
    <row r="60" spans="2:19" ht="12" customHeight="1">
      <c r="B60" s="559" t="s">
        <v>1339</v>
      </c>
      <c r="C60" s="560"/>
      <c r="D60" s="560"/>
      <c r="E60" s="560"/>
      <c r="F60" s="560"/>
      <c r="G60" s="560"/>
      <c r="H60" s="560"/>
      <c r="I60" s="560"/>
      <c r="J60" s="560"/>
      <c r="K60" s="560"/>
      <c r="L60" s="560"/>
      <c r="M60" s="560"/>
      <c r="N60" s="560"/>
      <c r="O60" s="560"/>
      <c r="P60" s="560"/>
      <c r="Q60" s="560"/>
      <c r="R60" s="560"/>
      <c r="S60" s="560"/>
    </row>
    <row r="61" spans="2:19" ht="12" customHeight="1">
      <c r="B61" s="559" t="s">
        <v>1340</v>
      </c>
      <c r="C61" s="560"/>
      <c r="D61" s="560"/>
      <c r="E61" s="560"/>
      <c r="F61" s="560"/>
      <c r="G61" s="560"/>
      <c r="H61" s="560"/>
      <c r="I61" s="560"/>
      <c r="J61" s="560"/>
      <c r="K61" s="560"/>
      <c r="L61" s="560"/>
      <c r="M61" s="560"/>
      <c r="N61" s="560"/>
      <c r="O61" s="560"/>
      <c r="P61" s="560"/>
      <c r="Q61" s="560"/>
      <c r="R61" s="560"/>
      <c r="S61" s="560"/>
    </row>
    <row r="62" spans="2:19" ht="12" customHeight="1">
      <c r="B62" s="559"/>
      <c r="C62" s="560"/>
      <c r="D62" s="560"/>
      <c r="E62" s="560"/>
      <c r="F62" s="560"/>
      <c r="G62" s="560"/>
      <c r="H62" s="560"/>
      <c r="I62" s="560"/>
      <c r="J62" s="560"/>
      <c r="K62" s="560"/>
      <c r="L62" s="560"/>
      <c r="M62" s="560"/>
      <c r="N62" s="560"/>
      <c r="O62" s="560"/>
      <c r="P62" s="560"/>
      <c r="Q62" s="560"/>
      <c r="R62" s="560"/>
      <c r="S62" s="560"/>
    </row>
    <row r="63" spans="2:19" ht="12">
      <c r="B63" s="559"/>
      <c r="C63" s="560"/>
      <c r="D63" s="560"/>
      <c r="E63" s="560"/>
      <c r="F63" s="560"/>
      <c r="G63" s="560"/>
      <c r="H63" s="560"/>
      <c r="I63" s="560"/>
      <c r="J63" s="560"/>
      <c r="K63" s="560"/>
      <c r="L63" s="560"/>
      <c r="M63" s="560"/>
      <c r="N63" s="560"/>
      <c r="O63" s="560"/>
      <c r="P63" s="560"/>
      <c r="Q63" s="560"/>
      <c r="R63" s="560"/>
      <c r="S63" s="560"/>
    </row>
    <row r="64" spans="3:19" ht="12">
      <c r="C64" s="560"/>
      <c r="D64" s="560"/>
      <c r="E64" s="560"/>
      <c r="F64" s="560"/>
      <c r="G64" s="560"/>
      <c r="H64" s="560"/>
      <c r="I64" s="560"/>
      <c r="J64" s="560"/>
      <c r="K64" s="560"/>
      <c r="L64" s="560"/>
      <c r="M64" s="560"/>
      <c r="N64" s="560"/>
      <c r="O64" s="560"/>
      <c r="P64" s="560"/>
      <c r="Q64" s="560"/>
      <c r="R64" s="560"/>
      <c r="S64" s="560"/>
    </row>
    <row r="65" spans="3:19" ht="12">
      <c r="C65" s="560"/>
      <c r="D65" s="560"/>
      <c r="E65" s="560"/>
      <c r="F65" s="560"/>
      <c r="G65" s="560"/>
      <c r="H65" s="560"/>
      <c r="I65" s="560"/>
      <c r="J65" s="560"/>
      <c r="K65" s="560"/>
      <c r="L65" s="560"/>
      <c r="M65" s="560"/>
      <c r="N65" s="560"/>
      <c r="O65" s="560"/>
      <c r="P65" s="560"/>
      <c r="Q65" s="560"/>
      <c r="R65" s="560"/>
      <c r="S65" s="560"/>
    </row>
    <row r="66" spans="2:19" ht="12">
      <c r="B66" s="561"/>
      <c r="C66" s="560"/>
      <c r="D66" s="560"/>
      <c r="E66" s="560"/>
      <c r="F66" s="560"/>
      <c r="G66" s="560"/>
      <c r="H66" s="560"/>
      <c r="I66" s="560"/>
      <c r="J66" s="560"/>
      <c r="K66" s="560"/>
      <c r="L66" s="560"/>
      <c r="M66" s="560"/>
      <c r="N66" s="560"/>
      <c r="O66" s="560"/>
      <c r="P66" s="560"/>
      <c r="Q66" s="560"/>
      <c r="R66" s="560"/>
      <c r="S66" s="560"/>
    </row>
    <row r="67" spans="2:19" ht="12">
      <c r="B67" s="561"/>
      <c r="C67" s="560"/>
      <c r="D67" s="560"/>
      <c r="E67" s="560"/>
      <c r="F67" s="560"/>
      <c r="G67" s="560"/>
      <c r="H67" s="560"/>
      <c r="I67" s="560"/>
      <c r="J67" s="560"/>
      <c r="K67" s="560"/>
      <c r="L67" s="560"/>
      <c r="M67" s="560"/>
      <c r="N67" s="560"/>
      <c r="O67" s="560"/>
      <c r="P67" s="560"/>
      <c r="Q67" s="560"/>
      <c r="R67" s="560"/>
      <c r="S67" s="560"/>
    </row>
    <row r="68" spans="2:19" ht="12">
      <c r="B68" s="562"/>
      <c r="C68" s="560"/>
      <c r="D68" s="560"/>
      <c r="E68" s="560"/>
      <c r="F68" s="560"/>
      <c r="G68" s="560"/>
      <c r="H68" s="560"/>
      <c r="I68" s="560"/>
      <c r="J68" s="560"/>
      <c r="K68" s="560"/>
      <c r="L68" s="560"/>
      <c r="M68" s="560"/>
      <c r="N68" s="560"/>
      <c r="O68" s="560"/>
      <c r="P68" s="560"/>
      <c r="Q68" s="560"/>
      <c r="R68" s="560"/>
      <c r="S68" s="560"/>
    </row>
    <row r="69" spans="3:19" ht="12">
      <c r="C69" s="560"/>
      <c r="D69" s="560"/>
      <c r="E69" s="560"/>
      <c r="F69" s="560"/>
      <c r="G69" s="560"/>
      <c r="H69" s="560"/>
      <c r="I69" s="560"/>
      <c r="J69" s="560"/>
      <c r="K69" s="560"/>
      <c r="L69" s="560"/>
      <c r="M69" s="560"/>
      <c r="N69" s="560"/>
      <c r="O69" s="560"/>
      <c r="P69" s="560"/>
      <c r="Q69" s="560"/>
      <c r="R69" s="560"/>
      <c r="S69" s="560"/>
    </row>
    <row r="70" spans="3:19" ht="12">
      <c r="C70" s="560"/>
      <c r="D70" s="560"/>
      <c r="E70" s="560"/>
      <c r="F70" s="560"/>
      <c r="G70" s="560"/>
      <c r="H70" s="560"/>
      <c r="I70" s="560"/>
      <c r="J70" s="560"/>
      <c r="K70" s="560"/>
      <c r="L70" s="560"/>
      <c r="M70" s="560"/>
      <c r="N70" s="560"/>
      <c r="O70" s="560"/>
      <c r="P70" s="560"/>
      <c r="Q70" s="560"/>
      <c r="R70" s="560"/>
      <c r="S70" s="560"/>
    </row>
    <row r="71" spans="3:19" ht="12">
      <c r="C71" s="560"/>
      <c r="D71" s="560"/>
      <c r="E71" s="560"/>
      <c r="F71" s="560"/>
      <c r="G71" s="560"/>
      <c r="H71" s="560"/>
      <c r="I71" s="560"/>
      <c r="J71" s="560"/>
      <c r="K71" s="560"/>
      <c r="L71" s="560"/>
      <c r="M71" s="560"/>
      <c r="N71" s="560"/>
      <c r="O71" s="560"/>
      <c r="P71" s="560"/>
      <c r="Q71" s="560"/>
      <c r="R71" s="560"/>
      <c r="S71" s="560"/>
    </row>
    <row r="72" spans="3:19" ht="12">
      <c r="C72" s="560"/>
      <c r="D72" s="560"/>
      <c r="E72" s="560"/>
      <c r="F72" s="560"/>
      <c r="G72" s="560"/>
      <c r="H72" s="560"/>
      <c r="I72" s="560"/>
      <c r="J72" s="560"/>
      <c r="K72" s="560"/>
      <c r="L72" s="560"/>
      <c r="M72" s="560"/>
      <c r="N72" s="560"/>
      <c r="O72" s="560"/>
      <c r="P72" s="560"/>
      <c r="Q72" s="560"/>
      <c r="R72" s="560"/>
      <c r="S72" s="560"/>
    </row>
    <row r="73" spans="3:19" ht="12">
      <c r="C73" s="560"/>
      <c r="D73" s="560"/>
      <c r="E73" s="560"/>
      <c r="F73" s="560"/>
      <c r="G73" s="560"/>
      <c r="H73" s="560"/>
      <c r="I73" s="560"/>
      <c r="J73" s="560"/>
      <c r="K73" s="560"/>
      <c r="L73" s="560"/>
      <c r="M73" s="560"/>
      <c r="N73" s="560"/>
      <c r="O73" s="560"/>
      <c r="P73" s="560"/>
      <c r="Q73" s="560"/>
      <c r="R73" s="560"/>
      <c r="S73" s="560"/>
    </row>
    <row r="74" spans="3:19" ht="12">
      <c r="C74" s="560"/>
      <c r="D74" s="560"/>
      <c r="E74" s="560"/>
      <c r="F74" s="560"/>
      <c r="G74" s="560"/>
      <c r="H74" s="560"/>
      <c r="I74" s="560"/>
      <c r="J74" s="560"/>
      <c r="K74" s="560"/>
      <c r="L74" s="560"/>
      <c r="M74" s="560"/>
      <c r="N74" s="560"/>
      <c r="O74" s="560"/>
      <c r="P74" s="560"/>
      <c r="Q74" s="560"/>
      <c r="R74" s="560"/>
      <c r="S74" s="560"/>
    </row>
    <row r="75" spans="3:19" ht="12">
      <c r="C75" s="560"/>
      <c r="D75" s="560"/>
      <c r="E75" s="560"/>
      <c r="F75" s="560"/>
      <c r="G75" s="560"/>
      <c r="H75" s="560"/>
      <c r="I75" s="560"/>
      <c r="J75" s="560"/>
      <c r="K75" s="560"/>
      <c r="L75" s="560"/>
      <c r="M75" s="560"/>
      <c r="N75" s="560"/>
      <c r="O75" s="560"/>
      <c r="P75" s="560"/>
      <c r="Q75" s="560"/>
      <c r="R75" s="560"/>
      <c r="S75" s="560"/>
    </row>
    <row r="76" spans="3:19" ht="12">
      <c r="C76" s="560"/>
      <c r="D76" s="560"/>
      <c r="E76" s="560"/>
      <c r="F76" s="560"/>
      <c r="G76" s="560"/>
      <c r="H76" s="560"/>
      <c r="I76" s="560"/>
      <c r="J76" s="560"/>
      <c r="K76" s="560"/>
      <c r="L76" s="560"/>
      <c r="M76" s="560"/>
      <c r="N76" s="560"/>
      <c r="O76" s="560"/>
      <c r="P76" s="560"/>
      <c r="Q76" s="560"/>
      <c r="R76" s="560"/>
      <c r="S76" s="560"/>
    </row>
    <row r="77" spans="3:19" ht="12">
      <c r="C77" s="560"/>
      <c r="D77" s="560"/>
      <c r="E77" s="560"/>
      <c r="F77" s="560"/>
      <c r="G77" s="560"/>
      <c r="H77" s="560"/>
      <c r="I77" s="560"/>
      <c r="J77" s="560"/>
      <c r="K77" s="560"/>
      <c r="L77" s="560"/>
      <c r="M77" s="560"/>
      <c r="N77" s="560"/>
      <c r="O77" s="560"/>
      <c r="P77" s="560"/>
      <c r="Q77" s="560"/>
      <c r="R77" s="560"/>
      <c r="S77" s="560"/>
    </row>
    <row r="78" spans="3:19" ht="12">
      <c r="C78" s="560"/>
      <c r="D78" s="560"/>
      <c r="E78" s="560"/>
      <c r="F78" s="560"/>
      <c r="G78" s="560"/>
      <c r="H78" s="560"/>
      <c r="I78" s="560"/>
      <c r="J78" s="560"/>
      <c r="K78" s="560"/>
      <c r="L78" s="560"/>
      <c r="M78" s="560"/>
      <c r="N78" s="560"/>
      <c r="O78" s="560"/>
      <c r="P78" s="560"/>
      <c r="Q78" s="560"/>
      <c r="R78" s="560"/>
      <c r="S78" s="560"/>
    </row>
    <row r="79" spans="3:19" ht="12">
      <c r="C79" s="560"/>
      <c r="D79" s="560"/>
      <c r="E79" s="560"/>
      <c r="F79" s="560"/>
      <c r="G79" s="560"/>
      <c r="H79" s="560"/>
      <c r="I79" s="560"/>
      <c r="J79" s="560"/>
      <c r="K79" s="560"/>
      <c r="L79" s="560"/>
      <c r="M79" s="560"/>
      <c r="N79" s="560"/>
      <c r="O79" s="560"/>
      <c r="P79" s="560"/>
      <c r="Q79" s="560"/>
      <c r="R79" s="560"/>
      <c r="S79" s="560"/>
    </row>
    <row r="80" spans="3:19" ht="12">
      <c r="C80" s="560"/>
      <c r="D80" s="560"/>
      <c r="E80" s="560"/>
      <c r="F80" s="560"/>
      <c r="G80" s="560"/>
      <c r="H80" s="560"/>
      <c r="I80" s="560"/>
      <c r="J80" s="560"/>
      <c r="K80" s="560"/>
      <c r="L80" s="560"/>
      <c r="M80" s="560"/>
      <c r="N80" s="560"/>
      <c r="O80" s="560"/>
      <c r="P80" s="560"/>
      <c r="Q80" s="560"/>
      <c r="R80" s="560"/>
      <c r="S80" s="560"/>
    </row>
    <row r="81" spans="3:19" ht="12">
      <c r="C81" s="560"/>
      <c r="D81" s="560"/>
      <c r="E81" s="560"/>
      <c r="F81" s="560"/>
      <c r="G81" s="560"/>
      <c r="H81" s="560"/>
      <c r="I81" s="560"/>
      <c r="J81" s="560"/>
      <c r="K81" s="560"/>
      <c r="L81" s="560"/>
      <c r="M81" s="560"/>
      <c r="N81" s="560"/>
      <c r="O81" s="560"/>
      <c r="P81" s="560"/>
      <c r="Q81" s="560"/>
      <c r="R81" s="560"/>
      <c r="S81" s="560"/>
    </row>
    <row r="82" spans="3:19" ht="12">
      <c r="C82" s="560"/>
      <c r="D82" s="560"/>
      <c r="E82" s="560"/>
      <c r="F82" s="560"/>
      <c r="G82" s="560"/>
      <c r="H82" s="560"/>
      <c r="I82" s="560"/>
      <c r="J82" s="560"/>
      <c r="K82" s="560"/>
      <c r="L82" s="560"/>
      <c r="M82" s="560"/>
      <c r="N82" s="560"/>
      <c r="O82" s="560"/>
      <c r="P82" s="560"/>
      <c r="Q82" s="560"/>
      <c r="R82" s="560"/>
      <c r="S82" s="560"/>
    </row>
    <row r="83" spans="3:19" ht="12">
      <c r="C83" s="560"/>
      <c r="D83" s="560"/>
      <c r="E83" s="560"/>
      <c r="F83" s="560"/>
      <c r="G83" s="560"/>
      <c r="H83" s="560"/>
      <c r="I83" s="560"/>
      <c r="J83" s="560"/>
      <c r="K83" s="560"/>
      <c r="L83" s="560"/>
      <c r="M83" s="560"/>
      <c r="N83" s="560"/>
      <c r="O83" s="560"/>
      <c r="P83" s="560"/>
      <c r="Q83" s="560"/>
      <c r="R83" s="560"/>
      <c r="S83" s="560"/>
    </row>
    <row r="84" spans="3:19" ht="12">
      <c r="C84" s="560"/>
      <c r="D84" s="560"/>
      <c r="E84" s="560"/>
      <c r="F84" s="560"/>
      <c r="G84" s="560"/>
      <c r="H84" s="560"/>
      <c r="I84" s="560"/>
      <c r="J84" s="560"/>
      <c r="K84" s="560"/>
      <c r="L84" s="560"/>
      <c r="M84" s="560"/>
      <c r="N84" s="560"/>
      <c r="O84" s="560"/>
      <c r="P84" s="560"/>
      <c r="Q84" s="560"/>
      <c r="R84" s="560"/>
      <c r="S84" s="560"/>
    </row>
    <row r="85" spans="3:19" ht="12">
      <c r="C85" s="560"/>
      <c r="D85" s="560"/>
      <c r="E85" s="560"/>
      <c r="F85" s="560"/>
      <c r="G85" s="560"/>
      <c r="H85" s="560"/>
      <c r="I85" s="560"/>
      <c r="J85" s="560"/>
      <c r="K85" s="560"/>
      <c r="L85" s="560"/>
      <c r="M85" s="560"/>
      <c r="N85" s="560"/>
      <c r="O85" s="560"/>
      <c r="P85" s="560"/>
      <c r="Q85" s="560"/>
      <c r="R85" s="560"/>
      <c r="S85" s="560"/>
    </row>
    <row r="86" spans="3:19" ht="12">
      <c r="C86" s="560"/>
      <c r="D86" s="560"/>
      <c r="E86" s="560"/>
      <c r="F86" s="560"/>
      <c r="G86" s="560"/>
      <c r="H86" s="560"/>
      <c r="I86" s="560"/>
      <c r="J86" s="560"/>
      <c r="K86" s="560"/>
      <c r="L86" s="560"/>
      <c r="M86" s="560"/>
      <c r="N86" s="560"/>
      <c r="O86" s="560"/>
      <c r="P86" s="560"/>
      <c r="Q86" s="560"/>
      <c r="R86" s="560"/>
      <c r="S86" s="560"/>
    </row>
    <row r="87" spans="3:19" ht="12">
      <c r="C87" s="560"/>
      <c r="D87" s="560"/>
      <c r="E87" s="560"/>
      <c r="F87" s="560"/>
      <c r="G87" s="560"/>
      <c r="H87" s="560"/>
      <c r="I87" s="560"/>
      <c r="J87" s="560"/>
      <c r="K87" s="560"/>
      <c r="L87" s="560"/>
      <c r="M87" s="560"/>
      <c r="N87" s="560"/>
      <c r="O87" s="560"/>
      <c r="P87" s="560"/>
      <c r="Q87" s="560"/>
      <c r="R87" s="560"/>
      <c r="S87" s="560"/>
    </row>
    <row r="88" spans="3:19" ht="12">
      <c r="C88" s="560"/>
      <c r="D88" s="560"/>
      <c r="E88" s="560"/>
      <c r="F88" s="560"/>
      <c r="G88" s="560"/>
      <c r="H88" s="560"/>
      <c r="I88" s="560"/>
      <c r="J88" s="560"/>
      <c r="K88" s="560"/>
      <c r="L88" s="560"/>
      <c r="M88" s="560"/>
      <c r="N88" s="560"/>
      <c r="O88" s="560"/>
      <c r="P88" s="560"/>
      <c r="Q88" s="560"/>
      <c r="R88" s="560"/>
      <c r="S88" s="560"/>
    </row>
    <row r="89" spans="3:19" ht="12">
      <c r="C89" s="560"/>
      <c r="D89" s="560"/>
      <c r="E89" s="560"/>
      <c r="F89" s="560"/>
      <c r="G89" s="560"/>
      <c r="H89" s="560"/>
      <c r="I89" s="560"/>
      <c r="J89" s="560"/>
      <c r="K89" s="560"/>
      <c r="L89" s="560"/>
      <c r="M89" s="560"/>
      <c r="N89" s="560"/>
      <c r="O89" s="560"/>
      <c r="P89" s="560"/>
      <c r="Q89" s="560"/>
      <c r="R89" s="560"/>
      <c r="S89" s="560"/>
    </row>
    <row r="90" spans="3:19" ht="12">
      <c r="C90" s="560"/>
      <c r="D90" s="560"/>
      <c r="E90" s="560"/>
      <c r="F90" s="560"/>
      <c r="G90" s="560"/>
      <c r="H90" s="560"/>
      <c r="I90" s="560"/>
      <c r="J90" s="560"/>
      <c r="K90" s="560"/>
      <c r="L90" s="560"/>
      <c r="M90" s="560"/>
      <c r="N90" s="560"/>
      <c r="O90" s="560"/>
      <c r="P90" s="560"/>
      <c r="Q90" s="560"/>
      <c r="R90" s="560"/>
      <c r="S90" s="560"/>
    </row>
    <row r="91" spans="3:19" ht="12">
      <c r="C91" s="560"/>
      <c r="D91" s="560"/>
      <c r="E91" s="560"/>
      <c r="F91" s="560"/>
      <c r="G91" s="560"/>
      <c r="H91" s="560"/>
      <c r="I91" s="560"/>
      <c r="J91" s="560"/>
      <c r="K91" s="560"/>
      <c r="L91" s="560"/>
      <c r="M91" s="560"/>
      <c r="N91" s="560"/>
      <c r="O91" s="560"/>
      <c r="P91" s="560"/>
      <c r="Q91" s="560"/>
      <c r="R91" s="560"/>
      <c r="S91" s="560"/>
    </row>
    <row r="92" spans="3:19" ht="12">
      <c r="C92" s="560"/>
      <c r="D92" s="560"/>
      <c r="E92" s="560"/>
      <c r="F92" s="560"/>
      <c r="G92" s="560"/>
      <c r="H92" s="560"/>
      <c r="I92" s="560"/>
      <c r="J92" s="560"/>
      <c r="K92" s="560"/>
      <c r="L92" s="560"/>
      <c r="M92" s="560"/>
      <c r="N92" s="560"/>
      <c r="O92" s="560"/>
      <c r="P92" s="560"/>
      <c r="Q92" s="560"/>
      <c r="R92" s="560"/>
      <c r="S92" s="560"/>
    </row>
    <row r="93" spans="3:19" ht="12">
      <c r="C93" s="560"/>
      <c r="D93" s="560"/>
      <c r="E93" s="560"/>
      <c r="F93" s="560"/>
      <c r="G93" s="560"/>
      <c r="H93" s="560"/>
      <c r="I93" s="560"/>
      <c r="J93" s="560"/>
      <c r="K93" s="560"/>
      <c r="L93" s="560"/>
      <c r="M93" s="560"/>
      <c r="N93" s="560"/>
      <c r="O93" s="560"/>
      <c r="P93" s="560"/>
      <c r="Q93" s="560"/>
      <c r="R93" s="560"/>
      <c r="S93" s="560"/>
    </row>
    <row r="94" spans="3:19" ht="12">
      <c r="C94" s="560"/>
      <c r="D94" s="560"/>
      <c r="E94" s="560"/>
      <c r="F94" s="560"/>
      <c r="G94" s="560"/>
      <c r="H94" s="560"/>
      <c r="I94" s="560"/>
      <c r="J94" s="560"/>
      <c r="K94" s="560"/>
      <c r="L94" s="560"/>
      <c r="M94" s="560"/>
      <c r="N94" s="560"/>
      <c r="O94" s="560"/>
      <c r="P94" s="560"/>
      <c r="Q94" s="560"/>
      <c r="R94" s="560"/>
      <c r="S94" s="560"/>
    </row>
    <row r="95" spans="3:19" ht="12">
      <c r="C95" s="560"/>
      <c r="D95" s="560"/>
      <c r="E95" s="560"/>
      <c r="F95" s="560"/>
      <c r="G95" s="560"/>
      <c r="H95" s="560"/>
      <c r="I95" s="560"/>
      <c r="J95" s="560"/>
      <c r="K95" s="560"/>
      <c r="L95" s="560"/>
      <c r="M95" s="560"/>
      <c r="N95" s="560"/>
      <c r="O95" s="560"/>
      <c r="P95" s="560"/>
      <c r="Q95" s="560"/>
      <c r="R95" s="560"/>
      <c r="S95" s="560"/>
    </row>
    <row r="96" spans="3:19" ht="12">
      <c r="C96" s="560"/>
      <c r="D96" s="560"/>
      <c r="E96" s="560"/>
      <c r="F96" s="560"/>
      <c r="G96" s="560"/>
      <c r="H96" s="560"/>
      <c r="I96" s="560"/>
      <c r="J96" s="560"/>
      <c r="K96" s="560"/>
      <c r="L96" s="560"/>
      <c r="M96" s="560"/>
      <c r="N96" s="560"/>
      <c r="O96" s="560"/>
      <c r="P96" s="560"/>
      <c r="Q96" s="560"/>
      <c r="R96" s="560"/>
      <c r="S96" s="560"/>
    </row>
    <row r="97" spans="3:19" ht="12">
      <c r="C97" s="560"/>
      <c r="D97" s="560"/>
      <c r="E97" s="560"/>
      <c r="F97" s="560"/>
      <c r="G97" s="560"/>
      <c r="H97" s="560"/>
      <c r="I97" s="560"/>
      <c r="J97" s="560"/>
      <c r="K97" s="560"/>
      <c r="L97" s="560"/>
      <c r="M97" s="560"/>
      <c r="N97" s="560"/>
      <c r="O97" s="560"/>
      <c r="P97" s="560"/>
      <c r="Q97" s="560"/>
      <c r="R97" s="560"/>
      <c r="S97" s="560"/>
    </row>
    <row r="98" spans="3:19" ht="12">
      <c r="C98" s="560"/>
      <c r="D98" s="560"/>
      <c r="E98" s="560"/>
      <c r="F98" s="560"/>
      <c r="G98" s="560"/>
      <c r="H98" s="560"/>
      <c r="I98" s="560"/>
      <c r="J98" s="560"/>
      <c r="K98" s="560"/>
      <c r="L98" s="560"/>
      <c r="M98" s="560"/>
      <c r="N98" s="560"/>
      <c r="O98" s="560"/>
      <c r="P98" s="560"/>
      <c r="Q98" s="560"/>
      <c r="R98" s="560"/>
      <c r="S98" s="560"/>
    </row>
    <row r="99" spans="3:19" ht="12">
      <c r="C99" s="560"/>
      <c r="D99" s="560"/>
      <c r="E99" s="560"/>
      <c r="F99" s="560"/>
      <c r="G99" s="560"/>
      <c r="H99" s="560"/>
      <c r="I99" s="560"/>
      <c r="J99" s="560"/>
      <c r="K99" s="560"/>
      <c r="L99" s="560"/>
      <c r="M99" s="560"/>
      <c r="N99" s="560"/>
      <c r="O99" s="560"/>
      <c r="P99" s="560"/>
      <c r="Q99" s="560"/>
      <c r="R99" s="560"/>
      <c r="S99" s="560"/>
    </row>
    <row r="100" spans="3:19" ht="12">
      <c r="C100" s="560"/>
      <c r="D100" s="560"/>
      <c r="E100" s="560"/>
      <c r="F100" s="560"/>
      <c r="G100" s="560"/>
      <c r="H100" s="560"/>
      <c r="I100" s="560"/>
      <c r="J100" s="560"/>
      <c r="K100" s="560"/>
      <c r="L100" s="560"/>
      <c r="M100" s="560"/>
      <c r="N100" s="560"/>
      <c r="O100" s="560"/>
      <c r="P100" s="560"/>
      <c r="Q100" s="560"/>
      <c r="R100" s="560"/>
      <c r="S100" s="560"/>
    </row>
    <row r="101" spans="3:19" ht="12">
      <c r="C101" s="560"/>
      <c r="D101" s="560"/>
      <c r="E101" s="560"/>
      <c r="F101" s="560"/>
      <c r="G101" s="560"/>
      <c r="H101" s="560"/>
      <c r="I101" s="560"/>
      <c r="J101" s="560"/>
      <c r="K101" s="560"/>
      <c r="L101" s="560"/>
      <c r="M101" s="560"/>
      <c r="N101" s="560"/>
      <c r="O101" s="560"/>
      <c r="P101" s="560"/>
      <c r="Q101" s="560"/>
      <c r="R101" s="560"/>
      <c r="S101" s="560"/>
    </row>
    <row r="102" spans="3:19" ht="12">
      <c r="C102" s="560"/>
      <c r="D102" s="560"/>
      <c r="E102" s="560"/>
      <c r="F102" s="560"/>
      <c r="G102" s="560"/>
      <c r="H102" s="560"/>
      <c r="I102" s="560"/>
      <c r="J102" s="560"/>
      <c r="K102" s="560"/>
      <c r="L102" s="560"/>
      <c r="M102" s="560"/>
      <c r="N102" s="560"/>
      <c r="O102" s="560"/>
      <c r="P102" s="560"/>
      <c r="Q102" s="560"/>
      <c r="R102" s="560"/>
      <c r="S102" s="560"/>
    </row>
    <row r="103" spans="3:19" ht="12">
      <c r="C103" s="560"/>
      <c r="D103" s="560"/>
      <c r="E103" s="560"/>
      <c r="F103" s="560"/>
      <c r="G103" s="560"/>
      <c r="H103" s="560"/>
      <c r="I103" s="560"/>
      <c r="J103" s="560"/>
      <c r="K103" s="560"/>
      <c r="L103" s="560"/>
      <c r="M103" s="560"/>
      <c r="N103" s="560"/>
      <c r="O103" s="560"/>
      <c r="P103" s="560"/>
      <c r="Q103" s="560"/>
      <c r="R103" s="560"/>
      <c r="S103" s="560"/>
    </row>
    <row r="104" spans="3:19" ht="12">
      <c r="C104" s="560"/>
      <c r="D104" s="560"/>
      <c r="E104" s="560"/>
      <c r="F104" s="560"/>
      <c r="G104" s="560"/>
      <c r="H104" s="560"/>
      <c r="I104" s="560"/>
      <c r="J104" s="560"/>
      <c r="K104" s="560"/>
      <c r="L104" s="560"/>
      <c r="M104" s="560"/>
      <c r="N104" s="560"/>
      <c r="O104" s="560"/>
      <c r="P104" s="560"/>
      <c r="Q104" s="560"/>
      <c r="R104" s="560"/>
      <c r="S104" s="560"/>
    </row>
    <row r="105" spans="3:19" ht="12">
      <c r="C105" s="560"/>
      <c r="D105" s="560"/>
      <c r="E105" s="560"/>
      <c r="F105" s="560"/>
      <c r="G105" s="560"/>
      <c r="H105" s="560"/>
      <c r="I105" s="560"/>
      <c r="J105" s="560"/>
      <c r="K105" s="560"/>
      <c r="L105" s="560"/>
      <c r="M105" s="560"/>
      <c r="N105" s="560"/>
      <c r="O105" s="560"/>
      <c r="P105" s="560"/>
      <c r="Q105" s="560"/>
      <c r="R105" s="560"/>
      <c r="S105" s="560"/>
    </row>
    <row r="106" spans="3:19" ht="12">
      <c r="C106" s="560"/>
      <c r="D106" s="560"/>
      <c r="E106" s="560"/>
      <c r="F106" s="560"/>
      <c r="G106" s="560"/>
      <c r="H106" s="560"/>
      <c r="I106" s="560"/>
      <c r="J106" s="560"/>
      <c r="K106" s="560"/>
      <c r="L106" s="560"/>
      <c r="M106" s="560"/>
      <c r="N106" s="560"/>
      <c r="O106" s="560"/>
      <c r="P106" s="560"/>
      <c r="Q106" s="560"/>
      <c r="R106" s="560"/>
      <c r="S106" s="560"/>
    </row>
    <row r="107" spans="3:19" ht="12">
      <c r="C107" s="560"/>
      <c r="D107" s="560"/>
      <c r="E107" s="560"/>
      <c r="F107" s="560"/>
      <c r="G107" s="560"/>
      <c r="H107" s="560"/>
      <c r="I107" s="560"/>
      <c r="J107" s="560"/>
      <c r="K107" s="560"/>
      <c r="L107" s="560"/>
      <c r="M107" s="560"/>
      <c r="N107" s="560"/>
      <c r="O107" s="560"/>
      <c r="P107" s="560"/>
      <c r="Q107" s="560"/>
      <c r="R107" s="560"/>
      <c r="S107" s="560"/>
    </row>
    <row r="108" spans="3:19" ht="12">
      <c r="C108" s="560"/>
      <c r="D108" s="560"/>
      <c r="E108" s="560"/>
      <c r="F108" s="560"/>
      <c r="G108" s="560"/>
      <c r="H108" s="560"/>
      <c r="I108" s="560"/>
      <c r="J108" s="560"/>
      <c r="K108" s="560"/>
      <c r="L108" s="560"/>
      <c r="M108" s="560"/>
      <c r="N108" s="560"/>
      <c r="O108" s="560"/>
      <c r="P108" s="560"/>
      <c r="Q108" s="560"/>
      <c r="R108" s="560"/>
      <c r="S108" s="560"/>
    </row>
    <row r="109" spans="3:19" ht="12">
      <c r="C109" s="560"/>
      <c r="D109" s="560"/>
      <c r="E109" s="560"/>
      <c r="F109" s="560"/>
      <c r="G109" s="560"/>
      <c r="H109" s="560"/>
      <c r="I109" s="560"/>
      <c r="J109" s="560"/>
      <c r="K109" s="560"/>
      <c r="L109" s="560"/>
      <c r="M109" s="560"/>
      <c r="N109" s="560"/>
      <c r="O109" s="560"/>
      <c r="P109" s="560"/>
      <c r="Q109" s="560"/>
      <c r="R109" s="560"/>
      <c r="S109" s="560"/>
    </row>
    <row r="110" spans="3:19" ht="12">
      <c r="C110" s="560"/>
      <c r="D110" s="560"/>
      <c r="E110" s="560"/>
      <c r="F110" s="560"/>
      <c r="G110" s="560"/>
      <c r="H110" s="560"/>
      <c r="I110" s="560"/>
      <c r="J110" s="560"/>
      <c r="K110" s="560"/>
      <c r="L110" s="560"/>
      <c r="M110" s="560"/>
      <c r="N110" s="560"/>
      <c r="O110" s="560"/>
      <c r="P110" s="560"/>
      <c r="Q110" s="560"/>
      <c r="R110" s="560"/>
      <c r="S110" s="560"/>
    </row>
    <row r="111" spans="3:19" ht="12">
      <c r="C111" s="560"/>
      <c r="D111" s="560"/>
      <c r="E111" s="560"/>
      <c r="F111" s="560"/>
      <c r="G111" s="560"/>
      <c r="H111" s="560"/>
      <c r="I111" s="560"/>
      <c r="J111" s="560"/>
      <c r="K111" s="560"/>
      <c r="L111" s="560"/>
      <c r="M111" s="560"/>
      <c r="N111" s="560"/>
      <c r="O111" s="560"/>
      <c r="P111" s="560"/>
      <c r="Q111" s="560"/>
      <c r="R111" s="560"/>
      <c r="S111" s="560"/>
    </row>
    <row r="112" spans="3:19" ht="12">
      <c r="C112" s="560"/>
      <c r="D112" s="560"/>
      <c r="E112" s="560"/>
      <c r="F112" s="560"/>
      <c r="G112" s="560"/>
      <c r="H112" s="560"/>
      <c r="I112" s="560"/>
      <c r="J112" s="560"/>
      <c r="K112" s="560"/>
      <c r="L112" s="560"/>
      <c r="M112" s="560"/>
      <c r="N112" s="560"/>
      <c r="O112" s="560"/>
      <c r="P112" s="560"/>
      <c r="Q112" s="560"/>
      <c r="R112" s="560"/>
      <c r="S112" s="560"/>
    </row>
    <row r="113" spans="3:19" ht="12">
      <c r="C113" s="560"/>
      <c r="D113" s="560"/>
      <c r="E113" s="560"/>
      <c r="F113" s="560"/>
      <c r="G113" s="560"/>
      <c r="H113" s="560"/>
      <c r="I113" s="560"/>
      <c r="J113" s="560"/>
      <c r="K113" s="560"/>
      <c r="L113" s="560"/>
      <c r="M113" s="560"/>
      <c r="N113" s="560"/>
      <c r="O113" s="560"/>
      <c r="P113" s="560"/>
      <c r="Q113" s="560"/>
      <c r="R113" s="560"/>
      <c r="S113" s="560"/>
    </row>
    <row r="114" spans="3:19" ht="12">
      <c r="C114" s="560"/>
      <c r="D114" s="560"/>
      <c r="E114" s="560"/>
      <c r="F114" s="560"/>
      <c r="G114" s="560"/>
      <c r="H114" s="560"/>
      <c r="I114" s="560"/>
      <c r="J114" s="560"/>
      <c r="K114" s="560"/>
      <c r="L114" s="560"/>
      <c r="M114" s="560"/>
      <c r="N114" s="560"/>
      <c r="O114" s="560"/>
      <c r="P114" s="560"/>
      <c r="Q114" s="560"/>
      <c r="R114" s="560"/>
      <c r="S114" s="560"/>
    </row>
    <row r="115" spans="3:19" ht="12">
      <c r="C115" s="560"/>
      <c r="D115" s="560"/>
      <c r="E115" s="560"/>
      <c r="F115" s="560"/>
      <c r="G115" s="560"/>
      <c r="H115" s="560"/>
      <c r="I115" s="560"/>
      <c r="J115" s="560"/>
      <c r="K115" s="560"/>
      <c r="L115" s="560"/>
      <c r="M115" s="560"/>
      <c r="N115" s="560"/>
      <c r="O115" s="560"/>
      <c r="P115" s="560"/>
      <c r="Q115" s="560"/>
      <c r="R115" s="560"/>
      <c r="S115" s="560"/>
    </row>
    <row r="116" spans="3:19" ht="12">
      <c r="C116" s="560"/>
      <c r="D116" s="560"/>
      <c r="E116" s="560"/>
      <c r="F116" s="560"/>
      <c r="G116" s="560"/>
      <c r="H116" s="560"/>
      <c r="I116" s="560"/>
      <c r="J116" s="560"/>
      <c r="K116" s="560"/>
      <c r="L116" s="560"/>
      <c r="M116" s="560"/>
      <c r="N116" s="560"/>
      <c r="O116" s="560"/>
      <c r="P116" s="560"/>
      <c r="Q116" s="560"/>
      <c r="R116" s="560"/>
      <c r="S116" s="560"/>
    </row>
    <row r="117" spans="3:19" ht="12">
      <c r="C117" s="560"/>
      <c r="D117" s="560"/>
      <c r="E117" s="560"/>
      <c r="F117" s="560"/>
      <c r="G117" s="560"/>
      <c r="H117" s="560"/>
      <c r="I117" s="560"/>
      <c r="J117" s="560"/>
      <c r="K117" s="560"/>
      <c r="L117" s="560"/>
      <c r="M117" s="560"/>
      <c r="N117" s="560"/>
      <c r="O117" s="560"/>
      <c r="P117" s="560"/>
      <c r="Q117" s="560"/>
      <c r="R117" s="560"/>
      <c r="S117" s="560"/>
    </row>
    <row r="118" spans="3:19" ht="12">
      <c r="C118" s="560"/>
      <c r="D118" s="560"/>
      <c r="E118" s="560"/>
      <c r="F118" s="560"/>
      <c r="G118" s="560"/>
      <c r="H118" s="560"/>
      <c r="I118" s="560"/>
      <c r="J118" s="560"/>
      <c r="K118" s="560"/>
      <c r="L118" s="560"/>
      <c r="M118" s="560"/>
      <c r="N118" s="560"/>
      <c r="O118" s="560"/>
      <c r="P118" s="560"/>
      <c r="Q118" s="560"/>
      <c r="R118" s="560"/>
      <c r="S118" s="560"/>
    </row>
    <row r="119" spans="3:19" ht="12">
      <c r="C119" s="560"/>
      <c r="D119" s="560"/>
      <c r="E119" s="560"/>
      <c r="F119" s="560"/>
      <c r="G119" s="560"/>
      <c r="H119" s="560"/>
      <c r="I119" s="560"/>
      <c r="J119" s="560"/>
      <c r="K119" s="560"/>
      <c r="L119" s="560"/>
      <c r="M119" s="560"/>
      <c r="N119" s="560"/>
      <c r="O119" s="560"/>
      <c r="P119" s="560"/>
      <c r="Q119" s="560"/>
      <c r="R119" s="560"/>
      <c r="S119" s="560"/>
    </row>
    <row r="120" spans="3:19" ht="12">
      <c r="C120" s="560"/>
      <c r="D120" s="560"/>
      <c r="E120" s="560"/>
      <c r="F120" s="560"/>
      <c r="G120" s="560"/>
      <c r="H120" s="560"/>
      <c r="I120" s="560"/>
      <c r="J120" s="560"/>
      <c r="K120" s="560"/>
      <c r="L120" s="560"/>
      <c r="M120" s="560"/>
      <c r="N120" s="560"/>
      <c r="O120" s="560"/>
      <c r="P120" s="560"/>
      <c r="Q120" s="560"/>
      <c r="R120" s="560"/>
      <c r="S120" s="560"/>
    </row>
    <row r="121" spans="3:19" ht="12">
      <c r="C121" s="560"/>
      <c r="D121" s="560"/>
      <c r="E121" s="560"/>
      <c r="F121" s="560"/>
      <c r="G121" s="560"/>
      <c r="H121" s="560"/>
      <c r="I121" s="560"/>
      <c r="J121" s="560"/>
      <c r="K121" s="560"/>
      <c r="L121" s="560"/>
      <c r="M121" s="560"/>
      <c r="N121" s="560"/>
      <c r="O121" s="560"/>
      <c r="P121" s="560"/>
      <c r="Q121" s="560"/>
      <c r="R121" s="560"/>
      <c r="S121" s="560"/>
    </row>
    <row r="122" spans="3:19" ht="12">
      <c r="C122" s="560"/>
      <c r="D122" s="560"/>
      <c r="E122" s="560"/>
      <c r="F122" s="560"/>
      <c r="G122" s="560"/>
      <c r="H122" s="560"/>
      <c r="I122" s="560"/>
      <c r="J122" s="560"/>
      <c r="K122" s="560"/>
      <c r="L122" s="560"/>
      <c r="M122" s="560"/>
      <c r="N122" s="560"/>
      <c r="O122" s="560"/>
      <c r="P122" s="560"/>
      <c r="Q122" s="560"/>
      <c r="R122" s="560"/>
      <c r="S122" s="560"/>
    </row>
    <row r="123" spans="3:19" ht="12">
      <c r="C123" s="560"/>
      <c r="D123" s="560"/>
      <c r="E123" s="560"/>
      <c r="F123" s="560"/>
      <c r="G123" s="560"/>
      <c r="H123" s="560"/>
      <c r="I123" s="560"/>
      <c r="J123" s="560"/>
      <c r="K123" s="560"/>
      <c r="L123" s="560"/>
      <c r="M123" s="560"/>
      <c r="N123" s="560"/>
      <c r="O123" s="560"/>
      <c r="P123" s="560"/>
      <c r="Q123" s="560"/>
      <c r="R123" s="560"/>
      <c r="S123" s="560"/>
    </row>
    <row r="124" spans="3:19" ht="12">
      <c r="C124" s="560"/>
      <c r="D124" s="560"/>
      <c r="E124" s="560"/>
      <c r="F124" s="560"/>
      <c r="G124" s="560"/>
      <c r="H124" s="560"/>
      <c r="I124" s="560"/>
      <c r="J124" s="560"/>
      <c r="K124" s="560"/>
      <c r="L124" s="560"/>
      <c r="M124" s="560"/>
      <c r="N124" s="560"/>
      <c r="O124" s="560"/>
      <c r="P124" s="560"/>
      <c r="Q124" s="560"/>
      <c r="R124" s="560"/>
      <c r="S124" s="560"/>
    </row>
    <row r="125" spans="3:19" ht="12">
      <c r="C125" s="560"/>
      <c r="D125" s="560"/>
      <c r="E125" s="560"/>
      <c r="F125" s="560"/>
      <c r="G125" s="560"/>
      <c r="H125" s="560"/>
      <c r="I125" s="560"/>
      <c r="J125" s="560"/>
      <c r="K125" s="560"/>
      <c r="L125" s="560"/>
      <c r="M125" s="560"/>
      <c r="N125" s="560"/>
      <c r="O125" s="560"/>
      <c r="P125" s="560"/>
      <c r="Q125" s="560"/>
      <c r="R125" s="560"/>
      <c r="S125" s="560"/>
    </row>
    <row r="126" spans="3:19" ht="12">
      <c r="C126" s="560"/>
      <c r="D126" s="560"/>
      <c r="E126" s="560"/>
      <c r="F126" s="560"/>
      <c r="G126" s="560"/>
      <c r="H126" s="560"/>
      <c r="I126" s="560"/>
      <c r="J126" s="560"/>
      <c r="K126" s="560"/>
      <c r="L126" s="560"/>
      <c r="M126" s="560"/>
      <c r="N126" s="560"/>
      <c r="O126" s="560"/>
      <c r="P126" s="560"/>
      <c r="Q126" s="560"/>
      <c r="R126" s="560"/>
      <c r="S126" s="560"/>
    </row>
    <row r="127" spans="3:19" ht="12">
      <c r="C127" s="560"/>
      <c r="D127" s="560"/>
      <c r="E127" s="560"/>
      <c r="F127" s="560"/>
      <c r="G127" s="560"/>
      <c r="H127" s="560"/>
      <c r="I127" s="560"/>
      <c r="J127" s="560"/>
      <c r="K127" s="560"/>
      <c r="L127" s="560"/>
      <c r="M127" s="560"/>
      <c r="N127" s="560"/>
      <c r="O127" s="560"/>
      <c r="P127" s="560"/>
      <c r="Q127" s="560"/>
      <c r="R127" s="560"/>
      <c r="S127" s="560"/>
    </row>
    <row r="128" spans="3:19" ht="12">
      <c r="C128" s="560"/>
      <c r="D128" s="560"/>
      <c r="E128" s="560"/>
      <c r="F128" s="560"/>
      <c r="G128" s="560"/>
      <c r="H128" s="560"/>
      <c r="I128" s="560"/>
      <c r="J128" s="560"/>
      <c r="K128" s="560"/>
      <c r="L128" s="560"/>
      <c r="M128" s="560"/>
      <c r="N128" s="560"/>
      <c r="O128" s="560"/>
      <c r="P128" s="560"/>
      <c r="Q128" s="560"/>
      <c r="R128" s="560"/>
      <c r="S128" s="560"/>
    </row>
  </sheetData>
  <mergeCells count="9">
    <mergeCell ref="X4:AA4"/>
    <mergeCell ref="Q5:Q6"/>
    <mergeCell ref="R5:R6"/>
    <mergeCell ref="S5:S6"/>
    <mergeCell ref="D5:F5"/>
    <mergeCell ref="G5:P5"/>
    <mergeCell ref="Q4:U4"/>
    <mergeCell ref="T5:U5"/>
    <mergeCell ref="C4:P4"/>
  </mergeCells>
  <printOptions/>
  <pageMargins left="0.3937007874015748" right="0.31496062992125984" top="0.5118110236220472" bottom="0.3937007874015748" header="0.2755905511811024" footer="0.1968503937007874"/>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2:CO59"/>
  <sheetViews>
    <sheetView workbookViewId="0" topLeftCell="A1">
      <selection activeCell="A1" sqref="A1"/>
    </sheetView>
  </sheetViews>
  <sheetFormatPr defaultColWidth="9.00390625" defaultRowHeight="13.5"/>
  <cols>
    <col min="1" max="1" width="2.00390625" style="563" customWidth="1"/>
    <col min="2" max="2" width="3.50390625" style="563" customWidth="1"/>
    <col min="3" max="3" width="2.375" style="563" customWidth="1"/>
    <col min="4" max="4" width="14.75390625" style="563" customWidth="1"/>
    <col min="5" max="5" width="11.125" style="563" customWidth="1"/>
    <col min="6" max="6" width="7.875" style="563" customWidth="1"/>
    <col min="7" max="7" width="10.125" style="563" customWidth="1"/>
    <col min="8" max="8" width="7.625" style="563" customWidth="1"/>
    <col min="9" max="9" width="9.625" style="563" customWidth="1"/>
    <col min="10" max="10" width="10.625" style="563" customWidth="1"/>
    <col min="11" max="11" width="9.75390625" style="563" customWidth="1"/>
    <col min="12" max="12" width="9.875" style="563" customWidth="1"/>
    <col min="13" max="13" width="10.50390625" style="563" customWidth="1"/>
    <col min="14" max="14" width="9.875" style="565" customWidth="1"/>
    <col min="15" max="16384" width="9.00390625" style="563" customWidth="1"/>
  </cols>
  <sheetData>
    <row r="2" ht="14.25">
      <c r="B2" s="564" t="s">
        <v>1391</v>
      </c>
    </row>
    <row r="3" spans="14:15" ht="12.75" thickBot="1">
      <c r="N3" s="566" t="s">
        <v>1345</v>
      </c>
      <c r="O3" s="565"/>
    </row>
    <row r="4" spans="2:14" ht="15" customHeight="1" thickTop="1">
      <c r="B4" s="567"/>
      <c r="C4" s="568"/>
      <c r="D4" s="569"/>
      <c r="E4" s="570"/>
      <c r="F4" s="571" t="s">
        <v>1346</v>
      </c>
      <c r="G4" s="572"/>
      <c r="H4" s="573"/>
      <c r="I4" s="574"/>
      <c r="J4" s="572"/>
      <c r="K4" s="573"/>
      <c r="L4" s="574"/>
      <c r="M4" s="567"/>
      <c r="N4" s="575" t="s">
        <v>1347</v>
      </c>
    </row>
    <row r="5" spans="2:14" ht="15" customHeight="1">
      <c r="B5" s="576"/>
      <c r="C5" s="565" t="s">
        <v>1342</v>
      </c>
      <c r="D5" s="577"/>
      <c r="E5" s="1368" t="s">
        <v>2209</v>
      </c>
      <c r="F5" s="578" t="s">
        <v>1343</v>
      </c>
      <c r="G5" s="1372" t="s">
        <v>1348</v>
      </c>
      <c r="H5" s="1373"/>
      <c r="I5" s="1374"/>
      <c r="J5" s="1372" t="s">
        <v>1349</v>
      </c>
      <c r="K5" s="1373"/>
      <c r="L5" s="1374"/>
      <c r="M5" s="1368" t="s">
        <v>1350</v>
      </c>
      <c r="N5" s="579" t="s">
        <v>1351</v>
      </c>
    </row>
    <row r="6" spans="2:14" ht="15" customHeight="1">
      <c r="B6" s="576"/>
      <c r="C6" s="565"/>
      <c r="D6" s="577"/>
      <c r="E6" s="1368"/>
      <c r="F6" s="578" t="s">
        <v>1344</v>
      </c>
      <c r="G6" s="580"/>
      <c r="H6" s="581"/>
      <c r="I6" s="582"/>
      <c r="J6" s="583"/>
      <c r="K6" s="584"/>
      <c r="L6" s="585"/>
      <c r="M6" s="1368"/>
      <c r="N6" s="579" t="s">
        <v>1352</v>
      </c>
    </row>
    <row r="7" spans="2:15" ht="15" customHeight="1">
      <c r="B7" s="586"/>
      <c r="C7" s="587"/>
      <c r="D7" s="588"/>
      <c r="E7" s="586"/>
      <c r="F7" s="589"/>
      <c r="G7" s="580" t="s">
        <v>2209</v>
      </c>
      <c r="H7" s="580" t="s">
        <v>1353</v>
      </c>
      <c r="I7" s="590" t="s">
        <v>1354</v>
      </c>
      <c r="J7" s="591" t="s">
        <v>2209</v>
      </c>
      <c r="K7" s="591" t="s">
        <v>1355</v>
      </c>
      <c r="L7" s="591" t="s">
        <v>1356</v>
      </c>
      <c r="M7" s="592"/>
      <c r="N7" s="592" t="s">
        <v>1357</v>
      </c>
      <c r="O7" s="593"/>
    </row>
    <row r="8" spans="2:15" ht="15" customHeight="1">
      <c r="B8" s="576"/>
      <c r="C8" s="565"/>
      <c r="D8" s="565"/>
      <c r="E8" s="594"/>
      <c r="F8" s="595"/>
      <c r="G8" s="595"/>
      <c r="H8" s="596">
        <v>-2</v>
      </c>
      <c r="I8" s="595"/>
      <c r="J8" s="595"/>
      <c r="K8" s="595"/>
      <c r="L8" s="595"/>
      <c r="M8" s="597"/>
      <c r="N8" s="598"/>
      <c r="O8" s="593"/>
    </row>
    <row r="9" spans="2:15" s="599" customFormat="1" ht="15" customHeight="1">
      <c r="B9" s="1369" t="s">
        <v>1358</v>
      </c>
      <c r="C9" s="1370"/>
      <c r="D9" s="1371"/>
      <c r="E9" s="600">
        <f>SUM(F9+G9+J9+M9+N9)</f>
        <v>25839</v>
      </c>
      <c r="F9" s="80">
        <v>1</v>
      </c>
      <c r="G9" s="80">
        <v>15</v>
      </c>
      <c r="H9" s="80">
        <v>6</v>
      </c>
      <c r="I9" s="80">
        <v>11</v>
      </c>
      <c r="J9" s="601">
        <f>SUM(K9:L9)</f>
        <v>249</v>
      </c>
      <c r="K9" s="80">
        <v>61</v>
      </c>
      <c r="L9" s="80">
        <v>188</v>
      </c>
      <c r="M9" s="80">
        <v>25395</v>
      </c>
      <c r="N9" s="602">
        <v>179</v>
      </c>
      <c r="O9" s="603"/>
    </row>
    <row r="10" spans="2:14" s="603" customFormat="1" ht="15" customHeight="1">
      <c r="B10" s="1369" t="s">
        <v>1359</v>
      </c>
      <c r="C10" s="1370"/>
      <c r="D10" s="1371"/>
      <c r="E10" s="75">
        <f>SUM(F10+G10+J10+M10+N10)</f>
        <v>15813064</v>
      </c>
      <c r="F10" s="353">
        <f>SUM(F11:F13)</f>
        <v>25067</v>
      </c>
      <c r="G10" s="601">
        <v>1176761</v>
      </c>
      <c r="H10" s="601">
        <v>536366</v>
      </c>
      <c r="I10" s="601">
        <v>640395</v>
      </c>
      <c r="J10" s="601">
        <f>SUM(K10:L10)</f>
        <v>2768547</v>
      </c>
      <c r="K10" s="601">
        <f>SUM(K11:K13)</f>
        <v>1240492</v>
      </c>
      <c r="L10" s="601">
        <f>SUM(L11:L13)</f>
        <v>1528055</v>
      </c>
      <c r="M10" s="601">
        <v>11747662</v>
      </c>
      <c r="N10" s="80">
        <f>SUM(N11:N13)</f>
        <v>95027</v>
      </c>
    </row>
    <row r="11" spans="2:15" ht="15" customHeight="1">
      <c r="B11" s="576"/>
      <c r="C11" s="1364" t="s">
        <v>1360</v>
      </c>
      <c r="D11" s="1365"/>
      <c r="E11" s="75">
        <f>SUM(F11+G11+J11+M11+N11)</f>
        <v>436842</v>
      </c>
      <c r="F11" s="604">
        <v>0</v>
      </c>
      <c r="G11" s="605">
        <f>SUM(H11:I11)</f>
        <v>77327</v>
      </c>
      <c r="H11" s="75">
        <v>22081</v>
      </c>
      <c r="I11" s="75">
        <v>55246</v>
      </c>
      <c r="J11" s="605">
        <f>SUM(K11:L11)</f>
        <v>213501</v>
      </c>
      <c r="K11" s="606">
        <v>67939</v>
      </c>
      <c r="L11" s="606">
        <v>145562</v>
      </c>
      <c r="M11" s="607">
        <v>141291</v>
      </c>
      <c r="N11" s="608">
        <v>4723</v>
      </c>
      <c r="O11" s="593"/>
    </row>
    <row r="12" spans="2:15" ht="15" customHeight="1">
      <c r="B12" s="576"/>
      <c r="C12" s="1364" t="s">
        <v>1361</v>
      </c>
      <c r="D12" s="1365"/>
      <c r="E12" s="75">
        <v>218973</v>
      </c>
      <c r="F12" s="604">
        <v>0</v>
      </c>
      <c r="G12" s="609">
        <f>SUM(H12:I12)</f>
        <v>238985</v>
      </c>
      <c r="H12" s="609">
        <f>SUM(I12:J12)</f>
        <v>151312</v>
      </c>
      <c r="I12" s="609">
        <f>SUM(J12:K12)</f>
        <v>87673</v>
      </c>
      <c r="J12" s="605">
        <f>SUM(K12:L12)</f>
        <v>63639</v>
      </c>
      <c r="K12" s="606">
        <v>24034</v>
      </c>
      <c r="L12" s="606">
        <v>39605</v>
      </c>
      <c r="M12" s="607">
        <v>155279</v>
      </c>
      <c r="N12" s="608">
        <v>55</v>
      </c>
      <c r="O12" s="593"/>
    </row>
    <row r="13" spans="2:15" ht="15" customHeight="1">
      <c r="B13" s="576"/>
      <c r="C13" s="1364" t="s">
        <v>1362</v>
      </c>
      <c r="D13" s="1365"/>
      <c r="E13" s="610">
        <f>SUM(F13+G13+J13+M13+N13)</f>
        <v>15156615</v>
      </c>
      <c r="F13" s="75">
        <v>25067</v>
      </c>
      <c r="G13" s="605">
        <f>SUM(H13:I13)</f>
        <v>1099434</v>
      </c>
      <c r="H13" s="75">
        <v>514285</v>
      </c>
      <c r="I13" s="75">
        <v>585149</v>
      </c>
      <c r="J13" s="605">
        <f>SUM(K13:L13)</f>
        <v>2491407</v>
      </c>
      <c r="K13" s="606">
        <v>1148519</v>
      </c>
      <c r="L13" s="606">
        <v>1342888</v>
      </c>
      <c r="M13" s="607">
        <v>11450458</v>
      </c>
      <c r="N13" s="608">
        <v>90249</v>
      </c>
      <c r="O13" s="593"/>
    </row>
    <row r="14" spans="2:15" ht="7.5" customHeight="1">
      <c r="B14" s="576"/>
      <c r="C14" s="565"/>
      <c r="D14" s="565"/>
      <c r="E14" s="610"/>
      <c r="F14" s="75"/>
      <c r="G14" s="75"/>
      <c r="H14" s="611"/>
      <c r="I14" s="75"/>
      <c r="J14" s="75"/>
      <c r="K14" s="75"/>
      <c r="L14" s="295"/>
      <c r="M14" s="612"/>
      <c r="N14" s="613"/>
      <c r="O14" s="593"/>
    </row>
    <row r="15" spans="1:15" ht="15" customHeight="1">
      <c r="A15" s="614"/>
      <c r="B15" s="1364" t="s">
        <v>1363</v>
      </c>
      <c r="C15" s="1364"/>
      <c r="D15" s="1365"/>
      <c r="E15" s="615"/>
      <c r="F15" s="75"/>
      <c r="G15" s="75"/>
      <c r="H15" s="75"/>
      <c r="I15" s="75"/>
      <c r="J15" s="606"/>
      <c r="K15" s="606"/>
      <c r="L15" s="606"/>
      <c r="M15" s="607"/>
      <c r="N15" s="608"/>
      <c r="O15" s="593"/>
    </row>
    <row r="16" spans="1:93" ht="15" customHeight="1">
      <c r="A16" s="614"/>
      <c r="B16" s="1364" t="s">
        <v>1364</v>
      </c>
      <c r="C16" s="1364"/>
      <c r="D16" s="1365"/>
      <c r="E16" s="610"/>
      <c r="F16" s="75"/>
      <c r="G16" s="75"/>
      <c r="H16" s="75"/>
      <c r="I16" s="75"/>
      <c r="J16" s="75"/>
      <c r="K16" s="612"/>
      <c r="L16" s="612"/>
      <c r="M16" s="612"/>
      <c r="N16" s="613"/>
      <c r="O16" s="593"/>
      <c r="P16" s="593"/>
      <c r="Q16" s="593"/>
      <c r="R16" s="593"/>
      <c r="S16" s="593"/>
      <c r="T16" s="593"/>
      <c r="U16" s="593"/>
      <c r="V16" s="593"/>
      <c r="W16" s="593"/>
      <c r="X16" s="593"/>
      <c r="Y16" s="593"/>
      <c r="Z16" s="593"/>
      <c r="AA16" s="593"/>
      <c r="AB16" s="593"/>
      <c r="AC16" s="593"/>
      <c r="AD16" s="593"/>
      <c r="AE16" s="593"/>
      <c r="AF16" s="593"/>
      <c r="AG16" s="593"/>
      <c r="AH16" s="593"/>
      <c r="AI16" s="593"/>
      <c r="AJ16" s="593"/>
      <c r="AK16" s="593"/>
      <c r="AL16" s="593"/>
      <c r="AM16" s="593"/>
      <c r="AN16" s="593"/>
      <c r="AO16" s="593"/>
      <c r="AP16" s="593"/>
      <c r="AQ16" s="593"/>
      <c r="AR16" s="593"/>
      <c r="AS16" s="593"/>
      <c r="AT16" s="593"/>
      <c r="AU16" s="593"/>
      <c r="AV16" s="593"/>
      <c r="AW16" s="593"/>
      <c r="AX16" s="593"/>
      <c r="AY16" s="593"/>
      <c r="AZ16" s="593"/>
      <c r="BA16" s="593"/>
      <c r="BB16" s="593"/>
      <c r="BC16" s="593"/>
      <c r="BD16" s="593"/>
      <c r="BE16" s="593"/>
      <c r="BF16" s="593"/>
      <c r="BG16" s="593"/>
      <c r="BH16" s="593"/>
      <c r="BI16" s="593"/>
      <c r="BJ16" s="593"/>
      <c r="BK16" s="593"/>
      <c r="BL16" s="593"/>
      <c r="BM16" s="593"/>
      <c r="BN16" s="593"/>
      <c r="BO16" s="593"/>
      <c r="BP16" s="593"/>
      <c r="BQ16" s="593"/>
      <c r="BR16" s="593"/>
      <c r="BS16" s="593"/>
      <c r="BT16" s="593"/>
      <c r="BU16" s="593"/>
      <c r="BV16" s="593"/>
      <c r="BW16" s="593"/>
      <c r="BX16" s="593"/>
      <c r="BY16" s="593"/>
      <c r="BZ16" s="593"/>
      <c r="CA16" s="593"/>
      <c r="CB16" s="593"/>
      <c r="CC16" s="593"/>
      <c r="CD16" s="593"/>
      <c r="CE16" s="593"/>
      <c r="CF16" s="593"/>
      <c r="CG16" s="593"/>
      <c r="CH16" s="593"/>
      <c r="CI16" s="593"/>
      <c r="CJ16" s="593"/>
      <c r="CK16" s="593"/>
      <c r="CL16" s="593"/>
      <c r="CM16" s="593"/>
      <c r="CN16" s="593"/>
      <c r="CO16" s="593"/>
    </row>
    <row r="17" spans="2:93" ht="8.25" customHeight="1">
      <c r="B17" s="576"/>
      <c r="C17" s="565"/>
      <c r="D17" s="565"/>
      <c r="E17" s="610"/>
      <c r="F17" s="75"/>
      <c r="G17" s="75"/>
      <c r="H17" s="75"/>
      <c r="I17" s="75"/>
      <c r="J17" s="75"/>
      <c r="K17" s="612"/>
      <c r="L17" s="611"/>
      <c r="M17" s="612"/>
      <c r="N17" s="613"/>
      <c r="O17" s="593"/>
      <c r="P17" s="593"/>
      <c r="Q17" s="593"/>
      <c r="R17" s="593"/>
      <c r="S17" s="593"/>
      <c r="T17" s="593"/>
      <c r="U17" s="593"/>
      <c r="V17" s="593"/>
      <c r="W17" s="593"/>
      <c r="X17" s="593"/>
      <c r="Y17" s="593"/>
      <c r="Z17" s="593"/>
      <c r="AA17" s="593"/>
      <c r="AB17" s="593"/>
      <c r="AC17" s="593"/>
      <c r="AD17" s="593"/>
      <c r="AE17" s="593"/>
      <c r="AF17" s="593"/>
      <c r="AG17" s="593"/>
      <c r="AH17" s="593"/>
      <c r="AI17" s="593"/>
      <c r="AJ17" s="593"/>
      <c r="AK17" s="593"/>
      <c r="AL17" s="593"/>
      <c r="AM17" s="593"/>
      <c r="AN17" s="593"/>
      <c r="AO17" s="593"/>
      <c r="AP17" s="593"/>
      <c r="AQ17" s="593"/>
      <c r="AR17" s="593"/>
      <c r="AS17" s="593"/>
      <c r="AT17" s="593"/>
      <c r="AU17" s="593"/>
      <c r="AV17" s="593"/>
      <c r="AW17" s="593"/>
      <c r="AX17" s="593"/>
      <c r="AY17" s="593"/>
      <c r="AZ17" s="593"/>
      <c r="BA17" s="593"/>
      <c r="BB17" s="593"/>
      <c r="BC17" s="593"/>
      <c r="BD17" s="593"/>
      <c r="BE17" s="593"/>
      <c r="BF17" s="593"/>
      <c r="BG17" s="593"/>
      <c r="BH17" s="593"/>
      <c r="BI17" s="593"/>
      <c r="BJ17" s="593"/>
      <c r="BK17" s="593"/>
      <c r="BL17" s="593"/>
      <c r="BM17" s="593"/>
      <c r="BN17" s="593"/>
      <c r="BO17" s="593"/>
      <c r="BP17" s="593"/>
      <c r="BQ17" s="593"/>
      <c r="BR17" s="593"/>
      <c r="BS17" s="593"/>
      <c r="BT17" s="593"/>
      <c r="BU17" s="593"/>
      <c r="BV17" s="593"/>
      <c r="BW17" s="593"/>
      <c r="BX17" s="593"/>
      <c r="BY17" s="593"/>
      <c r="BZ17" s="593"/>
      <c r="CA17" s="593"/>
      <c r="CB17" s="593"/>
      <c r="CC17" s="593"/>
      <c r="CD17" s="593"/>
      <c r="CE17" s="593"/>
      <c r="CF17" s="593"/>
      <c r="CG17" s="593"/>
      <c r="CH17" s="593"/>
      <c r="CI17" s="593"/>
      <c r="CJ17" s="593"/>
      <c r="CK17" s="593"/>
      <c r="CL17" s="593"/>
      <c r="CM17" s="593"/>
      <c r="CN17" s="593"/>
      <c r="CO17" s="593"/>
    </row>
    <row r="18" spans="2:93" ht="15" customHeight="1">
      <c r="B18" s="576"/>
      <c r="C18" s="1364" t="s">
        <v>1365</v>
      </c>
      <c r="D18" s="1365"/>
      <c r="E18" s="610">
        <f>SUM(F18+G18+J18+M18+N18)</f>
        <v>10015261</v>
      </c>
      <c r="F18" s="75">
        <v>25067</v>
      </c>
      <c r="G18" s="605">
        <f>SUM(H18:I18)</f>
        <v>1026122</v>
      </c>
      <c r="H18" s="75">
        <v>514285</v>
      </c>
      <c r="I18" s="75">
        <v>511837</v>
      </c>
      <c r="J18" s="605">
        <f>SUM(K18:L18)</f>
        <v>2113668</v>
      </c>
      <c r="K18" s="612">
        <v>1018353</v>
      </c>
      <c r="L18" s="612">
        <v>1095315</v>
      </c>
      <c r="M18" s="612">
        <v>6760155</v>
      </c>
      <c r="N18" s="613">
        <v>90249</v>
      </c>
      <c r="O18" s="593"/>
      <c r="P18" s="593"/>
      <c r="Q18" s="593"/>
      <c r="R18" s="593"/>
      <c r="S18" s="593"/>
      <c r="T18" s="593"/>
      <c r="U18" s="593"/>
      <c r="V18" s="593"/>
      <c r="W18" s="593"/>
      <c r="X18" s="593"/>
      <c r="Y18" s="593"/>
      <c r="Z18" s="593"/>
      <c r="AA18" s="593"/>
      <c r="AB18" s="593"/>
      <c r="AC18" s="593"/>
      <c r="AD18" s="593"/>
      <c r="AE18" s="593"/>
      <c r="AF18" s="593"/>
      <c r="AG18" s="593"/>
      <c r="AH18" s="593"/>
      <c r="AI18" s="593"/>
      <c r="AJ18" s="593"/>
      <c r="AK18" s="593"/>
      <c r="AL18" s="593"/>
      <c r="AM18" s="593"/>
      <c r="AN18" s="593"/>
      <c r="AO18" s="593"/>
      <c r="AP18" s="593"/>
      <c r="AQ18" s="593"/>
      <c r="AR18" s="593"/>
      <c r="AS18" s="593"/>
      <c r="AT18" s="593"/>
      <c r="AU18" s="593"/>
      <c r="AV18" s="593"/>
      <c r="AW18" s="593"/>
      <c r="AX18" s="593"/>
      <c r="AY18" s="593"/>
      <c r="AZ18" s="593"/>
      <c r="BA18" s="593"/>
      <c r="BB18" s="593"/>
      <c r="BC18" s="593"/>
      <c r="BD18" s="593"/>
      <c r="BE18" s="593"/>
      <c r="BF18" s="593"/>
      <c r="BG18" s="593"/>
      <c r="BH18" s="593"/>
      <c r="BI18" s="593"/>
      <c r="BJ18" s="593"/>
      <c r="BK18" s="593"/>
      <c r="BL18" s="593"/>
      <c r="BM18" s="593"/>
      <c r="BN18" s="593"/>
      <c r="BO18" s="593"/>
      <c r="BP18" s="593"/>
      <c r="BQ18" s="593"/>
      <c r="BR18" s="593"/>
      <c r="BS18" s="593"/>
      <c r="BT18" s="593"/>
      <c r="BU18" s="593"/>
      <c r="BV18" s="593"/>
      <c r="BW18" s="593"/>
      <c r="BX18" s="593"/>
      <c r="BY18" s="593"/>
      <c r="BZ18" s="593"/>
      <c r="CA18" s="593"/>
      <c r="CB18" s="593"/>
      <c r="CC18" s="593"/>
      <c r="CD18" s="593"/>
      <c r="CE18" s="593"/>
      <c r="CF18" s="593"/>
      <c r="CG18" s="593"/>
      <c r="CH18" s="593"/>
      <c r="CI18" s="593"/>
      <c r="CJ18" s="593"/>
      <c r="CK18" s="593"/>
      <c r="CL18" s="593"/>
      <c r="CM18" s="593"/>
      <c r="CN18" s="593"/>
      <c r="CO18" s="593"/>
    </row>
    <row r="19" spans="2:93" ht="15" customHeight="1">
      <c r="B19" s="576"/>
      <c r="C19" s="1364" t="s">
        <v>1366</v>
      </c>
      <c r="D19" s="1365"/>
      <c r="E19" s="75">
        <f>SUM(F19+G19+J19+M19+N19)</f>
        <v>5141354</v>
      </c>
      <c r="F19" s="604">
        <v>0</v>
      </c>
      <c r="G19" s="612">
        <f>SUM(H19:I19)</f>
        <v>73312</v>
      </c>
      <c r="H19" s="604">
        <v>0</v>
      </c>
      <c r="I19" s="606">
        <v>73312</v>
      </c>
      <c r="J19" s="605">
        <f>SUM(K19:L19)</f>
        <v>377739</v>
      </c>
      <c r="K19" s="295">
        <v>130166</v>
      </c>
      <c r="L19" s="612">
        <v>247573</v>
      </c>
      <c r="M19" s="607">
        <v>4690303</v>
      </c>
      <c r="N19" s="604">
        <v>0</v>
      </c>
      <c r="O19" s="593"/>
      <c r="P19" s="593"/>
      <c r="Q19" s="593"/>
      <c r="R19" s="593"/>
      <c r="S19" s="593"/>
      <c r="T19" s="593"/>
      <c r="U19" s="593"/>
      <c r="V19" s="593"/>
      <c r="W19" s="593"/>
      <c r="X19" s="593"/>
      <c r="Y19" s="593"/>
      <c r="Z19" s="593"/>
      <c r="AA19" s="593"/>
      <c r="AB19" s="593"/>
      <c r="AC19" s="593"/>
      <c r="AD19" s="593"/>
      <c r="AE19" s="593"/>
      <c r="AF19" s="593"/>
      <c r="AG19" s="593"/>
      <c r="AH19" s="593"/>
      <c r="AI19" s="593"/>
      <c r="AJ19" s="593"/>
      <c r="AK19" s="593"/>
      <c r="AL19" s="593"/>
      <c r="AM19" s="593"/>
      <c r="AN19" s="593"/>
      <c r="AO19" s="593"/>
      <c r="AP19" s="593"/>
      <c r="AQ19" s="593"/>
      <c r="AR19" s="593"/>
      <c r="AS19" s="593"/>
      <c r="AT19" s="593"/>
      <c r="AU19" s="593"/>
      <c r="AV19" s="593"/>
      <c r="AW19" s="593"/>
      <c r="AX19" s="593"/>
      <c r="AY19" s="593"/>
      <c r="AZ19" s="593"/>
      <c r="BA19" s="593"/>
      <c r="BB19" s="593"/>
      <c r="BC19" s="593"/>
      <c r="BD19" s="593"/>
      <c r="BE19" s="593"/>
      <c r="BF19" s="593"/>
      <c r="BG19" s="593"/>
      <c r="BH19" s="593"/>
      <c r="BI19" s="593"/>
      <c r="BJ19" s="593"/>
      <c r="BK19" s="593"/>
      <c r="BL19" s="593"/>
      <c r="BM19" s="593"/>
      <c r="BN19" s="593"/>
      <c r="BO19" s="593"/>
      <c r="BP19" s="593"/>
      <c r="BQ19" s="593"/>
      <c r="BR19" s="593"/>
      <c r="BS19" s="593"/>
      <c r="BT19" s="593"/>
      <c r="BU19" s="593"/>
      <c r="BV19" s="593"/>
      <c r="BW19" s="593"/>
      <c r="BX19" s="593"/>
      <c r="BY19" s="593"/>
      <c r="BZ19" s="593"/>
      <c r="CA19" s="593"/>
      <c r="CB19" s="593"/>
      <c r="CC19" s="593"/>
      <c r="CD19" s="593"/>
      <c r="CE19" s="593"/>
      <c r="CF19" s="593"/>
      <c r="CG19" s="593"/>
      <c r="CH19" s="593"/>
      <c r="CI19" s="593"/>
      <c r="CJ19" s="593"/>
      <c r="CK19" s="593"/>
      <c r="CL19" s="593"/>
      <c r="CM19" s="593"/>
      <c r="CN19" s="593"/>
      <c r="CO19" s="593"/>
    </row>
    <row r="20" spans="2:15" ht="15" customHeight="1">
      <c r="B20" s="576"/>
      <c r="C20" s="1364" t="s">
        <v>1367</v>
      </c>
      <c r="D20" s="1365"/>
      <c r="E20" s="75">
        <f>SUM(F20+G20+J20+M20+N20)</f>
        <v>509005</v>
      </c>
      <c r="F20" s="604">
        <v>0</v>
      </c>
      <c r="G20" s="604">
        <v>0</v>
      </c>
      <c r="H20" s="604">
        <v>0</v>
      </c>
      <c r="I20" s="604">
        <v>0</v>
      </c>
      <c r="J20" s="605">
        <f>SUM(K20:L20)</f>
        <v>3609</v>
      </c>
      <c r="K20" s="295">
        <v>3609</v>
      </c>
      <c r="L20" s="604">
        <v>0</v>
      </c>
      <c r="M20" s="607">
        <v>505396</v>
      </c>
      <c r="N20" s="604">
        <v>0</v>
      </c>
      <c r="O20" s="593"/>
    </row>
    <row r="21" spans="2:15" s="616" customFormat="1" ht="15" customHeight="1">
      <c r="B21" s="617"/>
      <c r="C21" s="1364" t="s">
        <v>1368</v>
      </c>
      <c r="D21" s="1365"/>
      <c r="E21" s="618">
        <v>66.1</v>
      </c>
      <c r="F21" s="183">
        <v>100</v>
      </c>
      <c r="G21" s="183">
        <v>93.3</v>
      </c>
      <c r="H21" s="183">
        <v>100</v>
      </c>
      <c r="I21" s="183">
        <v>87.5</v>
      </c>
      <c r="J21" s="183">
        <v>84.8</v>
      </c>
      <c r="K21" s="183">
        <v>88.7</v>
      </c>
      <c r="L21" s="183">
        <v>81.6</v>
      </c>
      <c r="M21" s="183">
        <v>59</v>
      </c>
      <c r="N21" s="183">
        <v>100</v>
      </c>
      <c r="O21" s="619"/>
    </row>
    <row r="22" spans="2:14" s="619" customFormat="1" ht="9.75" customHeight="1">
      <c r="B22" s="620"/>
      <c r="C22" s="621"/>
      <c r="D22" s="622"/>
      <c r="E22" s="612"/>
      <c r="F22" s="612"/>
      <c r="G22" s="612"/>
      <c r="H22" s="623"/>
      <c r="I22" s="612"/>
      <c r="J22" s="612"/>
      <c r="K22" s="623"/>
      <c r="L22" s="623"/>
      <c r="M22" s="623"/>
      <c r="N22" s="623"/>
    </row>
    <row r="23" spans="1:14" s="593" customFormat="1" ht="15" customHeight="1">
      <c r="A23" s="624"/>
      <c r="B23" s="1364" t="s">
        <v>1369</v>
      </c>
      <c r="C23" s="1364"/>
      <c r="D23" s="1365"/>
      <c r="E23" s="625"/>
      <c r="F23" s="625"/>
      <c r="G23" s="625"/>
      <c r="H23" s="625"/>
      <c r="I23" s="625"/>
      <c r="J23" s="625"/>
      <c r="K23" s="625"/>
      <c r="L23" s="625"/>
      <c r="M23" s="625"/>
      <c r="N23" s="625"/>
    </row>
    <row r="24" spans="2:14" s="593" customFormat="1" ht="6.75" customHeight="1">
      <c r="B24" s="620"/>
      <c r="C24" s="626"/>
      <c r="D24" s="624"/>
      <c r="E24" s="625"/>
      <c r="F24" s="625"/>
      <c r="G24" s="625"/>
      <c r="H24" s="625"/>
      <c r="I24" s="625"/>
      <c r="J24" s="625"/>
      <c r="K24" s="625"/>
      <c r="L24" s="625"/>
      <c r="M24" s="625"/>
      <c r="N24" s="625"/>
    </row>
    <row r="25" spans="2:14" ht="12">
      <c r="B25" s="576"/>
      <c r="C25" s="1364" t="s">
        <v>1370</v>
      </c>
      <c r="D25" s="1365"/>
      <c r="E25" s="75">
        <f>SUM(F25+G25+J25+M25+N25)</f>
        <v>11786078</v>
      </c>
      <c r="F25" s="612">
        <v>25067</v>
      </c>
      <c r="G25" s="612">
        <f>SUM(H25:I25)</f>
        <v>1059779</v>
      </c>
      <c r="H25" s="75">
        <v>514285</v>
      </c>
      <c r="I25" s="75">
        <v>545494</v>
      </c>
      <c r="J25" s="612">
        <f>SUM(K25:L25)</f>
        <v>2171459</v>
      </c>
      <c r="K25" s="75">
        <v>1042594</v>
      </c>
      <c r="L25" s="75">
        <v>1128865</v>
      </c>
      <c r="M25" s="75">
        <v>8440602</v>
      </c>
      <c r="N25" s="75">
        <v>89171</v>
      </c>
    </row>
    <row r="26" spans="2:14" ht="12">
      <c r="B26" s="576"/>
      <c r="C26" s="1364" t="s">
        <v>1371</v>
      </c>
      <c r="D26" s="1365"/>
      <c r="E26" s="75">
        <f>SUM(F26+G26+J26+M26+N26)</f>
        <v>3370537</v>
      </c>
      <c r="F26" s="604">
        <v>0</v>
      </c>
      <c r="G26" s="612">
        <f>SUM(H26:I26)</f>
        <v>39655</v>
      </c>
      <c r="H26" s="604">
        <v>0</v>
      </c>
      <c r="I26" s="75">
        <v>39655</v>
      </c>
      <c r="J26" s="612">
        <f>SUM(K26:L26)</f>
        <v>319948</v>
      </c>
      <c r="K26" s="75">
        <v>105925</v>
      </c>
      <c r="L26" s="75">
        <v>214023</v>
      </c>
      <c r="M26" s="75">
        <v>3009856</v>
      </c>
      <c r="N26" s="75">
        <v>1078</v>
      </c>
    </row>
    <row r="27" spans="2:14" ht="12">
      <c r="B27" s="576"/>
      <c r="C27" s="1364" t="s">
        <v>1372</v>
      </c>
      <c r="D27" s="1365"/>
      <c r="E27" s="618">
        <v>77.8</v>
      </c>
      <c r="F27" s="618">
        <v>100</v>
      </c>
      <c r="G27" s="618">
        <v>96.4</v>
      </c>
      <c r="H27" s="618">
        <v>100</v>
      </c>
      <c r="I27" s="618">
        <v>93.2</v>
      </c>
      <c r="J27" s="618">
        <v>87.2</v>
      </c>
      <c r="K27" s="618">
        <v>90.8</v>
      </c>
      <c r="L27" s="618">
        <v>84.1</v>
      </c>
      <c r="M27" s="618">
        <v>73.7</v>
      </c>
      <c r="N27" s="627">
        <v>988</v>
      </c>
    </row>
    <row r="28" spans="1:14" ht="7.5" customHeight="1">
      <c r="A28" s="614"/>
      <c r="B28" s="565"/>
      <c r="C28" s="565"/>
      <c r="D28" s="614"/>
      <c r="E28" s="628"/>
      <c r="F28" s="628"/>
      <c r="G28" s="628"/>
      <c r="H28" s="628"/>
      <c r="I28" s="628"/>
      <c r="J28" s="628"/>
      <c r="K28" s="628"/>
      <c r="L28" s="628"/>
      <c r="M28" s="628"/>
      <c r="N28" s="628"/>
    </row>
    <row r="29" spans="1:14" ht="12">
      <c r="A29" s="614"/>
      <c r="B29" s="1364" t="s">
        <v>1373</v>
      </c>
      <c r="C29" s="1364"/>
      <c r="D29" s="1365"/>
      <c r="E29" s="628"/>
      <c r="F29" s="628"/>
      <c r="G29" s="628"/>
      <c r="H29" s="628"/>
      <c r="I29" s="628"/>
      <c r="J29" s="628"/>
      <c r="K29" s="628"/>
      <c r="L29" s="628"/>
      <c r="M29" s="628"/>
      <c r="N29" s="628"/>
    </row>
    <row r="30" spans="1:14" ht="7.5" customHeight="1">
      <c r="A30" s="614"/>
      <c r="B30" s="565"/>
      <c r="C30" s="565"/>
      <c r="D30" s="614"/>
      <c r="E30" s="628"/>
      <c r="F30" s="628"/>
      <c r="G30" s="628"/>
      <c r="H30" s="628"/>
      <c r="I30" s="628"/>
      <c r="J30" s="628"/>
      <c r="K30" s="628"/>
      <c r="L30" s="628"/>
      <c r="M30" s="628"/>
      <c r="N30" s="628"/>
    </row>
    <row r="31" spans="1:14" ht="12">
      <c r="A31" s="614"/>
      <c r="B31" s="565"/>
      <c r="C31" s="1364" t="s">
        <v>1374</v>
      </c>
      <c r="D31" s="1365"/>
      <c r="E31" s="75">
        <f aca="true" t="shared" si="0" ref="E31:E36">SUM(F31+G31+J31+M31+N31)</f>
        <v>8447</v>
      </c>
      <c r="F31" s="628">
        <v>34</v>
      </c>
      <c r="G31" s="612">
        <f>SUM(H31:I31)</f>
        <v>914</v>
      </c>
      <c r="H31" s="628">
        <v>464</v>
      </c>
      <c r="I31" s="628">
        <v>450</v>
      </c>
      <c r="J31" s="612">
        <f aca="true" t="shared" si="1" ref="J31:J36">SUM(K31:L31)</f>
        <v>1727</v>
      </c>
      <c r="K31" s="628">
        <v>826</v>
      </c>
      <c r="L31" s="628">
        <v>901</v>
      </c>
      <c r="M31" s="612">
        <v>5730</v>
      </c>
      <c r="N31" s="628">
        <v>42</v>
      </c>
    </row>
    <row r="32" spans="1:14" ht="12">
      <c r="A32" s="614"/>
      <c r="B32" s="565"/>
      <c r="C32" s="1364" t="s">
        <v>1375</v>
      </c>
      <c r="D32" s="1365"/>
      <c r="E32" s="75">
        <f t="shared" si="0"/>
        <v>165500</v>
      </c>
      <c r="F32" s="75">
        <v>3811</v>
      </c>
      <c r="G32" s="612">
        <f>SUM(H32:I32)</f>
        <v>39528</v>
      </c>
      <c r="H32" s="612">
        <v>24065</v>
      </c>
      <c r="I32" s="628">
        <v>15463</v>
      </c>
      <c r="J32" s="612">
        <f t="shared" si="1"/>
        <v>49632</v>
      </c>
      <c r="K32" s="612">
        <v>26431</v>
      </c>
      <c r="L32" s="612">
        <v>23201</v>
      </c>
      <c r="M32" s="612">
        <v>70812</v>
      </c>
      <c r="N32" s="612">
        <v>1717</v>
      </c>
    </row>
    <row r="33" spans="1:14" ht="12">
      <c r="A33" s="614"/>
      <c r="B33" s="565"/>
      <c r="C33" s="565"/>
      <c r="D33" s="629" t="s">
        <v>1376</v>
      </c>
      <c r="E33" s="75">
        <f t="shared" si="0"/>
        <v>121</v>
      </c>
      <c r="F33" s="604">
        <v>0</v>
      </c>
      <c r="G33" s="604">
        <v>0</v>
      </c>
      <c r="H33" s="604">
        <v>0</v>
      </c>
      <c r="I33" s="604">
        <v>0</v>
      </c>
      <c r="J33" s="612">
        <f t="shared" si="1"/>
        <v>2</v>
      </c>
      <c r="K33" s="628">
        <v>2</v>
      </c>
      <c r="L33" s="604">
        <v>0</v>
      </c>
      <c r="M33" s="612">
        <v>119</v>
      </c>
      <c r="N33" s="604">
        <v>0</v>
      </c>
    </row>
    <row r="34" spans="1:14" ht="12">
      <c r="A34" s="614"/>
      <c r="B34" s="565"/>
      <c r="C34" s="565"/>
      <c r="D34" s="629" t="s">
        <v>1377</v>
      </c>
      <c r="E34" s="75">
        <f t="shared" si="0"/>
        <v>1758</v>
      </c>
      <c r="F34" s="604">
        <v>0</v>
      </c>
      <c r="G34" s="604">
        <v>0</v>
      </c>
      <c r="H34" s="604">
        <v>0</v>
      </c>
      <c r="I34" s="604">
        <v>0</v>
      </c>
      <c r="J34" s="612">
        <f t="shared" si="1"/>
        <v>6</v>
      </c>
      <c r="K34" s="628">
        <v>6</v>
      </c>
      <c r="L34" s="604">
        <v>0</v>
      </c>
      <c r="M34" s="612">
        <v>1752</v>
      </c>
      <c r="N34" s="604">
        <v>0</v>
      </c>
    </row>
    <row r="35" spans="1:14" ht="12">
      <c r="A35" s="614"/>
      <c r="B35" s="565"/>
      <c r="C35" s="565"/>
      <c r="D35" s="629" t="s">
        <v>1378</v>
      </c>
      <c r="E35" s="75">
        <f t="shared" si="0"/>
        <v>8326</v>
      </c>
      <c r="F35" s="628">
        <v>34</v>
      </c>
      <c r="G35" s="612">
        <f>SUM(H35:I35)</f>
        <v>914</v>
      </c>
      <c r="H35" s="628">
        <v>464</v>
      </c>
      <c r="I35" s="628">
        <v>450</v>
      </c>
      <c r="J35" s="612">
        <f t="shared" si="1"/>
        <v>1725</v>
      </c>
      <c r="K35" s="628">
        <v>824</v>
      </c>
      <c r="L35" s="628">
        <v>901</v>
      </c>
      <c r="M35" s="612">
        <v>5611</v>
      </c>
      <c r="N35" s="628">
        <v>42</v>
      </c>
    </row>
    <row r="36" spans="1:14" ht="12">
      <c r="A36" s="614"/>
      <c r="B36" s="565"/>
      <c r="C36" s="565"/>
      <c r="D36" s="629" t="s">
        <v>1377</v>
      </c>
      <c r="E36" s="75">
        <f t="shared" si="0"/>
        <v>163743</v>
      </c>
      <c r="F36" s="75">
        <v>3811</v>
      </c>
      <c r="G36" s="612">
        <f>SUM(H36:I36)</f>
        <v>39528</v>
      </c>
      <c r="H36" s="612">
        <v>24065</v>
      </c>
      <c r="I36" s="612">
        <v>15463</v>
      </c>
      <c r="J36" s="612">
        <f t="shared" si="1"/>
        <v>49626</v>
      </c>
      <c r="K36" s="612">
        <v>26425</v>
      </c>
      <c r="L36" s="612">
        <v>23201</v>
      </c>
      <c r="M36" s="612">
        <v>69061</v>
      </c>
      <c r="N36" s="612">
        <v>1717</v>
      </c>
    </row>
    <row r="37" spans="1:14" ht="7.5" customHeight="1">
      <c r="A37" s="614"/>
      <c r="B37" s="565"/>
      <c r="C37" s="565"/>
      <c r="D37" s="614"/>
      <c r="E37" s="628"/>
      <c r="F37" s="628"/>
      <c r="G37" s="628"/>
      <c r="H37" s="628"/>
      <c r="I37" s="628"/>
      <c r="J37" s="628"/>
      <c r="K37" s="628"/>
      <c r="L37" s="628"/>
      <c r="M37" s="628"/>
      <c r="N37" s="628"/>
    </row>
    <row r="38" spans="1:14" ht="12">
      <c r="A38" s="614"/>
      <c r="B38" s="1364" t="s">
        <v>1379</v>
      </c>
      <c r="C38" s="1364"/>
      <c r="D38" s="1365"/>
      <c r="E38" s="628"/>
      <c r="F38" s="628"/>
      <c r="G38" s="628"/>
      <c r="H38" s="628"/>
      <c r="I38" s="628"/>
      <c r="J38" s="628"/>
      <c r="K38" s="628"/>
      <c r="L38" s="628"/>
      <c r="M38" s="628"/>
      <c r="N38" s="628"/>
    </row>
    <row r="39" spans="1:14" ht="12">
      <c r="A39" s="614"/>
      <c r="B39" s="565"/>
      <c r="C39" s="1364" t="s">
        <v>1380</v>
      </c>
      <c r="D39" s="1365"/>
      <c r="E39" s="75">
        <f>SUM(F39+G39+J39+M39+N39)</f>
        <v>111</v>
      </c>
      <c r="F39" s="628">
        <v>10</v>
      </c>
      <c r="G39" s="612">
        <f>SUM(H39:I39)</f>
        <v>53</v>
      </c>
      <c r="H39" s="628">
        <v>33</v>
      </c>
      <c r="I39" s="628">
        <v>20</v>
      </c>
      <c r="J39" s="612">
        <f>SUM(K39:L39)</f>
        <v>30</v>
      </c>
      <c r="K39" s="628">
        <v>20</v>
      </c>
      <c r="L39" s="628">
        <v>10</v>
      </c>
      <c r="M39" s="628">
        <v>18</v>
      </c>
      <c r="N39" s="604">
        <v>0</v>
      </c>
    </row>
    <row r="40" spans="1:14" ht="12">
      <c r="A40" s="614"/>
      <c r="B40" s="565"/>
      <c r="C40" s="1364" t="s">
        <v>1381</v>
      </c>
      <c r="D40" s="1365"/>
      <c r="E40" s="75">
        <f>SUM(F40+G40+J40+M40+N40)</f>
        <v>46831</v>
      </c>
      <c r="F40" s="75">
        <v>4428</v>
      </c>
      <c r="G40" s="612">
        <f>SUM(H40:I40)</f>
        <v>32224</v>
      </c>
      <c r="H40" s="75">
        <v>21650</v>
      </c>
      <c r="I40" s="75">
        <v>10574</v>
      </c>
      <c r="J40" s="75">
        <f>SUM(K40:L40)</f>
        <v>8132</v>
      </c>
      <c r="K40" s="75">
        <v>5922</v>
      </c>
      <c r="L40" s="75">
        <v>2210</v>
      </c>
      <c r="M40" s="75">
        <v>2047</v>
      </c>
      <c r="N40" s="604">
        <v>0</v>
      </c>
    </row>
    <row r="41" spans="1:14" ht="8.25" customHeight="1">
      <c r="A41" s="614"/>
      <c r="B41" s="565"/>
      <c r="C41" s="565"/>
      <c r="D41" s="614"/>
      <c r="E41" s="628"/>
      <c r="F41" s="628"/>
      <c r="G41" s="628"/>
      <c r="H41" s="628"/>
      <c r="I41" s="628"/>
      <c r="J41" s="628"/>
      <c r="K41" s="628"/>
      <c r="L41" s="628"/>
      <c r="M41" s="628"/>
      <c r="N41" s="628"/>
    </row>
    <row r="42" spans="1:14" ht="12">
      <c r="A42" s="614"/>
      <c r="B42" s="1364" t="s">
        <v>1382</v>
      </c>
      <c r="C42" s="1364"/>
      <c r="D42" s="1365"/>
      <c r="E42" s="628"/>
      <c r="F42" s="628"/>
      <c r="G42" s="628"/>
      <c r="H42" s="628"/>
      <c r="I42" s="628"/>
      <c r="J42" s="628"/>
      <c r="K42" s="628"/>
      <c r="L42" s="628"/>
      <c r="M42" s="628"/>
      <c r="N42" s="628"/>
    </row>
    <row r="43" spans="1:14" ht="12">
      <c r="A43" s="614"/>
      <c r="B43" s="565"/>
      <c r="C43" s="1364" t="s">
        <v>1380</v>
      </c>
      <c r="D43" s="1365"/>
      <c r="E43" s="75">
        <f>SUM(F43+G43+J43+M43+N43)</f>
        <v>5</v>
      </c>
      <c r="F43" s="604">
        <v>0</v>
      </c>
      <c r="G43" s="604">
        <v>0</v>
      </c>
      <c r="H43" s="604">
        <v>0</v>
      </c>
      <c r="I43" s="604">
        <v>0</v>
      </c>
      <c r="J43" s="604">
        <v>0</v>
      </c>
      <c r="K43" s="604">
        <v>0</v>
      </c>
      <c r="L43" s="604">
        <v>0</v>
      </c>
      <c r="M43" s="628">
        <v>5</v>
      </c>
      <c r="N43" s="604">
        <v>0</v>
      </c>
    </row>
    <row r="44" spans="1:14" ht="12">
      <c r="A44" s="614"/>
      <c r="B44" s="565"/>
      <c r="C44" s="1364" t="s">
        <v>1381</v>
      </c>
      <c r="D44" s="1365"/>
      <c r="E44" s="75">
        <f>SUM(F44+G44+J44+M44+N44)</f>
        <v>634</v>
      </c>
      <c r="F44" s="604">
        <v>0</v>
      </c>
      <c r="G44" s="604">
        <v>0</v>
      </c>
      <c r="H44" s="604">
        <v>0</v>
      </c>
      <c r="I44" s="604">
        <v>0</v>
      </c>
      <c r="J44" s="604">
        <v>0</v>
      </c>
      <c r="K44" s="604">
        <v>0</v>
      </c>
      <c r="L44" s="604">
        <v>0</v>
      </c>
      <c r="M44" s="628">
        <v>634</v>
      </c>
      <c r="N44" s="604">
        <v>0</v>
      </c>
    </row>
    <row r="45" spans="1:14" ht="9" customHeight="1">
      <c r="A45" s="614"/>
      <c r="B45" s="565"/>
      <c r="C45" s="565"/>
      <c r="D45" s="614"/>
      <c r="E45" s="628"/>
      <c r="F45" s="628"/>
      <c r="G45" s="628"/>
      <c r="H45" s="628"/>
      <c r="I45" s="628"/>
      <c r="J45" s="628"/>
      <c r="K45" s="628"/>
      <c r="L45" s="628"/>
      <c r="M45" s="628"/>
      <c r="N45" s="628"/>
    </row>
    <row r="46" spans="1:14" ht="12">
      <c r="A46" s="614"/>
      <c r="B46" s="1364" t="s">
        <v>1383</v>
      </c>
      <c r="C46" s="1364"/>
      <c r="D46" s="1365"/>
      <c r="E46" s="628"/>
      <c r="F46" s="628"/>
      <c r="G46" s="628"/>
      <c r="H46" s="628"/>
      <c r="I46" s="628"/>
      <c r="J46" s="628"/>
      <c r="K46" s="628"/>
      <c r="L46" s="628"/>
      <c r="M46" s="628"/>
      <c r="N46" s="628"/>
    </row>
    <row r="47" spans="1:14" ht="12">
      <c r="A47" s="614"/>
      <c r="B47" s="565"/>
      <c r="C47" s="1364" t="s">
        <v>1384</v>
      </c>
      <c r="D47" s="1365"/>
      <c r="E47" s="75">
        <f>SUM(F47+G47+J47+M47+N47)</f>
        <v>166</v>
      </c>
      <c r="F47" s="628">
        <v>2</v>
      </c>
      <c r="G47" s="612">
        <f>SUM(H47:I47)</f>
        <v>46</v>
      </c>
      <c r="H47" s="628">
        <v>36</v>
      </c>
      <c r="I47" s="628">
        <v>10</v>
      </c>
      <c r="J47" s="612">
        <f>SUM(K47:L47)</f>
        <v>44</v>
      </c>
      <c r="K47" s="628">
        <v>29</v>
      </c>
      <c r="L47" s="628">
        <v>15</v>
      </c>
      <c r="M47" s="628">
        <v>73</v>
      </c>
      <c r="N47" s="628">
        <v>1</v>
      </c>
    </row>
    <row r="48" spans="1:14" ht="12">
      <c r="A48" s="614"/>
      <c r="B48" s="565"/>
      <c r="C48" s="1364" t="s">
        <v>1385</v>
      </c>
      <c r="D48" s="1365"/>
      <c r="E48" s="75">
        <f>SUM(F48+G48+J48+M48+N48)</f>
        <v>437</v>
      </c>
      <c r="F48" s="604">
        <v>0</v>
      </c>
      <c r="G48" s="612">
        <f>SUM(H48:I48)</f>
        <v>6</v>
      </c>
      <c r="H48" s="604">
        <v>0</v>
      </c>
      <c r="I48" s="628">
        <v>6</v>
      </c>
      <c r="J48" s="612">
        <f>SUM(K48:L48)</f>
        <v>76</v>
      </c>
      <c r="K48" s="628">
        <v>23</v>
      </c>
      <c r="L48" s="628">
        <v>53</v>
      </c>
      <c r="M48" s="628">
        <v>353</v>
      </c>
      <c r="N48" s="628">
        <v>2</v>
      </c>
    </row>
    <row r="49" spans="1:14" ht="8.25" customHeight="1">
      <c r="A49" s="614"/>
      <c r="B49" s="565"/>
      <c r="C49" s="565"/>
      <c r="D49" s="614"/>
      <c r="E49" s="628"/>
      <c r="F49" s="628"/>
      <c r="G49" s="628"/>
      <c r="H49" s="628"/>
      <c r="I49" s="628"/>
      <c r="J49" s="628"/>
      <c r="K49" s="628"/>
      <c r="L49" s="628"/>
      <c r="M49" s="628"/>
      <c r="N49" s="628"/>
    </row>
    <row r="50" spans="1:14" ht="12">
      <c r="A50" s="614"/>
      <c r="B50" s="1364" t="s">
        <v>1386</v>
      </c>
      <c r="C50" s="1364"/>
      <c r="D50" s="1365"/>
      <c r="E50" s="628"/>
      <c r="F50" s="628"/>
      <c r="G50" s="628"/>
      <c r="H50" s="628"/>
      <c r="I50" s="628"/>
      <c r="J50" s="628"/>
      <c r="K50" s="628"/>
      <c r="L50" s="628"/>
      <c r="M50" s="628"/>
      <c r="N50" s="628"/>
    </row>
    <row r="51" spans="2:14" ht="12">
      <c r="B51" s="576"/>
      <c r="C51" s="1364" t="s">
        <v>1387</v>
      </c>
      <c r="D51" s="1365"/>
      <c r="E51" s="75">
        <f>SUM(F51+G51+J51+M51+N51)</f>
        <v>73</v>
      </c>
      <c r="F51" s="604">
        <v>0</v>
      </c>
      <c r="G51" s="612">
        <f>SUM(H51:I51)</f>
        <v>60</v>
      </c>
      <c r="H51" s="628">
        <v>52</v>
      </c>
      <c r="I51" s="628">
        <v>8</v>
      </c>
      <c r="J51" s="612">
        <f>SUM(K51:L51)</f>
        <v>10</v>
      </c>
      <c r="K51" s="628">
        <v>3</v>
      </c>
      <c r="L51" s="628">
        <v>7</v>
      </c>
      <c r="M51" s="628">
        <v>3</v>
      </c>
      <c r="N51" s="604">
        <v>0</v>
      </c>
    </row>
    <row r="52" spans="2:14" ht="12.75" thickBot="1">
      <c r="B52" s="630"/>
      <c r="C52" s="1366" t="s">
        <v>1388</v>
      </c>
      <c r="D52" s="1367"/>
      <c r="E52" s="85">
        <f>SUM(F52+G52+J52+M52+N52)</f>
        <v>44</v>
      </c>
      <c r="F52" s="631">
        <v>0</v>
      </c>
      <c r="G52" s="632">
        <f>SUM(H52:I52)</f>
        <v>30</v>
      </c>
      <c r="H52" s="633">
        <v>25</v>
      </c>
      <c r="I52" s="633">
        <v>5</v>
      </c>
      <c r="J52" s="632">
        <f>SUM(K52:L52)</f>
        <v>8</v>
      </c>
      <c r="K52" s="633">
        <v>4</v>
      </c>
      <c r="L52" s="632">
        <v>4</v>
      </c>
      <c r="M52" s="633">
        <v>6</v>
      </c>
      <c r="N52" s="634">
        <v>0</v>
      </c>
    </row>
    <row r="53" ht="12">
      <c r="B53" s="563" t="s">
        <v>1389</v>
      </c>
    </row>
    <row r="54" ht="12">
      <c r="B54" s="563" t="s">
        <v>1390</v>
      </c>
    </row>
    <row r="59" ht="12">
      <c r="G59" s="635"/>
    </row>
  </sheetData>
  <mergeCells count="34">
    <mergeCell ref="C12:D12"/>
    <mergeCell ref="C13:D13"/>
    <mergeCell ref="B15:D15"/>
    <mergeCell ref="B16:D16"/>
    <mergeCell ref="M5:M6"/>
    <mergeCell ref="B9:D9"/>
    <mergeCell ref="B10:D10"/>
    <mergeCell ref="C11:D11"/>
    <mergeCell ref="E5:E6"/>
    <mergeCell ref="G5:I5"/>
    <mergeCell ref="J5:L5"/>
    <mergeCell ref="C18:D18"/>
    <mergeCell ref="C19:D19"/>
    <mergeCell ref="C20:D20"/>
    <mergeCell ref="C21:D21"/>
    <mergeCell ref="B23:D23"/>
    <mergeCell ref="C25:D25"/>
    <mergeCell ref="C26:D26"/>
    <mergeCell ref="C27:D27"/>
    <mergeCell ref="B29:D29"/>
    <mergeCell ref="C31:D31"/>
    <mergeCell ref="C32:D32"/>
    <mergeCell ref="B38:D38"/>
    <mergeCell ref="C39:D39"/>
    <mergeCell ref="C40:D40"/>
    <mergeCell ref="C43:D43"/>
    <mergeCell ref="C44:D44"/>
    <mergeCell ref="C51:D51"/>
    <mergeCell ref="C52:D52"/>
    <mergeCell ref="B42:D42"/>
    <mergeCell ref="B46:D46"/>
    <mergeCell ref="B50:D50"/>
    <mergeCell ref="C47:D47"/>
    <mergeCell ref="C48:D48"/>
  </mergeCells>
  <printOptions/>
  <pageMargins left="0.75" right="0.75" top="1" bottom="1" header="0.512" footer="0.512"/>
  <pageSetup orientation="portrait" paperSize="9"/>
</worksheet>
</file>

<file path=xl/worksheets/sheet18.xml><?xml version="1.0" encoding="utf-8"?>
<worksheet xmlns="http://schemas.openxmlformats.org/spreadsheetml/2006/main" xmlns:r="http://schemas.openxmlformats.org/officeDocument/2006/relationships">
  <dimension ref="B2:K20"/>
  <sheetViews>
    <sheetView workbookViewId="0" topLeftCell="A1">
      <selection activeCell="A1" sqref="A1"/>
    </sheetView>
  </sheetViews>
  <sheetFormatPr defaultColWidth="9.00390625" defaultRowHeight="13.5"/>
  <cols>
    <col min="1" max="2" width="2.625" style="636" customWidth="1"/>
    <col min="3" max="3" width="20.875" style="636" customWidth="1"/>
    <col min="4" max="6" width="13.125" style="636" customWidth="1"/>
    <col min="7" max="7" width="3.375" style="636" customWidth="1"/>
    <col min="8" max="8" width="19.625" style="636" customWidth="1"/>
    <col min="9" max="11" width="13.125" style="636" customWidth="1"/>
    <col min="12" max="16384" width="9.00390625" style="636" customWidth="1"/>
  </cols>
  <sheetData>
    <row r="2" ht="14.25">
      <c r="B2" s="637" t="s">
        <v>1419</v>
      </c>
    </row>
    <row r="3" spans="8:11" ht="12.75" thickBot="1">
      <c r="H3" s="638"/>
      <c r="I3" s="638"/>
      <c r="K3" s="638" t="s">
        <v>1392</v>
      </c>
    </row>
    <row r="4" spans="2:11" ht="24" customHeight="1" thickTop="1">
      <c r="B4" s="1375" t="s">
        <v>1394</v>
      </c>
      <c r="C4" s="1376"/>
      <c r="D4" s="639" t="s">
        <v>1395</v>
      </c>
      <c r="E4" s="67" t="s">
        <v>1396</v>
      </c>
      <c r="F4" s="639" t="s">
        <v>1397</v>
      </c>
      <c r="G4" s="1375" t="s">
        <v>1394</v>
      </c>
      <c r="H4" s="1376"/>
      <c r="I4" s="639" t="s">
        <v>1395</v>
      </c>
      <c r="J4" s="67" t="s">
        <v>1396</v>
      </c>
      <c r="K4" s="70" t="s">
        <v>1397</v>
      </c>
    </row>
    <row r="5" spans="2:11" s="176" customFormat="1" ht="15" customHeight="1">
      <c r="B5" s="1331" t="s">
        <v>2209</v>
      </c>
      <c r="C5" s="1377"/>
      <c r="D5" s="177">
        <v>6194511</v>
      </c>
      <c r="E5" s="72">
        <v>6324640</v>
      </c>
      <c r="F5" s="177">
        <v>6583145</v>
      </c>
      <c r="G5" s="1331" t="s">
        <v>1398</v>
      </c>
      <c r="H5" s="1377"/>
      <c r="I5" s="177">
        <f>SUM(I7+I9+I11+I13+I15+I17)</f>
        <v>1891708</v>
      </c>
      <c r="J5" s="72">
        <f>SUM(J7+J9+J11+J13+J15+J17)</f>
        <v>1959322</v>
      </c>
      <c r="K5" s="640">
        <f>SUM(K7+K9+K11+K13+K15+K17)</f>
        <v>2033696</v>
      </c>
    </row>
    <row r="6" spans="2:11" s="176" customFormat="1" ht="15" customHeight="1">
      <c r="B6" s="600"/>
      <c r="C6" s="110" t="s">
        <v>1399</v>
      </c>
      <c r="D6" s="177">
        <v>4302803</v>
      </c>
      <c r="E6" s="72">
        <v>4365318</v>
      </c>
      <c r="F6" s="177">
        <v>4549449</v>
      </c>
      <c r="G6" s="600"/>
      <c r="H6" s="640"/>
      <c r="I6" s="177"/>
      <c r="J6" s="72"/>
      <c r="K6" s="640"/>
    </row>
    <row r="7" spans="2:11" s="62" customFormat="1" ht="15" customHeight="1">
      <c r="B7" s="610"/>
      <c r="C7" s="74" t="s">
        <v>1400</v>
      </c>
      <c r="D7" s="66">
        <v>1020634</v>
      </c>
      <c r="E7" s="75">
        <v>1062655</v>
      </c>
      <c r="F7" s="66">
        <v>1122493</v>
      </c>
      <c r="G7" s="610"/>
      <c r="H7" s="74" t="s">
        <v>1401</v>
      </c>
      <c r="I7" s="66">
        <v>4271</v>
      </c>
      <c r="J7" s="75">
        <v>4302</v>
      </c>
      <c r="K7" s="79">
        <v>4620</v>
      </c>
    </row>
    <row r="8" spans="2:11" s="62" customFormat="1" ht="15" customHeight="1">
      <c r="B8" s="610"/>
      <c r="C8" s="74" t="s">
        <v>1402</v>
      </c>
      <c r="D8" s="66">
        <v>1239988</v>
      </c>
      <c r="E8" s="75">
        <v>1237725</v>
      </c>
      <c r="F8" s="66">
        <v>1268434</v>
      </c>
      <c r="G8" s="610"/>
      <c r="H8" s="74"/>
      <c r="I8" s="66"/>
      <c r="J8" s="75"/>
      <c r="K8" s="79"/>
    </row>
    <row r="9" spans="2:11" s="62" customFormat="1" ht="15" customHeight="1">
      <c r="B9" s="610"/>
      <c r="C9" s="79" t="s">
        <v>1403</v>
      </c>
      <c r="D9" s="66">
        <v>386207</v>
      </c>
      <c r="E9" s="75">
        <v>371028</v>
      </c>
      <c r="F9" s="66">
        <v>375313</v>
      </c>
      <c r="G9" s="610"/>
      <c r="H9" s="74" t="s">
        <v>1404</v>
      </c>
      <c r="I9" s="66">
        <v>1493894</v>
      </c>
      <c r="J9" s="75">
        <v>1538079</v>
      </c>
      <c r="K9" s="79">
        <v>1585268</v>
      </c>
    </row>
    <row r="10" spans="2:11" s="62" customFormat="1" ht="15" customHeight="1">
      <c r="B10" s="610"/>
      <c r="C10" s="79" t="s">
        <v>1405</v>
      </c>
      <c r="D10" s="66">
        <v>853781</v>
      </c>
      <c r="E10" s="75">
        <v>866707</v>
      </c>
      <c r="F10" s="66">
        <v>893121</v>
      </c>
      <c r="G10" s="610"/>
      <c r="H10" s="74"/>
      <c r="I10" s="66"/>
      <c r="J10" s="75"/>
      <c r="K10" s="79"/>
    </row>
    <row r="11" spans="2:11" s="62" customFormat="1" ht="15" customHeight="1">
      <c r="B11" s="610"/>
      <c r="C11" s="74" t="s">
        <v>1406</v>
      </c>
      <c r="D11" s="66">
        <v>1813380</v>
      </c>
      <c r="E11" s="75">
        <v>1856973</v>
      </c>
      <c r="F11" s="66">
        <v>1951327</v>
      </c>
      <c r="G11" s="610"/>
      <c r="H11" s="74" t="s">
        <v>1407</v>
      </c>
      <c r="I11" s="66">
        <v>307366</v>
      </c>
      <c r="J11" s="75">
        <v>321239</v>
      </c>
      <c r="K11" s="79">
        <v>333578</v>
      </c>
    </row>
    <row r="12" spans="2:11" s="62" customFormat="1" ht="15" customHeight="1">
      <c r="B12" s="610"/>
      <c r="C12" s="79" t="s">
        <v>1408</v>
      </c>
      <c r="D12" s="66">
        <v>1601830</v>
      </c>
      <c r="E12" s="75">
        <v>1715124</v>
      </c>
      <c r="F12" s="66">
        <v>1929536</v>
      </c>
      <c r="G12" s="610"/>
      <c r="H12" s="74"/>
      <c r="I12" s="66"/>
      <c r="J12" s="75"/>
      <c r="K12" s="79"/>
    </row>
    <row r="13" spans="2:11" s="62" customFormat="1" ht="15" customHeight="1">
      <c r="B13" s="610"/>
      <c r="C13" s="79" t="s">
        <v>1409</v>
      </c>
      <c r="D13" s="66">
        <v>211550</v>
      </c>
      <c r="E13" s="75">
        <v>141849</v>
      </c>
      <c r="F13" s="66">
        <v>21791</v>
      </c>
      <c r="G13" s="610"/>
      <c r="H13" s="74" t="s">
        <v>1410</v>
      </c>
      <c r="I13" s="66">
        <v>12404</v>
      </c>
      <c r="J13" s="75">
        <v>12331</v>
      </c>
      <c r="K13" s="79">
        <v>14468</v>
      </c>
    </row>
    <row r="14" spans="2:11" s="62" customFormat="1" ht="15" customHeight="1">
      <c r="B14" s="610"/>
      <c r="C14" s="74" t="s">
        <v>1411</v>
      </c>
      <c r="D14" s="66">
        <v>13857</v>
      </c>
      <c r="E14" s="75">
        <v>12407</v>
      </c>
      <c r="F14" s="66">
        <v>14681</v>
      </c>
      <c r="G14" s="610"/>
      <c r="H14" s="74"/>
      <c r="I14" s="66"/>
      <c r="J14" s="75"/>
      <c r="K14" s="79"/>
    </row>
    <row r="15" spans="2:11" s="62" customFormat="1" ht="15" customHeight="1">
      <c r="B15" s="610"/>
      <c r="C15" s="74" t="s">
        <v>1412</v>
      </c>
      <c r="D15" s="66">
        <v>108421</v>
      </c>
      <c r="E15" s="75">
        <v>109589</v>
      </c>
      <c r="F15" s="66">
        <v>108365</v>
      </c>
      <c r="G15" s="610"/>
      <c r="H15" s="74" t="s">
        <v>1413</v>
      </c>
      <c r="I15" s="66">
        <v>61712</v>
      </c>
      <c r="J15" s="75">
        <v>64190</v>
      </c>
      <c r="K15" s="79">
        <v>66492</v>
      </c>
    </row>
    <row r="16" spans="2:11" s="62" customFormat="1" ht="15" customHeight="1">
      <c r="B16" s="610"/>
      <c r="C16" s="74" t="s">
        <v>1414</v>
      </c>
      <c r="D16" s="66">
        <v>83819</v>
      </c>
      <c r="E16" s="75">
        <v>59493</v>
      </c>
      <c r="F16" s="66">
        <v>61980</v>
      </c>
      <c r="G16" s="610"/>
      <c r="H16" s="74"/>
      <c r="I16" s="66"/>
      <c r="J16" s="75"/>
      <c r="K16" s="79"/>
    </row>
    <row r="17" spans="2:11" s="62" customFormat="1" ht="15" customHeight="1">
      <c r="B17" s="610"/>
      <c r="C17" s="74" t="s">
        <v>1415</v>
      </c>
      <c r="D17" s="66">
        <v>131</v>
      </c>
      <c r="E17" s="75">
        <v>128</v>
      </c>
      <c r="F17" s="66">
        <v>115</v>
      </c>
      <c r="G17" s="610"/>
      <c r="H17" s="74" t="s">
        <v>1416</v>
      </c>
      <c r="I17" s="66">
        <v>12061</v>
      </c>
      <c r="J17" s="75">
        <v>19181</v>
      </c>
      <c r="K17" s="79">
        <v>29270</v>
      </c>
    </row>
    <row r="18" spans="2:11" s="62" customFormat="1" ht="15" customHeight="1">
      <c r="B18" s="610"/>
      <c r="C18" s="74" t="s">
        <v>1417</v>
      </c>
      <c r="D18" s="66">
        <v>10623</v>
      </c>
      <c r="E18" s="75">
        <v>11389</v>
      </c>
      <c r="F18" s="66">
        <v>9468</v>
      </c>
      <c r="G18" s="610"/>
      <c r="H18" s="79"/>
      <c r="I18" s="66"/>
      <c r="J18" s="75"/>
      <c r="K18" s="79"/>
    </row>
    <row r="19" spans="2:11" s="62" customFormat="1" ht="15" customHeight="1" thickBot="1">
      <c r="B19" s="641"/>
      <c r="C19" s="88" t="s">
        <v>1418</v>
      </c>
      <c r="D19" s="186">
        <v>11950</v>
      </c>
      <c r="E19" s="85">
        <v>14959</v>
      </c>
      <c r="F19" s="186">
        <v>12586</v>
      </c>
      <c r="G19" s="642"/>
      <c r="H19" s="643"/>
      <c r="I19" s="186"/>
      <c r="J19" s="85"/>
      <c r="K19" s="643"/>
    </row>
    <row r="20" ht="12">
      <c r="C20" s="636" t="s">
        <v>1393</v>
      </c>
    </row>
  </sheetData>
  <mergeCells count="4">
    <mergeCell ref="B4:C4"/>
    <mergeCell ref="B5:C5"/>
    <mergeCell ref="G4:H4"/>
    <mergeCell ref="G5:H5"/>
  </mergeCells>
  <printOptions/>
  <pageMargins left="0.75" right="0.75" top="1" bottom="1" header="0.512" footer="0.512"/>
  <pageSetup orientation="portrait" paperSize="8" r:id="rId1"/>
</worksheet>
</file>

<file path=xl/worksheets/sheet19.xml><?xml version="1.0" encoding="utf-8"?>
<worksheet xmlns="http://schemas.openxmlformats.org/spreadsheetml/2006/main" xmlns:r="http://schemas.openxmlformats.org/officeDocument/2006/relationships">
  <dimension ref="B2:M75"/>
  <sheetViews>
    <sheetView workbookViewId="0" topLeftCell="A1">
      <selection activeCell="A1" sqref="A1"/>
    </sheetView>
  </sheetViews>
  <sheetFormatPr defaultColWidth="9.00390625" defaultRowHeight="13.5"/>
  <cols>
    <col min="1" max="1" width="3.625" style="644" customWidth="1"/>
    <col min="2" max="2" width="2.375" style="644" customWidth="1"/>
    <col min="3" max="3" width="13.375" style="644" customWidth="1"/>
    <col min="4" max="5" width="11.625" style="644" customWidth="1"/>
    <col min="6" max="6" width="7.375" style="644" customWidth="1"/>
    <col min="7" max="7" width="11.625" style="644" customWidth="1"/>
    <col min="8" max="8" width="7.375" style="644" customWidth="1"/>
    <col min="9" max="9" width="11.625" style="644" customWidth="1"/>
    <col min="10" max="10" width="10.625" style="644" customWidth="1"/>
    <col min="11" max="16384" width="9.00390625" style="644" customWidth="1"/>
  </cols>
  <sheetData>
    <row r="2" spans="2:10" ht="14.25">
      <c r="B2" s="63" t="s">
        <v>1447</v>
      </c>
      <c r="C2" s="62"/>
      <c r="D2" s="62"/>
      <c r="E2" s="62"/>
      <c r="F2" s="62"/>
      <c r="H2" s="62"/>
      <c r="I2" s="62"/>
      <c r="J2" s="62"/>
    </row>
    <row r="3" spans="2:10" ht="14.25">
      <c r="B3" s="63"/>
      <c r="C3" s="62"/>
      <c r="D3" s="62"/>
      <c r="E3" s="62"/>
      <c r="F3" s="62"/>
      <c r="H3" s="62"/>
      <c r="I3" s="62"/>
      <c r="J3" s="62"/>
    </row>
    <row r="4" spans="2:10" s="645" customFormat="1" ht="15" customHeight="1" thickBot="1">
      <c r="B4" s="62" t="s">
        <v>1420</v>
      </c>
      <c r="D4" s="62"/>
      <c r="E4" s="62"/>
      <c r="F4" s="62"/>
      <c r="H4" s="62"/>
      <c r="I4" s="62"/>
      <c r="J4" s="65" t="s">
        <v>1421</v>
      </c>
    </row>
    <row r="5" spans="2:10" s="645" customFormat="1" ht="14.25" customHeight="1" thickTop="1">
      <c r="B5" s="1387" t="s">
        <v>1422</v>
      </c>
      <c r="C5" s="1388"/>
      <c r="D5" s="1384" t="s">
        <v>1423</v>
      </c>
      <c r="E5" s="1384" t="s">
        <v>1424</v>
      </c>
      <c r="F5" s="1384" t="s">
        <v>1425</v>
      </c>
      <c r="G5" s="1391" t="s">
        <v>1426</v>
      </c>
      <c r="H5" s="1384" t="s">
        <v>1427</v>
      </c>
      <c r="I5" s="1391" t="s">
        <v>1428</v>
      </c>
      <c r="J5" s="1384" t="s">
        <v>1429</v>
      </c>
    </row>
    <row r="6" spans="2:10" s="645" customFormat="1" ht="21.75" customHeight="1">
      <c r="B6" s="1389"/>
      <c r="C6" s="1390"/>
      <c r="D6" s="1385"/>
      <c r="E6" s="1385"/>
      <c r="F6" s="1386"/>
      <c r="G6" s="1392"/>
      <c r="H6" s="1386"/>
      <c r="I6" s="1392"/>
      <c r="J6" s="1386"/>
    </row>
    <row r="7" spans="2:11" s="646" customFormat="1" ht="15" customHeight="1">
      <c r="B7" s="1380" t="s">
        <v>1430</v>
      </c>
      <c r="C7" s="1381"/>
      <c r="D7" s="648">
        <v>1252084</v>
      </c>
      <c r="E7" s="649">
        <v>1243973</v>
      </c>
      <c r="F7" s="650">
        <v>99.4</v>
      </c>
      <c r="G7" s="648">
        <v>1320374</v>
      </c>
      <c r="H7" s="651">
        <v>105.5</v>
      </c>
      <c r="I7" s="648">
        <v>1190734</v>
      </c>
      <c r="J7" s="650">
        <v>95.1</v>
      </c>
      <c r="K7" s="652"/>
    </row>
    <row r="8" spans="2:11" s="653" customFormat="1" ht="15" customHeight="1">
      <c r="B8" s="1383" t="s">
        <v>1431</v>
      </c>
      <c r="C8" s="1381"/>
      <c r="D8" s="654">
        <v>1253791</v>
      </c>
      <c r="E8" s="655">
        <v>1243857</v>
      </c>
      <c r="F8" s="656">
        <v>99.2</v>
      </c>
      <c r="G8" s="77">
        <v>1325694</v>
      </c>
      <c r="H8" s="657">
        <v>105.7</v>
      </c>
      <c r="I8" s="77">
        <v>1196721</v>
      </c>
      <c r="J8" s="656">
        <v>95.4</v>
      </c>
      <c r="K8" s="658"/>
    </row>
    <row r="9" spans="2:11" ht="15" customHeight="1">
      <c r="B9" s="659"/>
      <c r="C9" s="660"/>
      <c r="D9" s="661"/>
      <c r="E9" s="662"/>
      <c r="F9" s="663"/>
      <c r="G9" s="661"/>
      <c r="H9" s="664"/>
      <c r="I9" s="661"/>
      <c r="J9" s="663"/>
      <c r="K9" s="665"/>
    </row>
    <row r="10" spans="2:10" s="653" customFormat="1" ht="15" customHeight="1">
      <c r="B10" s="1378" t="s">
        <v>1432</v>
      </c>
      <c r="C10" s="1379"/>
      <c r="D10" s="667">
        <f>SUM(D11:D15)</f>
        <v>380018</v>
      </c>
      <c r="E10" s="667">
        <f>SUM(E11:E15)</f>
        <v>378303</v>
      </c>
      <c r="F10" s="668">
        <v>99.5</v>
      </c>
      <c r="G10" s="667">
        <f>SUM(G11:G15)</f>
        <v>401746</v>
      </c>
      <c r="H10" s="668">
        <v>106</v>
      </c>
      <c r="I10" s="667">
        <f>SUM(I11:I15)</f>
        <v>371261</v>
      </c>
      <c r="J10" s="668">
        <v>97.7</v>
      </c>
    </row>
    <row r="11" spans="2:13" s="646" customFormat="1" ht="15" customHeight="1">
      <c r="B11" s="669"/>
      <c r="C11" s="670" t="s">
        <v>2121</v>
      </c>
      <c r="D11" s="76">
        <v>253465</v>
      </c>
      <c r="E11" s="76">
        <v>251575</v>
      </c>
      <c r="F11" s="663">
        <v>99.3</v>
      </c>
      <c r="G11" s="76">
        <v>271535</v>
      </c>
      <c r="H11" s="671">
        <v>107</v>
      </c>
      <c r="I11" s="672">
        <v>249156</v>
      </c>
      <c r="J11" s="663">
        <v>98.3</v>
      </c>
      <c r="K11" s="673"/>
      <c r="L11" s="652"/>
      <c r="M11" s="652"/>
    </row>
    <row r="12" spans="2:13" s="646" customFormat="1" ht="15" customHeight="1">
      <c r="B12" s="669"/>
      <c r="C12" s="670" t="s">
        <v>2127</v>
      </c>
      <c r="D12" s="76">
        <v>37967</v>
      </c>
      <c r="E12" s="76">
        <v>36650</v>
      </c>
      <c r="F12" s="663">
        <v>96.5</v>
      </c>
      <c r="G12" s="76">
        <v>38900</v>
      </c>
      <c r="H12" s="671">
        <v>102</v>
      </c>
      <c r="I12" s="672">
        <v>35727</v>
      </c>
      <c r="J12" s="663">
        <v>94.1</v>
      </c>
      <c r="K12" s="673"/>
      <c r="L12" s="673"/>
      <c r="M12" s="652"/>
    </row>
    <row r="13" spans="2:13" s="646" customFormat="1" ht="15" customHeight="1">
      <c r="B13" s="669"/>
      <c r="C13" s="670" t="s">
        <v>2130</v>
      </c>
      <c r="D13" s="76">
        <v>60778</v>
      </c>
      <c r="E13" s="76">
        <v>60778</v>
      </c>
      <c r="F13" s="663">
        <v>100</v>
      </c>
      <c r="G13" s="76">
        <v>61080</v>
      </c>
      <c r="H13" s="671">
        <v>100</v>
      </c>
      <c r="I13" s="672">
        <v>58999</v>
      </c>
      <c r="J13" s="663">
        <v>97.1</v>
      </c>
      <c r="K13" s="673"/>
      <c r="L13" s="673"/>
      <c r="M13" s="652"/>
    </row>
    <row r="14" spans="2:13" s="646" customFormat="1" ht="15" customHeight="1">
      <c r="B14" s="669"/>
      <c r="C14" s="670" t="s">
        <v>2134</v>
      </c>
      <c r="D14" s="76">
        <v>15365</v>
      </c>
      <c r="E14" s="76">
        <v>14978</v>
      </c>
      <c r="F14" s="663">
        <v>97.5</v>
      </c>
      <c r="G14" s="76">
        <v>15963</v>
      </c>
      <c r="H14" s="671">
        <v>104</v>
      </c>
      <c r="I14" s="672">
        <v>14945</v>
      </c>
      <c r="J14" s="663">
        <v>97.3</v>
      </c>
      <c r="K14" s="673"/>
      <c r="L14" s="673"/>
      <c r="M14" s="652"/>
    </row>
    <row r="15" spans="2:13" s="646" customFormat="1" ht="15" customHeight="1">
      <c r="B15" s="669"/>
      <c r="C15" s="670" t="s">
        <v>2135</v>
      </c>
      <c r="D15" s="76">
        <v>12443</v>
      </c>
      <c r="E15" s="76">
        <v>14322</v>
      </c>
      <c r="F15" s="663">
        <v>115.1</v>
      </c>
      <c r="G15" s="76">
        <v>14268</v>
      </c>
      <c r="H15" s="671">
        <v>115</v>
      </c>
      <c r="I15" s="672">
        <v>12434</v>
      </c>
      <c r="J15" s="663">
        <v>99.9</v>
      </c>
      <c r="K15" s="673"/>
      <c r="L15" s="673"/>
      <c r="M15" s="652"/>
    </row>
    <row r="16" spans="2:10" ht="13.5">
      <c r="B16" s="659"/>
      <c r="C16" s="674"/>
      <c r="D16" s="675"/>
      <c r="E16" s="675"/>
      <c r="F16" s="675"/>
      <c r="G16" s="675"/>
      <c r="H16" s="675"/>
      <c r="I16" s="672"/>
      <c r="J16" s="675"/>
    </row>
    <row r="17" spans="2:10" s="653" customFormat="1" ht="15" customHeight="1">
      <c r="B17" s="1382" t="s">
        <v>1433</v>
      </c>
      <c r="C17" s="1379"/>
      <c r="D17" s="676">
        <f>SUM(D18:D22)</f>
        <v>93276</v>
      </c>
      <c r="E17" s="676">
        <f>SUM(E18:E22)</f>
        <v>92994</v>
      </c>
      <c r="F17" s="677">
        <v>99.7</v>
      </c>
      <c r="G17" s="676">
        <f>SUM(G18:G22)</f>
        <v>101016</v>
      </c>
      <c r="H17" s="677">
        <v>108.3</v>
      </c>
      <c r="I17" s="667">
        <f>SUM(I18:I22)</f>
        <v>91866</v>
      </c>
      <c r="J17" s="677">
        <v>98.5</v>
      </c>
    </row>
    <row r="18" spans="2:10" s="646" customFormat="1" ht="15" customHeight="1">
      <c r="B18" s="669"/>
      <c r="C18" s="678" t="s">
        <v>1434</v>
      </c>
      <c r="D18" s="252">
        <v>42883</v>
      </c>
      <c r="E18" s="252">
        <v>42879</v>
      </c>
      <c r="F18" s="679">
        <v>99.9</v>
      </c>
      <c r="G18" s="252">
        <v>45900</v>
      </c>
      <c r="H18" s="679">
        <v>107</v>
      </c>
      <c r="I18" s="672">
        <v>42625</v>
      </c>
      <c r="J18" s="679">
        <v>99.4</v>
      </c>
    </row>
    <row r="19" spans="2:10" s="646" customFormat="1" ht="15" customHeight="1">
      <c r="B19" s="669"/>
      <c r="C19" s="678" t="s">
        <v>1435</v>
      </c>
      <c r="D19" s="252">
        <v>21958</v>
      </c>
      <c r="E19" s="252">
        <v>21958</v>
      </c>
      <c r="F19" s="679">
        <v>100</v>
      </c>
      <c r="G19" s="252">
        <v>23500</v>
      </c>
      <c r="H19" s="679">
        <v>107</v>
      </c>
      <c r="I19" s="672">
        <v>21861</v>
      </c>
      <c r="J19" s="679">
        <v>99.6</v>
      </c>
    </row>
    <row r="20" spans="2:10" s="646" customFormat="1" ht="15" customHeight="1">
      <c r="B20" s="669"/>
      <c r="C20" s="678" t="s">
        <v>1436</v>
      </c>
      <c r="D20" s="252">
        <v>8165</v>
      </c>
      <c r="E20" s="252">
        <v>7991</v>
      </c>
      <c r="F20" s="679">
        <v>97.9</v>
      </c>
      <c r="G20" s="252">
        <v>10616</v>
      </c>
      <c r="H20" s="679">
        <v>130</v>
      </c>
      <c r="I20" s="672">
        <v>7843</v>
      </c>
      <c r="J20" s="679">
        <v>96.1</v>
      </c>
    </row>
    <row r="21" spans="2:10" s="646" customFormat="1" ht="15" customHeight="1">
      <c r="B21" s="669"/>
      <c r="C21" s="678" t="s">
        <v>1437</v>
      </c>
      <c r="D21" s="252">
        <v>9775</v>
      </c>
      <c r="E21" s="252">
        <v>9643</v>
      </c>
      <c r="F21" s="679">
        <v>97.6</v>
      </c>
      <c r="G21" s="252">
        <v>9880</v>
      </c>
      <c r="H21" s="679">
        <v>101.1</v>
      </c>
      <c r="I21" s="672">
        <v>9174</v>
      </c>
      <c r="J21" s="679">
        <v>93.9</v>
      </c>
    </row>
    <row r="22" spans="2:10" s="646" customFormat="1" ht="15" customHeight="1">
      <c r="B22" s="669"/>
      <c r="C22" s="678" t="s">
        <v>1438</v>
      </c>
      <c r="D22" s="252">
        <v>10495</v>
      </c>
      <c r="E22" s="252">
        <v>10523</v>
      </c>
      <c r="F22" s="679">
        <v>100.3</v>
      </c>
      <c r="G22" s="252">
        <v>11120</v>
      </c>
      <c r="H22" s="679">
        <v>106</v>
      </c>
      <c r="I22" s="672">
        <v>10363</v>
      </c>
      <c r="J22" s="679">
        <v>98.7</v>
      </c>
    </row>
    <row r="23" spans="2:10" s="645" customFormat="1" ht="15" customHeight="1">
      <c r="B23" s="680"/>
      <c r="C23" s="678"/>
      <c r="D23" s="252"/>
      <c r="E23" s="681"/>
      <c r="F23" s="681"/>
      <c r="G23" s="681"/>
      <c r="H23" s="677"/>
      <c r="I23" s="672"/>
      <c r="J23" s="682"/>
    </row>
    <row r="24" spans="2:10" s="683" customFormat="1" ht="15" customHeight="1">
      <c r="B24" s="1331" t="s">
        <v>1439</v>
      </c>
      <c r="C24" s="1379"/>
      <c r="D24" s="684">
        <f>SUM(D25:D28)</f>
        <v>106572</v>
      </c>
      <c r="E24" s="684">
        <f>SUM(E25:E28)</f>
        <v>106683</v>
      </c>
      <c r="F24" s="685">
        <v>100.1</v>
      </c>
      <c r="G24" s="684">
        <f>SUM(G25:G28)</f>
        <v>121517</v>
      </c>
      <c r="H24" s="686">
        <v>114</v>
      </c>
      <c r="I24" s="667">
        <f>SUM(I25:I28)</f>
        <v>105570</v>
      </c>
      <c r="J24" s="685">
        <v>99.1</v>
      </c>
    </row>
    <row r="25" spans="2:13" s="646" customFormat="1" ht="14.25" customHeight="1">
      <c r="B25" s="669"/>
      <c r="C25" s="670" t="s">
        <v>2128</v>
      </c>
      <c r="D25" s="76">
        <v>30446</v>
      </c>
      <c r="E25" s="76">
        <v>31005</v>
      </c>
      <c r="F25" s="663">
        <v>101.8</v>
      </c>
      <c r="G25" s="76">
        <v>37070</v>
      </c>
      <c r="H25" s="679">
        <v>121.8</v>
      </c>
      <c r="I25" s="672">
        <v>30108</v>
      </c>
      <c r="J25" s="663">
        <v>98.9</v>
      </c>
      <c r="K25" s="673"/>
      <c r="L25" s="673"/>
      <c r="M25" s="652"/>
    </row>
    <row r="26" spans="2:13" s="646" customFormat="1" ht="15" customHeight="1">
      <c r="B26" s="669"/>
      <c r="C26" s="670" t="s">
        <v>2131</v>
      </c>
      <c r="D26" s="76">
        <v>43222</v>
      </c>
      <c r="E26" s="76">
        <v>42682</v>
      </c>
      <c r="F26" s="663">
        <v>98.8</v>
      </c>
      <c r="G26" s="76">
        <v>47137</v>
      </c>
      <c r="H26" s="679">
        <v>109.1</v>
      </c>
      <c r="I26" s="672">
        <v>42912</v>
      </c>
      <c r="J26" s="663">
        <v>99.3</v>
      </c>
      <c r="K26" s="673"/>
      <c r="L26" s="673"/>
      <c r="M26" s="652"/>
    </row>
    <row r="27" spans="2:13" s="646" customFormat="1" ht="15" customHeight="1">
      <c r="B27" s="669"/>
      <c r="C27" s="670" t="s">
        <v>2132</v>
      </c>
      <c r="D27" s="76">
        <v>23009</v>
      </c>
      <c r="E27" s="76">
        <v>23101</v>
      </c>
      <c r="F27" s="663">
        <v>100.4</v>
      </c>
      <c r="G27" s="76">
        <v>25980</v>
      </c>
      <c r="H27" s="679">
        <v>112.9</v>
      </c>
      <c r="I27" s="672">
        <v>22771</v>
      </c>
      <c r="J27" s="663">
        <v>99</v>
      </c>
      <c r="K27" s="673"/>
      <c r="L27" s="673"/>
      <c r="M27" s="652"/>
    </row>
    <row r="28" spans="2:10" s="646" customFormat="1" ht="12">
      <c r="B28" s="669"/>
      <c r="C28" s="670" t="s">
        <v>1440</v>
      </c>
      <c r="D28" s="76">
        <v>9895</v>
      </c>
      <c r="E28" s="76">
        <v>9895</v>
      </c>
      <c r="F28" s="663">
        <v>100</v>
      </c>
      <c r="G28" s="76">
        <v>11330</v>
      </c>
      <c r="H28" s="679">
        <v>114.5</v>
      </c>
      <c r="I28" s="672">
        <v>9779</v>
      </c>
      <c r="J28" s="663">
        <v>98.8</v>
      </c>
    </row>
    <row r="29" spans="2:10" ht="13.5">
      <c r="B29" s="659"/>
      <c r="C29" s="670"/>
      <c r="D29" s="675"/>
      <c r="E29" s="675"/>
      <c r="F29" s="675"/>
      <c r="G29" s="675"/>
      <c r="H29" s="677"/>
      <c r="I29" s="672"/>
      <c r="J29" s="687"/>
    </row>
    <row r="30" spans="2:10" s="653" customFormat="1" ht="15" customHeight="1">
      <c r="B30" s="1378" t="s">
        <v>1441</v>
      </c>
      <c r="C30" s="1379"/>
      <c r="D30" s="667">
        <f>SUM(D31:D38)</f>
        <v>99312</v>
      </c>
      <c r="E30" s="667">
        <f>SUM(E31:E38)</f>
        <v>96444</v>
      </c>
      <c r="F30" s="668">
        <v>97.1</v>
      </c>
      <c r="G30" s="667">
        <f>SUM(G31:G38)</f>
        <v>104269</v>
      </c>
      <c r="H30" s="686"/>
      <c r="I30" s="667">
        <f>SUM(I31:I38)</f>
        <v>84872</v>
      </c>
      <c r="J30" s="668">
        <v>85.5</v>
      </c>
    </row>
    <row r="31" spans="2:13" s="646" customFormat="1" ht="15" customHeight="1">
      <c r="B31" s="669"/>
      <c r="C31" s="670" t="s">
        <v>2125</v>
      </c>
      <c r="D31" s="76">
        <v>42711</v>
      </c>
      <c r="E31" s="76">
        <v>41560</v>
      </c>
      <c r="F31" s="663">
        <v>97.3</v>
      </c>
      <c r="G31" s="76">
        <v>45179</v>
      </c>
      <c r="H31" s="679">
        <v>105.8</v>
      </c>
      <c r="I31" s="672">
        <v>33001</v>
      </c>
      <c r="J31" s="663">
        <v>77.3</v>
      </c>
      <c r="K31" s="673"/>
      <c r="L31" s="652"/>
      <c r="M31" s="652"/>
    </row>
    <row r="32" spans="2:13" s="646" customFormat="1" ht="15" customHeight="1">
      <c r="B32" s="669"/>
      <c r="C32" s="670" t="s">
        <v>2141</v>
      </c>
      <c r="D32" s="76">
        <v>7640</v>
      </c>
      <c r="E32" s="76">
        <v>7640</v>
      </c>
      <c r="F32" s="663">
        <v>100</v>
      </c>
      <c r="G32" s="76">
        <v>8000</v>
      </c>
      <c r="H32" s="679">
        <v>104.7</v>
      </c>
      <c r="I32" s="672">
        <v>7478</v>
      </c>
      <c r="J32" s="663">
        <v>97.9</v>
      </c>
      <c r="K32" s="673"/>
      <c r="L32" s="652"/>
      <c r="M32" s="652"/>
    </row>
    <row r="33" spans="2:13" s="646" customFormat="1" ht="15" customHeight="1">
      <c r="B33" s="669"/>
      <c r="C33" s="670" t="s">
        <v>2142</v>
      </c>
      <c r="D33" s="76">
        <v>12102</v>
      </c>
      <c r="E33" s="76">
        <v>11806</v>
      </c>
      <c r="F33" s="663">
        <v>97.6</v>
      </c>
      <c r="G33" s="76">
        <v>12000</v>
      </c>
      <c r="H33" s="679">
        <v>99.2</v>
      </c>
      <c r="I33" s="672">
        <v>11303</v>
      </c>
      <c r="J33" s="663">
        <v>93.4</v>
      </c>
      <c r="K33" s="673"/>
      <c r="L33" s="652"/>
      <c r="M33" s="652"/>
    </row>
    <row r="34" spans="2:13" s="646" customFormat="1" ht="15" customHeight="1">
      <c r="B34" s="669"/>
      <c r="C34" s="670" t="s">
        <v>2143</v>
      </c>
      <c r="D34" s="76">
        <v>7498</v>
      </c>
      <c r="E34" s="76">
        <v>7480</v>
      </c>
      <c r="F34" s="663">
        <v>99.8</v>
      </c>
      <c r="G34" s="76">
        <v>8150</v>
      </c>
      <c r="H34" s="679">
        <v>108.7</v>
      </c>
      <c r="I34" s="672">
        <v>7430</v>
      </c>
      <c r="J34" s="663">
        <v>99.1</v>
      </c>
      <c r="K34" s="673"/>
      <c r="L34" s="652"/>
      <c r="M34" s="652"/>
    </row>
    <row r="35" spans="2:13" s="646" customFormat="1" ht="15" customHeight="1">
      <c r="B35" s="669"/>
      <c r="C35" s="670" t="s">
        <v>2144</v>
      </c>
      <c r="D35" s="76">
        <v>11478</v>
      </c>
      <c r="E35" s="76">
        <v>11141</v>
      </c>
      <c r="F35" s="663">
        <v>97.1</v>
      </c>
      <c r="G35" s="76">
        <v>13020</v>
      </c>
      <c r="H35" s="679">
        <v>113.4</v>
      </c>
      <c r="I35" s="672">
        <v>9330</v>
      </c>
      <c r="J35" s="663">
        <v>81.3</v>
      </c>
      <c r="K35" s="673"/>
      <c r="L35" s="652"/>
      <c r="M35" s="652"/>
    </row>
    <row r="36" spans="2:13" s="646" customFormat="1" ht="15" customHeight="1">
      <c r="B36" s="669"/>
      <c r="C36" s="670" t="s">
        <v>2145</v>
      </c>
      <c r="D36" s="76">
        <v>4867</v>
      </c>
      <c r="E36" s="76">
        <v>4345</v>
      </c>
      <c r="F36" s="663">
        <v>89.3</v>
      </c>
      <c r="G36" s="76">
        <v>4610</v>
      </c>
      <c r="H36" s="679">
        <v>97.7</v>
      </c>
      <c r="I36" s="672">
        <v>4116</v>
      </c>
      <c r="J36" s="663">
        <v>84.6</v>
      </c>
      <c r="K36" s="673"/>
      <c r="L36" s="652"/>
      <c r="M36" s="652"/>
    </row>
    <row r="37" spans="2:13" s="646" customFormat="1" ht="15" customHeight="1">
      <c r="B37" s="669"/>
      <c r="C37" s="670" t="s">
        <v>2146</v>
      </c>
      <c r="D37" s="76">
        <v>6070</v>
      </c>
      <c r="E37" s="76">
        <v>6048</v>
      </c>
      <c r="F37" s="663">
        <v>99.6</v>
      </c>
      <c r="G37" s="76">
        <v>6320</v>
      </c>
      <c r="H37" s="679">
        <v>104.1</v>
      </c>
      <c r="I37" s="672">
        <v>5873</v>
      </c>
      <c r="J37" s="663">
        <v>96.8</v>
      </c>
      <c r="K37" s="673"/>
      <c r="L37" s="652"/>
      <c r="M37" s="652"/>
    </row>
    <row r="38" spans="2:13" s="646" customFormat="1" ht="15" customHeight="1">
      <c r="B38" s="669"/>
      <c r="C38" s="670" t="s">
        <v>2147</v>
      </c>
      <c r="D38" s="76">
        <v>6946</v>
      </c>
      <c r="E38" s="688">
        <v>6424</v>
      </c>
      <c r="F38" s="663">
        <v>92.5</v>
      </c>
      <c r="G38" s="76">
        <v>6990</v>
      </c>
      <c r="H38" s="679">
        <v>100.6</v>
      </c>
      <c r="I38" s="672">
        <v>6341</v>
      </c>
      <c r="J38" s="663">
        <v>91.3</v>
      </c>
      <c r="K38" s="673"/>
      <c r="L38" s="652"/>
      <c r="M38" s="652"/>
    </row>
    <row r="39" spans="2:13" ht="15" customHeight="1">
      <c r="B39" s="659"/>
      <c r="C39" s="670"/>
      <c r="D39" s="76"/>
      <c r="E39" s="662"/>
      <c r="F39" s="663"/>
      <c r="G39" s="76"/>
      <c r="H39" s="677"/>
      <c r="I39" s="672"/>
      <c r="J39" s="663"/>
      <c r="K39" s="673"/>
      <c r="L39" s="665"/>
      <c r="M39" s="665"/>
    </row>
    <row r="40" spans="2:13" s="653" customFormat="1" ht="15" customHeight="1">
      <c r="B40" s="1378" t="s">
        <v>1442</v>
      </c>
      <c r="C40" s="1379"/>
      <c r="D40" s="77">
        <f>SUM(D41:D44)</f>
        <v>179293</v>
      </c>
      <c r="E40" s="77">
        <f>SUM(E41:E44)</f>
        <v>176834</v>
      </c>
      <c r="F40" s="656">
        <v>98.6</v>
      </c>
      <c r="G40" s="77">
        <f>SUM(G41:G44)</f>
        <v>169763</v>
      </c>
      <c r="H40" s="677">
        <v>94.7</v>
      </c>
      <c r="I40" s="667">
        <f>SUM(I41:I44)</f>
        <v>157490</v>
      </c>
      <c r="J40" s="656">
        <v>87.8</v>
      </c>
      <c r="K40" s="689"/>
      <c r="L40" s="658"/>
      <c r="M40" s="658"/>
    </row>
    <row r="41" spans="2:13" s="646" customFormat="1" ht="15" customHeight="1">
      <c r="B41" s="669"/>
      <c r="C41" s="670" t="s">
        <v>2122</v>
      </c>
      <c r="D41" s="76">
        <v>94872</v>
      </c>
      <c r="E41" s="76">
        <v>93118</v>
      </c>
      <c r="F41" s="663">
        <v>98.2</v>
      </c>
      <c r="G41" s="76">
        <v>87416</v>
      </c>
      <c r="H41" s="679">
        <v>92.1</v>
      </c>
      <c r="I41" s="672">
        <v>81610</v>
      </c>
      <c r="J41" s="663">
        <v>86</v>
      </c>
      <c r="K41" s="673"/>
      <c r="L41" s="673"/>
      <c r="M41" s="652"/>
    </row>
    <row r="42" spans="2:13" s="646" customFormat="1" ht="15" customHeight="1">
      <c r="B42" s="669"/>
      <c r="C42" s="670" t="s">
        <v>2133</v>
      </c>
      <c r="D42" s="76">
        <v>36784</v>
      </c>
      <c r="E42" s="76">
        <v>36578</v>
      </c>
      <c r="F42" s="663">
        <v>99.4</v>
      </c>
      <c r="G42" s="76">
        <v>36350</v>
      </c>
      <c r="H42" s="679">
        <v>98.8</v>
      </c>
      <c r="I42" s="672">
        <v>33886</v>
      </c>
      <c r="J42" s="663">
        <v>92.1</v>
      </c>
      <c r="K42" s="673"/>
      <c r="L42" s="673"/>
      <c r="M42" s="652"/>
    </row>
    <row r="43" spans="2:13" s="646" customFormat="1" ht="15" customHeight="1">
      <c r="B43" s="669"/>
      <c r="C43" s="670" t="s">
        <v>2148</v>
      </c>
      <c r="D43" s="76">
        <v>26946</v>
      </c>
      <c r="E43" s="688">
        <v>26140</v>
      </c>
      <c r="F43" s="663">
        <v>97</v>
      </c>
      <c r="G43" s="76">
        <v>23900</v>
      </c>
      <c r="H43" s="679">
        <v>88.7</v>
      </c>
      <c r="I43" s="672">
        <v>21697</v>
      </c>
      <c r="J43" s="663">
        <v>80.5</v>
      </c>
      <c r="K43" s="673"/>
      <c r="L43" s="673"/>
      <c r="M43" s="652"/>
    </row>
    <row r="44" spans="2:13" s="646" customFormat="1" ht="15" customHeight="1">
      <c r="B44" s="669"/>
      <c r="C44" s="670" t="s">
        <v>2149</v>
      </c>
      <c r="D44" s="76">
        <v>20691</v>
      </c>
      <c r="E44" s="76">
        <v>20998</v>
      </c>
      <c r="F44" s="663">
        <v>101.5</v>
      </c>
      <c r="G44" s="76">
        <v>22097</v>
      </c>
      <c r="H44" s="679">
        <v>106.8</v>
      </c>
      <c r="I44" s="672">
        <v>20297</v>
      </c>
      <c r="J44" s="663">
        <v>98.1</v>
      </c>
      <c r="K44" s="673"/>
      <c r="L44" s="673"/>
      <c r="M44" s="652"/>
    </row>
    <row r="45" spans="2:13" ht="15" customHeight="1">
      <c r="B45" s="659"/>
      <c r="C45" s="670"/>
      <c r="D45" s="76"/>
      <c r="E45" s="690"/>
      <c r="F45" s="663"/>
      <c r="G45" s="76"/>
      <c r="H45" s="677"/>
      <c r="I45" s="672"/>
      <c r="J45" s="663"/>
      <c r="K45" s="673"/>
      <c r="L45" s="673"/>
      <c r="M45" s="665"/>
    </row>
    <row r="46" spans="2:13" s="653" customFormat="1" ht="15" customHeight="1">
      <c r="B46" s="1378" t="s">
        <v>1443</v>
      </c>
      <c r="C46" s="1379"/>
      <c r="D46" s="77">
        <f>SUM(D47:D50)</f>
        <v>70587</v>
      </c>
      <c r="E46" s="77">
        <f>SUM(E47:E50)</f>
        <v>67651</v>
      </c>
      <c r="F46" s="656">
        <v>95.8</v>
      </c>
      <c r="G46" s="77">
        <f>SUM(G47:G50)</f>
        <v>76865</v>
      </c>
      <c r="H46" s="677">
        <v>108.9</v>
      </c>
      <c r="I46" s="667">
        <f>SUM(I47:I50)</f>
        <v>63885</v>
      </c>
      <c r="J46" s="656">
        <v>90.5</v>
      </c>
      <c r="K46" s="689"/>
      <c r="L46" s="689"/>
      <c r="M46" s="658"/>
    </row>
    <row r="47" spans="2:13" s="646" customFormat="1" ht="15" customHeight="1">
      <c r="B47" s="669"/>
      <c r="C47" s="670" t="s">
        <v>2129</v>
      </c>
      <c r="D47" s="76">
        <v>32665</v>
      </c>
      <c r="E47" s="76">
        <v>32685</v>
      </c>
      <c r="F47" s="663">
        <v>100.1</v>
      </c>
      <c r="G47" s="76">
        <v>37600</v>
      </c>
      <c r="H47" s="679">
        <v>115.1</v>
      </c>
      <c r="I47" s="672">
        <v>29986</v>
      </c>
      <c r="J47" s="663">
        <v>91.8</v>
      </c>
      <c r="K47" s="673"/>
      <c r="L47" s="673"/>
      <c r="M47" s="652"/>
    </row>
    <row r="48" spans="2:13" s="646" customFormat="1" ht="15" customHeight="1">
      <c r="B48" s="669"/>
      <c r="C48" s="670" t="s">
        <v>2150</v>
      </c>
      <c r="D48" s="76">
        <v>10628</v>
      </c>
      <c r="E48" s="76">
        <v>7529</v>
      </c>
      <c r="F48" s="663">
        <v>70.8</v>
      </c>
      <c r="G48" s="76">
        <v>9130</v>
      </c>
      <c r="H48" s="679">
        <v>85.9</v>
      </c>
      <c r="I48" s="672">
        <v>7808</v>
      </c>
      <c r="J48" s="663">
        <v>73.5</v>
      </c>
      <c r="K48" s="673"/>
      <c r="L48" s="652"/>
      <c r="M48" s="652"/>
    </row>
    <row r="49" spans="2:13" s="646" customFormat="1" ht="15" customHeight="1">
      <c r="B49" s="669"/>
      <c r="C49" s="670" t="s">
        <v>2151</v>
      </c>
      <c r="D49" s="76">
        <v>17721</v>
      </c>
      <c r="E49" s="76">
        <v>17678</v>
      </c>
      <c r="F49" s="663">
        <v>99.8</v>
      </c>
      <c r="G49" s="76">
        <v>20745</v>
      </c>
      <c r="H49" s="679">
        <v>117.1</v>
      </c>
      <c r="I49" s="672">
        <v>17051</v>
      </c>
      <c r="J49" s="663">
        <v>96.2</v>
      </c>
      <c r="K49" s="673"/>
      <c r="L49" s="652"/>
      <c r="M49" s="652"/>
    </row>
    <row r="50" spans="2:13" s="646" customFormat="1" ht="15" customHeight="1">
      <c r="B50" s="669"/>
      <c r="C50" s="670" t="s">
        <v>2152</v>
      </c>
      <c r="D50" s="76">
        <v>9573</v>
      </c>
      <c r="E50" s="76">
        <v>9759</v>
      </c>
      <c r="F50" s="663">
        <v>101.9</v>
      </c>
      <c r="G50" s="76">
        <v>9390</v>
      </c>
      <c r="H50" s="679">
        <v>98.1</v>
      </c>
      <c r="I50" s="672">
        <v>9040</v>
      </c>
      <c r="J50" s="663">
        <v>94.4</v>
      </c>
      <c r="K50" s="673"/>
      <c r="L50" s="652"/>
      <c r="M50" s="652"/>
    </row>
    <row r="51" spans="2:13" ht="15" customHeight="1">
      <c r="B51" s="659"/>
      <c r="C51" s="670"/>
      <c r="D51" s="76"/>
      <c r="E51" s="690"/>
      <c r="F51" s="663"/>
      <c r="G51" s="76"/>
      <c r="H51" s="677"/>
      <c r="I51" s="672"/>
      <c r="J51" s="663"/>
      <c r="K51" s="673"/>
      <c r="L51" s="665"/>
      <c r="M51" s="665"/>
    </row>
    <row r="52" spans="2:13" s="653" customFormat="1" ht="15" customHeight="1">
      <c r="B52" s="1378" t="s">
        <v>1444</v>
      </c>
      <c r="C52" s="1379"/>
      <c r="D52" s="77">
        <f>SUM(D53:D59)</f>
        <v>157535</v>
      </c>
      <c r="E52" s="77">
        <f>SUM(E53:E59)</f>
        <v>157423</v>
      </c>
      <c r="F52" s="656">
        <v>99.9</v>
      </c>
      <c r="G52" s="77">
        <f>SUM(G53:G59)</f>
        <v>171289</v>
      </c>
      <c r="H52" s="677">
        <v>108.7</v>
      </c>
      <c r="I52" s="77">
        <f>SUM(I53:I59)</f>
        <v>156379</v>
      </c>
      <c r="J52" s="656">
        <v>99.3</v>
      </c>
      <c r="K52" s="689"/>
      <c r="L52" s="658"/>
      <c r="M52" s="658"/>
    </row>
    <row r="53" spans="2:13" s="646" customFormat="1" ht="15" customHeight="1">
      <c r="B53" s="669"/>
      <c r="C53" s="670" t="s">
        <v>2123</v>
      </c>
      <c r="D53" s="76">
        <v>100530</v>
      </c>
      <c r="E53" s="688">
        <v>100803</v>
      </c>
      <c r="F53" s="663">
        <v>100.3</v>
      </c>
      <c r="G53" s="76">
        <v>107040</v>
      </c>
      <c r="H53" s="679">
        <v>106.5</v>
      </c>
      <c r="I53" s="672">
        <v>100127</v>
      </c>
      <c r="J53" s="663">
        <v>99.6</v>
      </c>
      <c r="K53" s="673"/>
      <c r="L53" s="652"/>
      <c r="M53" s="652"/>
    </row>
    <row r="54" spans="2:13" s="646" customFormat="1" ht="15" customHeight="1">
      <c r="B54" s="669"/>
      <c r="C54" s="670" t="s">
        <v>2154</v>
      </c>
      <c r="D54" s="76">
        <v>12466</v>
      </c>
      <c r="E54" s="688">
        <v>12466</v>
      </c>
      <c r="F54" s="663">
        <v>100</v>
      </c>
      <c r="G54" s="76">
        <v>14634</v>
      </c>
      <c r="H54" s="679">
        <v>117.4</v>
      </c>
      <c r="I54" s="672">
        <v>12441</v>
      </c>
      <c r="J54" s="663">
        <v>99.8</v>
      </c>
      <c r="K54" s="673"/>
      <c r="L54" s="652"/>
      <c r="M54" s="652"/>
    </row>
    <row r="55" spans="2:13" s="646" customFormat="1" ht="15" customHeight="1">
      <c r="B55" s="669"/>
      <c r="C55" s="670" t="s">
        <v>2155</v>
      </c>
      <c r="D55" s="76">
        <v>9980</v>
      </c>
      <c r="E55" s="76">
        <v>9946</v>
      </c>
      <c r="F55" s="663">
        <v>99.7</v>
      </c>
      <c r="G55" s="76">
        <v>10166</v>
      </c>
      <c r="H55" s="679">
        <v>101.9</v>
      </c>
      <c r="I55" s="672">
        <v>9811</v>
      </c>
      <c r="J55" s="663">
        <v>98.3</v>
      </c>
      <c r="K55" s="673"/>
      <c r="L55" s="652"/>
      <c r="M55" s="652"/>
    </row>
    <row r="56" spans="2:13" s="646" customFormat="1" ht="15" customHeight="1">
      <c r="B56" s="669"/>
      <c r="C56" s="670" t="s">
        <v>2156</v>
      </c>
      <c r="D56" s="76">
        <v>8729</v>
      </c>
      <c r="E56" s="76">
        <v>8729</v>
      </c>
      <c r="F56" s="663">
        <v>100</v>
      </c>
      <c r="G56" s="76">
        <v>9060</v>
      </c>
      <c r="H56" s="679">
        <v>103.8</v>
      </c>
      <c r="I56" s="672">
        <v>8699</v>
      </c>
      <c r="J56" s="663">
        <v>99.7</v>
      </c>
      <c r="K56" s="673"/>
      <c r="L56" s="652"/>
      <c r="M56" s="652"/>
    </row>
    <row r="57" spans="2:13" s="646" customFormat="1" ht="15" customHeight="1">
      <c r="B57" s="669"/>
      <c r="C57" s="670" t="s">
        <v>2157</v>
      </c>
      <c r="D57" s="76">
        <v>8163</v>
      </c>
      <c r="E57" s="688">
        <v>8163</v>
      </c>
      <c r="F57" s="663">
        <v>100</v>
      </c>
      <c r="G57" s="76">
        <v>8860</v>
      </c>
      <c r="H57" s="679">
        <v>108.5</v>
      </c>
      <c r="I57" s="672">
        <v>8160</v>
      </c>
      <c r="J57" s="663">
        <v>99.9</v>
      </c>
      <c r="K57" s="673"/>
      <c r="L57" s="652"/>
      <c r="M57" s="652"/>
    </row>
    <row r="58" spans="2:13" s="646" customFormat="1" ht="15" customHeight="1">
      <c r="B58" s="669"/>
      <c r="C58" s="670" t="s">
        <v>2158</v>
      </c>
      <c r="D58" s="76">
        <v>6294</v>
      </c>
      <c r="E58" s="76">
        <v>6069</v>
      </c>
      <c r="F58" s="663">
        <v>96.4</v>
      </c>
      <c r="G58" s="76">
        <v>6890</v>
      </c>
      <c r="H58" s="679">
        <v>109.5</v>
      </c>
      <c r="I58" s="672">
        <v>5911</v>
      </c>
      <c r="J58" s="663">
        <v>93.9</v>
      </c>
      <c r="K58" s="673"/>
      <c r="L58" s="652"/>
      <c r="M58" s="652"/>
    </row>
    <row r="59" spans="2:13" s="646" customFormat="1" ht="15" customHeight="1">
      <c r="B59" s="669"/>
      <c r="C59" s="670" t="s">
        <v>2159</v>
      </c>
      <c r="D59" s="76">
        <v>11373</v>
      </c>
      <c r="E59" s="76">
        <v>11247</v>
      </c>
      <c r="F59" s="663">
        <v>98.9</v>
      </c>
      <c r="G59" s="76">
        <v>14639</v>
      </c>
      <c r="H59" s="679">
        <v>128.7</v>
      </c>
      <c r="I59" s="672">
        <v>11230</v>
      </c>
      <c r="J59" s="663">
        <v>98.7</v>
      </c>
      <c r="K59" s="673"/>
      <c r="L59" s="652"/>
      <c r="M59" s="652"/>
    </row>
    <row r="60" spans="2:13" ht="15" customHeight="1">
      <c r="B60" s="659"/>
      <c r="C60" s="670"/>
      <c r="D60" s="691"/>
      <c r="E60" s="690"/>
      <c r="F60" s="663"/>
      <c r="G60" s="76"/>
      <c r="H60" s="677"/>
      <c r="I60" s="672"/>
      <c r="J60" s="663"/>
      <c r="K60" s="673"/>
      <c r="L60" s="665"/>
      <c r="M60" s="665"/>
    </row>
    <row r="61" spans="2:10" s="653" customFormat="1" ht="15" customHeight="1">
      <c r="B61" s="1378" t="s">
        <v>1445</v>
      </c>
      <c r="C61" s="1379"/>
      <c r="D61" s="667">
        <f>SUM(D62:D68)</f>
        <v>167198</v>
      </c>
      <c r="E61" s="667">
        <f>SUM(E62:E68)</f>
        <v>167525</v>
      </c>
      <c r="F61" s="668">
        <v>100.2</v>
      </c>
      <c r="G61" s="667">
        <f>SUM(G62:G68)</f>
        <v>179229</v>
      </c>
      <c r="H61" s="677">
        <v>107.2</v>
      </c>
      <c r="I61" s="667">
        <f>SUM(I62:I68)</f>
        <v>165398</v>
      </c>
      <c r="J61" s="668">
        <v>98.9</v>
      </c>
    </row>
    <row r="62" spans="2:13" s="646" customFormat="1" ht="15" customHeight="1">
      <c r="B62" s="669"/>
      <c r="C62" s="670" t="s">
        <v>2124</v>
      </c>
      <c r="D62" s="76">
        <v>100972</v>
      </c>
      <c r="E62" s="76">
        <v>100972</v>
      </c>
      <c r="F62" s="663">
        <v>100</v>
      </c>
      <c r="G62" s="76">
        <v>103600</v>
      </c>
      <c r="H62" s="679">
        <v>102.6</v>
      </c>
      <c r="I62" s="672">
        <v>99861</v>
      </c>
      <c r="J62" s="663">
        <v>98.9</v>
      </c>
      <c r="K62" s="673"/>
      <c r="L62" s="652"/>
      <c r="M62" s="652"/>
    </row>
    <row r="63" spans="2:13" s="646" customFormat="1" ht="15" customHeight="1">
      <c r="B63" s="669"/>
      <c r="C63" s="670" t="s">
        <v>2177</v>
      </c>
      <c r="D63" s="76">
        <v>7487</v>
      </c>
      <c r="E63" s="76">
        <v>7576</v>
      </c>
      <c r="F63" s="663">
        <v>101.2</v>
      </c>
      <c r="G63" s="76">
        <v>8431</v>
      </c>
      <c r="H63" s="679">
        <v>112.6</v>
      </c>
      <c r="I63" s="672">
        <v>7472</v>
      </c>
      <c r="J63" s="663">
        <v>99.8</v>
      </c>
      <c r="K63" s="673"/>
      <c r="L63" s="652"/>
      <c r="M63" s="652"/>
    </row>
    <row r="64" spans="2:13" s="646" customFormat="1" ht="15" customHeight="1">
      <c r="B64" s="669"/>
      <c r="C64" s="670" t="s">
        <v>2153</v>
      </c>
      <c r="D64" s="76">
        <v>18719</v>
      </c>
      <c r="E64" s="76">
        <v>18719</v>
      </c>
      <c r="F64" s="663">
        <v>100</v>
      </c>
      <c r="G64" s="76">
        <v>21300</v>
      </c>
      <c r="H64" s="679">
        <v>113.8</v>
      </c>
      <c r="I64" s="672">
        <v>18378</v>
      </c>
      <c r="J64" s="663">
        <v>98.2</v>
      </c>
      <c r="K64" s="673"/>
      <c r="L64" s="652"/>
      <c r="M64" s="652"/>
    </row>
    <row r="65" spans="2:13" s="646" customFormat="1" ht="15" customHeight="1">
      <c r="B65" s="669"/>
      <c r="C65" s="670" t="s">
        <v>2160</v>
      </c>
      <c r="D65" s="76">
        <v>18804</v>
      </c>
      <c r="E65" s="76">
        <v>18873</v>
      </c>
      <c r="F65" s="663">
        <v>100.4</v>
      </c>
      <c r="G65" s="76">
        <v>22347</v>
      </c>
      <c r="H65" s="679">
        <v>118.8</v>
      </c>
      <c r="I65" s="672">
        <v>18721</v>
      </c>
      <c r="J65" s="663">
        <v>99.6</v>
      </c>
      <c r="K65" s="673"/>
      <c r="L65" s="652"/>
      <c r="M65" s="652"/>
    </row>
    <row r="66" spans="2:13" s="646" customFormat="1" ht="15" customHeight="1">
      <c r="B66" s="669"/>
      <c r="C66" s="670" t="s">
        <v>2161</v>
      </c>
      <c r="D66" s="76">
        <v>7854</v>
      </c>
      <c r="E66" s="688">
        <v>7905</v>
      </c>
      <c r="F66" s="663">
        <v>100.6</v>
      </c>
      <c r="G66" s="76">
        <v>8600</v>
      </c>
      <c r="H66" s="679">
        <v>109.5</v>
      </c>
      <c r="I66" s="672">
        <v>7782</v>
      </c>
      <c r="J66" s="663">
        <v>99.1</v>
      </c>
      <c r="K66" s="673"/>
      <c r="L66" s="652"/>
      <c r="M66" s="652"/>
    </row>
    <row r="67" spans="2:13" s="646" customFormat="1" ht="15" customHeight="1">
      <c r="B67" s="669"/>
      <c r="C67" s="670" t="s">
        <v>2162</v>
      </c>
      <c r="D67" s="76">
        <v>5840</v>
      </c>
      <c r="E67" s="76">
        <v>5750</v>
      </c>
      <c r="F67" s="663">
        <v>98.5</v>
      </c>
      <c r="G67" s="76">
        <v>6751</v>
      </c>
      <c r="H67" s="679">
        <v>115.6</v>
      </c>
      <c r="I67" s="672">
        <v>5688</v>
      </c>
      <c r="J67" s="663">
        <v>97.4</v>
      </c>
      <c r="K67" s="673"/>
      <c r="L67" s="652"/>
      <c r="M67" s="652"/>
    </row>
    <row r="68" spans="2:13" s="646" customFormat="1" ht="15" customHeight="1" thickBot="1">
      <c r="B68" s="692"/>
      <c r="C68" s="693" t="s">
        <v>2163</v>
      </c>
      <c r="D68" s="86">
        <v>7522</v>
      </c>
      <c r="E68" s="86">
        <v>7730</v>
      </c>
      <c r="F68" s="694">
        <v>102.8</v>
      </c>
      <c r="G68" s="86">
        <v>8200</v>
      </c>
      <c r="H68" s="695">
        <v>109</v>
      </c>
      <c r="I68" s="696">
        <v>7496</v>
      </c>
      <c r="J68" s="694">
        <v>99.7</v>
      </c>
      <c r="K68" s="673"/>
      <c r="L68" s="652"/>
      <c r="M68" s="652"/>
    </row>
    <row r="69" spans="3:5" ht="13.5">
      <c r="C69" s="440" t="s">
        <v>1446</v>
      </c>
      <c r="D69" s="62"/>
      <c r="E69" s="62"/>
    </row>
    <row r="75" spans="6:10" ht="13.5">
      <c r="F75" s="62"/>
      <c r="G75" s="62"/>
      <c r="H75" s="62"/>
      <c r="I75" s="62"/>
      <c r="J75" s="62"/>
    </row>
  </sheetData>
  <mergeCells count="18">
    <mergeCell ref="G5:G6"/>
    <mergeCell ref="H5:H6"/>
    <mergeCell ref="I5:I6"/>
    <mergeCell ref="J5:J6"/>
    <mergeCell ref="D5:D6"/>
    <mergeCell ref="E5:E6"/>
    <mergeCell ref="F5:F6"/>
    <mergeCell ref="B5:C6"/>
    <mergeCell ref="B7:C7"/>
    <mergeCell ref="B10:C10"/>
    <mergeCell ref="B17:C17"/>
    <mergeCell ref="B24:C24"/>
    <mergeCell ref="B8:C8"/>
    <mergeCell ref="B61:C61"/>
    <mergeCell ref="B30:C30"/>
    <mergeCell ref="B40:C40"/>
    <mergeCell ref="B46:C46"/>
    <mergeCell ref="B52:C52"/>
  </mergeCells>
  <printOptions/>
  <pageMargins left="0.75" right="0.75" top="1" bottom="1" header="0.512" footer="0.512"/>
  <pageSetup orientation="portrait" paperSize="8" r:id="rId1"/>
</worksheet>
</file>

<file path=xl/worksheets/sheet2.xml><?xml version="1.0" encoding="utf-8"?>
<worksheet xmlns="http://schemas.openxmlformats.org/spreadsheetml/2006/main" xmlns:r="http://schemas.openxmlformats.org/officeDocument/2006/relationships">
  <dimension ref="B1:X64"/>
  <sheetViews>
    <sheetView workbookViewId="0" topLeftCell="A1">
      <selection activeCell="A1" sqref="A1"/>
    </sheetView>
  </sheetViews>
  <sheetFormatPr defaultColWidth="9.00390625" defaultRowHeight="13.5"/>
  <cols>
    <col min="1" max="1" width="2.625" style="20" customWidth="1"/>
    <col min="2" max="16384" width="9.00390625" style="20" customWidth="1"/>
  </cols>
  <sheetData>
    <row r="1" spans="2:24" ht="12">
      <c r="B1" s="21"/>
      <c r="C1" s="21"/>
      <c r="D1" s="21"/>
      <c r="E1" s="21"/>
      <c r="F1" s="21"/>
      <c r="G1" s="21"/>
      <c r="H1" s="21"/>
      <c r="I1" s="21"/>
      <c r="J1" s="21"/>
      <c r="K1" s="21"/>
      <c r="L1" s="21"/>
      <c r="M1" s="21"/>
      <c r="N1" s="21"/>
      <c r="O1" s="21"/>
      <c r="P1" s="21"/>
      <c r="Q1" s="21"/>
      <c r="R1" s="21"/>
      <c r="S1" s="21"/>
      <c r="T1" s="21"/>
      <c r="U1" s="21"/>
      <c r="V1" s="21"/>
      <c r="W1" s="21"/>
      <c r="X1" s="22"/>
    </row>
    <row r="2" spans="2:24" ht="14.25">
      <c r="B2" s="23" t="s">
        <v>2174</v>
      </c>
      <c r="C2" s="21"/>
      <c r="D2" s="21"/>
      <c r="E2" s="21"/>
      <c r="F2" s="21"/>
      <c r="G2" s="21"/>
      <c r="H2" s="21"/>
      <c r="I2" s="21"/>
      <c r="J2" s="21"/>
      <c r="K2" s="21"/>
      <c r="L2" s="21"/>
      <c r="M2" s="21"/>
      <c r="N2" s="21"/>
      <c r="O2" s="21"/>
      <c r="P2" s="21"/>
      <c r="Q2" s="21"/>
      <c r="R2" s="21"/>
      <c r="S2" s="21"/>
      <c r="T2" s="21"/>
      <c r="U2" s="21"/>
      <c r="V2" s="21"/>
      <c r="W2" s="21"/>
      <c r="X2" s="22"/>
    </row>
    <row r="3" spans="2:24" ht="12.75" thickBot="1">
      <c r="B3" s="21"/>
      <c r="C3" s="21"/>
      <c r="D3" s="21"/>
      <c r="E3" s="21"/>
      <c r="F3" s="21"/>
      <c r="G3" s="21"/>
      <c r="H3" s="21"/>
      <c r="I3" s="21"/>
      <c r="J3" s="21"/>
      <c r="K3" s="21"/>
      <c r="L3" s="21"/>
      <c r="M3" s="21"/>
      <c r="N3" s="21"/>
      <c r="O3" s="21"/>
      <c r="P3" s="21"/>
      <c r="Q3" s="21"/>
      <c r="R3" s="21"/>
      <c r="S3" s="21"/>
      <c r="T3" s="21"/>
      <c r="U3" s="21"/>
      <c r="V3" s="21"/>
      <c r="W3" s="24" t="s">
        <v>2164</v>
      </c>
      <c r="X3" s="22"/>
    </row>
    <row r="4" spans="2:24" ht="12.75" thickTop="1">
      <c r="B4" s="25"/>
      <c r="C4" s="26"/>
      <c r="D4" s="1323" t="s">
        <v>2095</v>
      </c>
      <c r="E4" s="26"/>
      <c r="F4" s="26"/>
      <c r="G4" s="27"/>
      <c r="H4" s="26"/>
      <c r="I4" s="26"/>
      <c r="J4" s="28"/>
      <c r="K4" s="1326" t="s">
        <v>2165</v>
      </c>
      <c r="L4" s="1326"/>
      <c r="M4" s="26"/>
      <c r="N4" s="26"/>
      <c r="O4" s="27" t="s">
        <v>2166</v>
      </c>
      <c r="P4" s="26"/>
      <c r="Q4" s="26"/>
      <c r="R4" s="26"/>
      <c r="S4" s="27" t="s">
        <v>2167</v>
      </c>
      <c r="T4" s="26"/>
      <c r="U4" s="26"/>
      <c r="V4" s="26"/>
      <c r="W4" s="28"/>
      <c r="X4" s="22"/>
    </row>
    <row r="5" spans="2:24" ht="12">
      <c r="B5" s="29" t="s">
        <v>2096</v>
      </c>
      <c r="C5" s="30" t="s">
        <v>2097</v>
      </c>
      <c r="D5" s="1324"/>
      <c r="E5" s="1327" t="s">
        <v>2098</v>
      </c>
      <c r="F5" s="32" t="s">
        <v>2099</v>
      </c>
      <c r="G5" s="31" t="s">
        <v>2100</v>
      </c>
      <c r="H5" s="1328" t="s">
        <v>2101</v>
      </c>
      <c r="I5" s="1330" t="s">
        <v>2102</v>
      </c>
      <c r="J5" s="33" t="s">
        <v>2103</v>
      </c>
      <c r="K5" s="30"/>
      <c r="L5" s="1328" t="s">
        <v>2104</v>
      </c>
      <c r="M5" s="1328" t="s">
        <v>2105</v>
      </c>
      <c r="N5" s="1328" t="s">
        <v>2106</v>
      </c>
      <c r="O5" s="34"/>
      <c r="P5" s="1328" t="s">
        <v>2107</v>
      </c>
      <c r="Q5" s="1328" t="s">
        <v>2108</v>
      </c>
      <c r="R5" s="1330" t="s">
        <v>2109</v>
      </c>
      <c r="S5" s="31"/>
      <c r="T5" s="1328" t="s">
        <v>2110</v>
      </c>
      <c r="U5" s="1328" t="s">
        <v>2111</v>
      </c>
      <c r="V5" s="32" t="s">
        <v>2112</v>
      </c>
      <c r="W5" s="33" t="s">
        <v>2168</v>
      </c>
      <c r="X5" s="22"/>
    </row>
    <row r="6" spans="2:24" ht="12">
      <c r="B6" s="35"/>
      <c r="C6" s="36"/>
      <c r="D6" s="1325"/>
      <c r="E6" s="1327"/>
      <c r="F6" s="37" t="s">
        <v>2113</v>
      </c>
      <c r="G6" s="37"/>
      <c r="H6" s="1329"/>
      <c r="I6" s="1325"/>
      <c r="J6" s="38"/>
      <c r="K6" s="36"/>
      <c r="L6" s="1329"/>
      <c r="M6" s="1329"/>
      <c r="N6" s="1329"/>
      <c r="O6" s="36"/>
      <c r="P6" s="1329"/>
      <c r="Q6" s="1329"/>
      <c r="R6" s="1325"/>
      <c r="S6" s="37"/>
      <c r="T6" s="1329"/>
      <c r="U6" s="1329"/>
      <c r="V6" s="37" t="s">
        <v>2114</v>
      </c>
      <c r="W6" s="38"/>
      <c r="X6" s="22"/>
    </row>
    <row r="7" spans="2:24" ht="12">
      <c r="B7" s="39" t="s">
        <v>2169</v>
      </c>
      <c r="C7" s="40">
        <v>932332</v>
      </c>
      <c r="D7" s="41">
        <v>133466</v>
      </c>
      <c r="E7" s="41">
        <v>132868</v>
      </c>
      <c r="F7" s="41">
        <v>598</v>
      </c>
      <c r="G7" s="41">
        <v>669888</v>
      </c>
      <c r="H7" s="41">
        <v>358393</v>
      </c>
      <c r="I7" s="41">
        <v>311495</v>
      </c>
      <c r="J7" s="41">
        <v>1373</v>
      </c>
      <c r="K7" s="41">
        <v>24712</v>
      </c>
      <c r="L7" s="41">
        <v>3460</v>
      </c>
      <c r="M7" s="41">
        <v>14987</v>
      </c>
      <c r="N7" s="41">
        <v>6265</v>
      </c>
      <c r="O7" s="41">
        <v>22649</v>
      </c>
      <c r="P7" s="41">
        <v>13331</v>
      </c>
      <c r="Q7" s="41">
        <v>7474</v>
      </c>
      <c r="R7" s="41">
        <v>1844</v>
      </c>
      <c r="S7" s="41">
        <v>26321</v>
      </c>
      <c r="T7" s="41">
        <v>16012</v>
      </c>
      <c r="U7" s="41">
        <v>2041</v>
      </c>
      <c r="V7" s="41">
        <v>8268</v>
      </c>
      <c r="W7" s="41">
        <v>53923</v>
      </c>
      <c r="X7" s="22"/>
    </row>
    <row r="8" spans="2:24" s="42" customFormat="1" ht="11.25">
      <c r="B8" s="43" t="s">
        <v>2170</v>
      </c>
      <c r="C8" s="44">
        <f aca="true" t="shared" si="0" ref="C8:W8">SUM(C10:C11)</f>
        <v>932334</v>
      </c>
      <c r="D8" s="44">
        <f t="shared" si="0"/>
        <v>132202</v>
      </c>
      <c r="E8" s="44">
        <f t="shared" si="0"/>
        <v>131604</v>
      </c>
      <c r="F8" s="44">
        <f t="shared" si="0"/>
        <v>598</v>
      </c>
      <c r="G8" s="44">
        <f t="shared" si="0"/>
        <v>669732</v>
      </c>
      <c r="H8" s="44">
        <f t="shared" si="0"/>
        <v>358237</v>
      </c>
      <c r="I8" s="44">
        <f t="shared" si="0"/>
        <v>311495</v>
      </c>
      <c r="J8" s="44">
        <f t="shared" si="0"/>
        <v>1373</v>
      </c>
      <c r="K8" s="44">
        <f t="shared" si="0"/>
        <v>24901</v>
      </c>
      <c r="L8" s="44">
        <f t="shared" si="0"/>
        <v>3646</v>
      </c>
      <c r="M8" s="44">
        <f t="shared" si="0"/>
        <v>15004</v>
      </c>
      <c r="N8" s="44">
        <f t="shared" si="0"/>
        <v>6251</v>
      </c>
      <c r="O8" s="44">
        <f t="shared" si="0"/>
        <v>22877</v>
      </c>
      <c r="P8" s="44">
        <f t="shared" si="0"/>
        <v>13542</v>
      </c>
      <c r="Q8" s="44">
        <f t="shared" si="0"/>
        <v>7477</v>
      </c>
      <c r="R8" s="44">
        <f t="shared" si="0"/>
        <v>1858</v>
      </c>
      <c r="S8" s="44">
        <f t="shared" si="0"/>
        <v>27027</v>
      </c>
      <c r="T8" s="44">
        <f t="shared" si="0"/>
        <v>16268</v>
      </c>
      <c r="U8" s="44">
        <f t="shared" si="0"/>
        <v>2004</v>
      </c>
      <c r="V8" s="44">
        <f t="shared" si="0"/>
        <v>8755</v>
      </c>
      <c r="W8" s="44">
        <f t="shared" si="0"/>
        <v>54222</v>
      </c>
      <c r="X8" s="45"/>
    </row>
    <row r="9" spans="2:24" s="42" customFormat="1" ht="11.25">
      <c r="B9" s="43"/>
      <c r="C9" s="46"/>
      <c r="D9" s="46"/>
      <c r="E9" s="46"/>
      <c r="F9" s="46"/>
      <c r="G9" s="46"/>
      <c r="H9" s="46"/>
      <c r="I9" s="46"/>
      <c r="J9" s="46"/>
      <c r="K9" s="46"/>
      <c r="L9" s="46"/>
      <c r="M9" s="46"/>
      <c r="N9" s="46"/>
      <c r="O9" s="46"/>
      <c r="P9" s="46"/>
      <c r="Q9" s="46"/>
      <c r="R9" s="46"/>
      <c r="S9" s="46"/>
      <c r="T9" s="46"/>
      <c r="U9" s="46"/>
      <c r="V9" s="46"/>
      <c r="W9" s="46"/>
      <c r="X9" s="45"/>
    </row>
    <row r="10" spans="2:24" s="42" customFormat="1" ht="11.25">
      <c r="B10" s="43" t="s">
        <v>2115</v>
      </c>
      <c r="C10" s="46">
        <f aca="true" t="shared" si="1" ref="C10:W10">SUM(C18:C30)</f>
        <v>320780</v>
      </c>
      <c r="D10" s="46">
        <f t="shared" si="1"/>
        <v>62764</v>
      </c>
      <c r="E10" s="46">
        <f t="shared" si="1"/>
        <v>62641</v>
      </c>
      <c r="F10" s="46">
        <f t="shared" si="1"/>
        <v>123</v>
      </c>
      <c r="G10" s="46">
        <f t="shared" si="1"/>
        <v>192070</v>
      </c>
      <c r="H10" s="46">
        <f t="shared" si="1"/>
        <v>69199</v>
      </c>
      <c r="I10" s="46">
        <f t="shared" si="1"/>
        <v>122871</v>
      </c>
      <c r="J10" s="46">
        <f t="shared" si="1"/>
        <v>391</v>
      </c>
      <c r="K10" s="46">
        <f t="shared" si="1"/>
        <v>9420</v>
      </c>
      <c r="L10" s="46">
        <f t="shared" si="1"/>
        <v>1135</v>
      </c>
      <c r="M10" s="46">
        <f t="shared" si="1"/>
        <v>5438</v>
      </c>
      <c r="N10" s="46">
        <f t="shared" si="1"/>
        <v>2847</v>
      </c>
      <c r="O10" s="46">
        <f t="shared" si="1"/>
        <v>10809</v>
      </c>
      <c r="P10" s="46">
        <f t="shared" si="1"/>
        <v>6757</v>
      </c>
      <c r="Q10" s="46">
        <f t="shared" si="1"/>
        <v>3483</v>
      </c>
      <c r="R10" s="46">
        <f t="shared" si="1"/>
        <v>569</v>
      </c>
      <c r="S10" s="46">
        <f t="shared" si="1"/>
        <v>18141</v>
      </c>
      <c r="T10" s="46">
        <f t="shared" si="1"/>
        <v>10245</v>
      </c>
      <c r="U10" s="46">
        <f t="shared" si="1"/>
        <v>1506</v>
      </c>
      <c r="V10" s="46">
        <f t="shared" si="1"/>
        <v>6390</v>
      </c>
      <c r="W10" s="46">
        <f t="shared" si="1"/>
        <v>27185</v>
      </c>
      <c r="X10" s="45"/>
    </row>
    <row r="11" spans="2:24" s="42" customFormat="1" ht="11.25">
      <c r="B11" s="43" t="s">
        <v>2116</v>
      </c>
      <c r="C11" s="46">
        <f>SUM(C31:C61)</f>
        <v>611554</v>
      </c>
      <c r="D11" s="46">
        <f>SUM(D31:D61)</f>
        <v>69438</v>
      </c>
      <c r="E11" s="46">
        <f>SUM(E31:E61)</f>
        <v>68963</v>
      </c>
      <c r="F11" s="46">
        <f>SUM(F31:F61)</f>
        <v>475</v>
      </c>
      <c r="G11" s="46">
        <f>SUM(G31:G61)</f>
        <v>477662</v>
      </c>
      <c r="H11" s="46">
        <v>289038</v>
      </c>
      <c r="I11" s="46">
        <f aca="true" t="shared" si="2" ref="I11:W11">SUM(I31:I61)</f>
        <v>188624</v>
      </c>
      <c r="J11" s="46">
        <f t="shared" si="2"/>
        <v>982</v>
      </c>
      <c r="K11" s="46">
        <f t="shared" si="2"/>
        <v>15481</v>
      </c>
      <c r="L11" s="46">
        <f t="shared" si="2"/>
        <v>2511</v>
      </c>
      <c r="M11" s="46">
        <f t="shared" si="2"/>
        <v>9566</v>
      </c>
      <c r="N11" s="46">
        <f t="shared" si="2"/>
        <v>3404</v>
      </c>
      <c r="O11" s="46">
        <f t="shared" si="2"/>
        <v>12068</v>
      </c>
      <c r="P11" s="46">
        <f t="shared" si="2"/>
        <v>6785</v>
      </c>
      <c r="Q11" s="46">
        <f t="shared" si="2"/>
        <v>3994</v>
      </c>
      <c r="R11" s="46">
        <f t="shared" si="2"/>
        <v>1289</v>
      </c>
      <c r="S11" s="46">
        <f t="shared" si="2"/>
        <v>8886</v>
      </c>
      <c r="T11" s="46">
        <f t="shared" si="2"/>
        <v>6023</v>
      </c>
      <c r="U11" s="46">
        <f t="shared" si="2"/>
        <v>498</v>
      </c>
      <c r="V11" s="46">
        <f t="shared" si="2"/>
        <v>2365</v>
      </c>
      <c r="W11" s="46">
        <f t="shared" si="2"/>
        <v>27037</v>
      </c>
      <c r="X11" s="45"/>
    </row>
    <row r="12" spans="2:24" s="42" customFormat="1" ht="11.25">
      <c r="B12" s="43"/>
      <c r="C12" s="46"/>
      <c r="D12" s="46"/>
      <c r="E12" s="46"/>
      <c r="F12" s="46"/>
      <c r="G12" s="46"/>
      <c r="H12" s="46"/>
      <c r="I12" s="46"/>
      <c r="J12" s="46"/>
      <c r="K12" s="46"/>
      <c r="L12" s="46"/>
      <c r="M12" s="46"/>
      <c r="N12" s="46"/>
      <c r="O12" s="46"/>
      <c r="P12" s="46"/>
      <c r="Q12" s="46"/>
      <c r="R12" s="46"/>
      <c r="S12" s="46"/>
      <c r="T12" s="46"/>
      <c r="U12" s="46"/>
      <c r="V12" s="46"/>
      <c r="W12" s="46"/>
      <c r="X12" s="45"/>
    </row>
    <row r="13" spans="2:24" s="42" customFormat="1" ht="11.25">
      <c r="B13" s="43" t="s">
        <v>2117</v>
      </c>
      <c r="C13" s="46">
        <f>SUM(C18,C23,C24,C25,C27,C28,C29,C31,C32,C33,C34,C35,C36,C37)</f>
        <v>261933</v>
      </c>
      <c r="D13" s="46">
        <f>SUM(D18,D23,D24,D25,D27,D28,D29,D31,D32,D33,D34,D35,D36,D37)</f>
        <v>39994</v>
      </c>
      <c r="E13" s="46">
        <f>SUM(E18,E23,E24,E25,E27,E28,E29,E31,E32,E33,E34,E35,E36,E37)</f>
        <v>39955</v>
      </c>
      <c r="F13" s="46">
        <f>SUM(F18,F23,F24,F25,F27,F28,F29,F31,F32,F33,F34,F35,F36,F37)</f>
        <v>39</v>
      </c>
      <c r="G13" s="46">
        <f>SUM(G18,G23,G24,G25,G27,G28,G29,G31,G32,G33,G34,G35,G36,G37)</f>
        <v>173597</v>
      </c>
      <c r="H13" s="47">
        <v>78196</v>
      </c>
      <c r="I13" s="46">
        <f aca="true" t="shared" si="3" ref="I13:W13">SUM(I18,I23,I24,I25,I27,I28,I29,I31,I32,I33,I34,I35,I36,I37)</f>
        <v>95401</v>
      </c>
      <c r="J13" s="46">
        <f t="shared" si="3"/>
        <v>67</v>
      </c>
      <c r="K13" s="46">
        <f t="shared" si="3"/>
        <v>7443</v>
      </c>
      <c r="L13" s="46">
        <f t="shared" si="3"/>
        <v>1618</v>
      </c>
      <c r="M13" s="46">
        <f t="shared" si="3"/>
        <v>4268</v>
      </c>
      <c r="N13" s="46">
        <f t="shared" si="3"/>
        <v>1557</v>
      </c>
      <c r="O13" s="46">
        <f t="shared" si="3"/>
        <v>7642</v>
      </c>
      <c r="P13" s="46">
        <f t="shared" si="3"/>
        <v>4940</v>
      </c>
      <c r="Q13" s="46">
        <f t="shared" si="3"/>
        <v>2130</v>
      </c>
      <c r="R13" s="46">
        <f t="shared" si="3"/>
        <v>572</v>
      </c>
      <c r="S13" s="46">
        <f t="shared" si="3"/>
        <v>11347</v>
      </c>
      <c r="T13" s="46">
        <f t="shared" si="3"/>
        <v>6633</v>
      </c>
      <c r="U13" s="46">
        <f t="shared" si="3"/>
        <v>748</v>
      </c>
      <c r="V13" s="46">
        <f t="shared" si="3"/>
        <v>3966</v>
      </c>
      <c r="W13" s="46">
        <f t="shared" si="3"/>
        <v>21843</v>
      </c>
      <c r="X13" s="45"/>
    </row>
    <row r="14" spans="2:24" s="42" customFormat="1" ht="10.5" customHeight="1">
      <c r="B14" s="43" t="s">
        <v>2118</v>
      </c>
      <c r="C14" s="46">
        <f aca="true" t="shared" si="4" ref="C14:W14">SUM(C22,C38,C39,C40,C41,C42,C43,C44)</f>
        <v>180343</v>
      </c>
      <c r="D14" s="46">
        <f t="shared" si="4"/>
        <v>19387</v>
      </c>
      <c r="E14" s="46">
        <f t="shared" si="4"/>
        <v>19094</v>
      </c>
      <c r="F14" s="46">
        <f t="shared" si="4"/>
        <v>293</v>
      </c>
      <c r="G14" s="46">
        <f t="shared" si="4"/>
        <v>142585</v>
      </c>
      <c r="H14" s="46">
        <f t="shared" si="4"/>
        <v>107397</v>
      </c>
      <c r="I14" s="46">
        <f t="shared" si="4"/>
        <v>35188</v>
      </c>
      <c r="J14" s="46">
        <f t="shared" si="4"/>
        <v>379</v>
      </c>
      <c r="K14" s="46">
        <f t="shared" si="4"/>
        <v>4236</v>
      </c>
      <c r="L14" s="46">
        <f t="shared" si="4"/>
        <v>370</v>
      </c>
      <c r="M14" s="46">
        <f t="shared" si="4"/>
        <v>2938</v>
      </c>
      <c r="N14" s="46">
        <f t="shared" si="4"/>
        <v>928</v>
      </c>
      <c r="O14" s="46">
        <f t="shared" si="4"/>
        <v>2983</v>
      </c>
      <c r="P14" s="46">
        <f t="shared" si="4"/>
        <v>1630</v>
      </c>
      <c r="Q14" s="46">
        <f t="shared" si="4"/>
        <v>968</v>
      </c>
      <c r="R14" s="46">
        <f t="shared" si="4"/>
        <v>385</v>
      </c>
      <c r="S14" s="46">
        <f t="shared" si="4"/>
        <v>1964</v>
      </c>
      <c r="T14" s="46">
        <f t="shared" si="4"/>
        <v>1325</v>
      </c>
      <c r="U14" s="46">
        <f t="shared" si="4"/>
        <v>139</v>
      </c>
      <c r="V14" s="46">
        <f t="shared" si="4"/>
        <v>500</v>
      </c>
      <c r="W14" s="46">
        <f t="shared" si="4"/>
        <v>8809</v>
      </c>
      <c r="X14" s="45"/>
    </row>
    <row r="15" spans="2:24" s="42" customFormat="1" ht="11.25">
      <c r="B15" s="43" t="s">
        <v>2119</v>
      </c>
      <c r="C15" s="46">
        <f aca="true" t="shared" si="5" ref="C15:W15">SUM(C19,C26,C30,C45,C46,C47,C48,C49)</f>
        <v>249552</v>
      </c>
      <c r="D15" s="46">
        <f t="shared" si="5"/>
        <v>27971</v>
      </c>
      <c r="E15" s="46">
        <f t="shared" si="5"/>
        <v>27874</v>
      </c>
      <c r="F15" s="46">
        <f t="shared" si="5"/>
        <v>97</v>
      </c>
      <c r="G15" s="46">
        <f t="shared" si="5"/>
        <v>191468</v>
      </c>
      <c r="H15" s="46">
        <f t="shared" si="5"/>
        <v>79112</v>
      </c>
      <c r="I15" s="46">
        <f t="shared" si="5"/>
        <v>112356</v>
      </c>
      <c r="J15" s="46">
        <f t="shared" si="5"/>
        <v>862</v>
      </c>
      <c r="K15" s="46">
        <f t="shared" si="5"/>
        <v>5224</v>
      </c>
      <c r="L15" s="46">
        <f t="shared" si="5"/>
        <v>828</v>
      </c>
      <c r="M15" s="46">
        <f t="shared" si="5"/>
        <v>3109</v>
      </c>
      <c r="N15" s="46">
        <f t="shared" si="5"/>
        <v>1287</v>
      </c>
      <c r="O15" s="46">
        <f t="shared" si="5"/>
        <v>5196</v>
      </c>
      <c r="P15" s="46">
        <f t="shared" si="5"/>
        <v>3380</v>
      </c>
      <c r="Q15" s="46">
        <f t="shared" si="5"/>
        <v>1434</v>
      </c>
      <c r="R15" s="46">
        <f t="shared" si="5"/>
        <v>382</v>
      </c>
      <c r="S15" s="46">
        <f t="shared" si="5"/>
        <v>6085</v>
      </c>
      <c r="T15" s="46">
        <f t="shared" si="5"/>
        <v>3849</v>
      </c>
      <c r="U15" s="46">
        <f t="shared" si="5"/>
        <v>560</v>
      </c>
      <c r="V15" s="46">
        <f t="shared" si="5"/>
        <v>1676</v>
      </c>
      <c r="W15" s="46">
        <f t="shared" si="5"/>
        <v>12746</v>
      </c>
      <c r="X15" s="45"/>
    </row>
    <row r="16" spans="2:24" s="42" customFormat="1" ht="11.25">
      <c r="B16" s="43" t="s">
        <v>2120</v>
      </c>
      <c r="C16" s="46">
        <f aca="true" t="shared" si="6" ref="C16:W16">SUM(C20,C21,C50,C51,C52,C53,C54,C55,C56,C57,C58,C59,C60,C61)</f>
        <v>240506</v>
      </c>
      <c r="D16" s="46">
        <f t="shared" si="6"/>
        <v>44850</v>
      </c>
      <c r="E16" s="46">
        <f t="shared" si="6"/>
        <v>44681</v>
      </c>
      <c r="F16" s="46">
        <f t="shared" si="6"/>
        <v>169</v>
      </c>
      <c r="G16" s="46">
        <f t="shared" si="6"/>
        <v>162082</v>
      </c>
      <c r="H16" s="46">
        <f t="shared" si="6"/>
        <v>93532</v>
      </c>
      <c r="I16" s="46">
        <f t="shared" si="6"/>
        <v>68550</v>
      </c>
      <c r="J16" s="46">
        <f t="shared" si="6"/>
        <v>65</v>
      </c>
      <c r="K16" s="46">
        <f t="shared" si="6"/>
        <v>7998</v>
      </c>
      <c r="L16" s="46">
        <f t="shared" si="6"/>
        <v>830</v>
      </c>
      <c r="M16" s="46">
        <f t="shared" si="6"/>
        <v>4689</v>
      </c>
      <c r="N16" s="46">
        <f t="shared" si="6"/>
        <v>2479</v>
      </c>
      <c r="O16" s="46">
        <f t="shared" si="6"/>
        <v>7056</v>
      </c>
      <c r="P16" s="46">
        <f t="shared" si="6"/>
        <v>3592</v>
      </c>
      <c r="Q16" s="46">
        <f t="shared" si="6"/>
        <v>2945</v>
      </c>
      <c r="R16" s="46">
        <f t="shared" si="6"/>
        <v>519</v>
      </c>
      <c r="S16" s="46">
        <f t="shared" si="6"/>
        <v>7631</v>
      </c>
      <c r="T16" s="46">
        <f t="shared" si="6"/>
        <v>4461</v>
      </c>
      <c r="U16" s="46">
        <f t="shared" si="6"/>
        <v>557</v>
      </c>
      <c r="V16" s="46">
        <f t="shared" si="6"/>
        <v>2613</v>
      </c>
      <c r="W16" s="46">
        <f t="shared" si="6"/>
        <v>10824</v>
      </c>
      <c r="X16" s="45"/>
    </row>
    <row r="17" spans="2:24" ht="12">
      <c r="B17" s="48"/>
      <c r="C17" s="49"/>
      <c r="D17" s="49"/>
      <c r="E17" s="49"/>
      <c r="F17" s="49"/>
      <c r="G17" s="49"/>
      <c r="H17" s="49"/>
      <c r="I17" s="49"/>
      <c r="J17" s="49"/>
      <c r="K17" s="49"/>
      <c r="L17" s="49"/>
      <c r="M17" s="49"/>
      <c r="N17" s="49"/>
      <c r="O17" s="49"/>
      <c r="P17" s="49"/>
      <c r="Q17" s="49"/>
      <c r="R17" s="49"/>
      <c r="S17" s="49"/>
      <c r="T17" s="49"/>
      <c r="U17" s="49"/>
      <c r="V17" s="49"/>
      <c r="W17" s="49"/>
      <c r="X17" s="22"/>
    </row>
    <row r="18" spans="2:24" ht="12">
      <c r="B18" s="29" t="s">
        <v>2121</v>
      </c>
      <c r="C18" s="49">
        <f aca="true" t="shared" si="7" ref="C18:C39">SUM(D18,G18,J18,K18,O18,S18,W18)</f>
        <v>38134</v>
      </c>
      <c r="D18" s="49">
        <v>6180</v>
      </c>
      <c r="E18" s="50">
        <v>6180</v>
      </c>
      <c r="F18" s="50">
        <v>0</v>
      </c>
      <c r="G18" s="49">
        <v>21320</v>
      </c>
      <c r="H18" s="50">
        <v>8580</v>
      </c>
      <c r="I18" s="50">
        <v>12740</v>
      </c>
      <c r="J18" s="50">
        <v>0</v>
      </c>
      <c r="K18" s="49">
        <v>879</v>
      </c>
      <c r="L18" s="50">
        <v>105</v>
      </c>
      <c r="M18" s="50">
        <v>501</v>
      </c>
      <c r="N18" s="50">
        <v>273</v>
      </c>
      <c r="O18" s="49">
        <v>1723</v>
      </c>
      <c r="P18" s="50">
        <v>1305</v>
      </c>
      <c r="Q18" s="50">
        <v>314</v>
      </c>
      <c r="R18" s="50">
        <v>104</v>
      </c>
      <c r="S18" s="49">
        <v>4189</v>
      </c>
      <c r="T18" s="50">
        <v>2162</v>
      </c>
      <c r="U18" s="50">
        <v>189</v>
      </c>
      <c r="V18" s="50">
        <v>1838</v>
      </c>
      <c r="W18" s="50">
        <v>3843</v>
      </c>
      <c r="X18" s="22"/>
    </row>
    <row r="19" spans="2:24" ht="12">
      <c r="B19" s="29" t="s">
        <v>2122</v>
      </c>
      <c r="C19" s="49">
        <f t="shared" si="7"/>
        <v>54874</v>
      </c>
      <c r="D19" s="49">
        <v>5039</v>
      </c>
      <c r="E19" s="50">
        <v>5039</v>
      </c>
      <c r="F19" s="50">
        <v>0</v>
      </c>
      <c r="G19" s="49">
        <v>42350</v>
      </c>
      <c r="H19" s="50">
        <v>10193</v>
      </c>
      <c r="I19" s="50">
        <v>32157</v>
      </c>
      <c r="J19" s="50">
        <v>124</v>
      </c>
      <c r="K19" s="49">
        <v>1290</v>
      </c>
      <c r="L19" s="50">
        <v>203</v>
      </c>
      <c r="M19" s="50">
        <v>845</v>
      </c>
      <c r="N19" s="50">
        <v>242</v>
      </c>
      <c r="O19" s="49">
        <v>1171</v>
      </c>
      <c r="P19" s="50">
        <v>826</v>
      </c>
      <c r="Q19" s="50">
        <v>267</v>
      </c>
      <c r="R19" s="50">
        <v>78</v>
      </c>
      <c r="S19" s="49">
        <v>2040</v>
      </c>
      <c r="T19" s="50">
        <v>1183</v>
      </c>
      <c r="U19" s="50">
        <v>262</v>
      </c>
      <c r="V19" s="50">
        <v>595</v>
      </c>
      <c r="W19" s="50">
        <v>2860</v>
      </c>
      <c r="X19" s="22"/>
    </row>
    <row r="20" spans="2:24" ht="12">
      <c r="B20" s="29" t="s">
        <v>2123</v>
      </c>
      <c r="C20" s="49">
        <f t="shared" si="7"/>
        <v>23391</v>
      </c>
      <c r="D20" s="49">
        <v>6818</v>
      </c>
      <c r="E20" s="50">
        <v>6818</v>
      </c>
      <c r="F20" s="50">
        <v>0</v>
      </c>
      <c r="G20" s="49">
        <v>10270</v>
      </c>
      <c r="H20" s="50">
        <v>516</v>
      </c>
      <c r="I20" s="50">
        <v>9754</v>
      </c>
      <c r="J20" s="50">
        <v>0</v>
      </c>
      <c r="K20" s="49">
        <v>830</v>
      </c>
      <c r="L20" s="50">
        <v>82</v>
      </c>
      <c r="M20" s="50">
        <v>351</v>
      </c>
      <c r="N20" s="50">
        <v>397</v>
      </c>
      <c r="O20" s="49">
        <v>1321</v>
      </c>
      <c r="P20" s="50">
        <v>724</v>
      </c>
      <c r="Q20" s="50">
        <v>546</v>
      </c>
      <c r="R20" s="50">
        <v>51</v>
      </c>
      <c r="S20" s="49">
        <v>2032</v>
      </c>
      <c r="T20" s="50">
        <v>1098</v>
      </c>
      <c r="U20" s="50">
        <v>120</v>
      </c>
      <c r="V20" s="50">
        <v>814</v>
      </c>
      <c r="W20" s="50">
        <v>2120</v>
      </c>
      <c r="X20" s="22"/>
    </row>
    <row r="21" spans="2:24" ht="12">
      <c r="B21" s="29" t="s">
        <v>2124</v>
      </c>
      <c r="C21" s="49">
        <f t="shared" si="7"/>
        <v>17579</v>
      </c>
      <c r="D21" s="49">
        <v>8420</v>
      </c>
      <c r="E21" s="50">
        <v>8420</v>
      </c>
      <c r="F21" s="50">
        <v>0</v>
      </c>
      <c r="G21" s="49">
        <v>2574</v>
      </c>
      <c r="H21" s="50">
        <v>618</v>
      </c>
      <c r="I21" s="50">
        <v>1956</v>
      </c>
      <c r="J21" s="50">
        <v>2</v>
      </c>
      <c r="K21" s="49">
        <v>1178</v>
      </c>
      <c r="L21" s="50">
        <v>38</v>
      </c>
      <c r="M21" s="50">
        <v>683</v>
      </c>
      <c r="N21" s="50">
        <v>457</v>
      </c>
      <c r="O21" s="49">
        <v>1135</v>
      </c>
      <c r="P21" s="50">
        <v>662</v>
      </c>
      <c r="Q21" s="50">
        <v>467</v>
      </c>
      <c r="R21" s="50">
        <v>6</v>
      </c>
      <c r="S21" s="49">
        <v>2223</v>
      </c>
      <c r="T21" s="50">
        <v>1139</v>
      </c>
      <c r="U21" s="50">
        <v>290</v>
      </c>
      <c r="V21" s="50">
        <v>794</v>
      </c>
      <c r="W21" s="50">
        <v>2047</v>
      </c>
      <c r="X21" s="22"/>
    </row>
    <row r="22" spans="2:24" ht="12">
      <c r="B22" s="29" t="s">
        <v>2125</v>
      </c>
      <c r="C22" s="49">
        <f t="shared" si="7"/>
        <v>22308</v>
      </c>
      <c r="D22" s="49">
        <v>5682</v>
      </c>
      <c r="E22" s="50">
        <v>5565</v>
      </c>
      <c r="F22" s="50">
        <v>117</v>
      </c>
      <c r="G22" s="49">
        <v>12443</v>
      </c>
      <c r="H22" s="50">
        <v>8027</v>
      </c>
      <c r="I22" s="50">
        <v>4416</v>
      </c>
      <c r="J22" s="50">
        <v>18</v>
      </c>
      <c r="K22" s="49">
        <v>857</v>
      </c>
      <c r="L22" s="50">
        <v>71</v>
      </c>
      <c r="M22" s="50">
        <v>505</v>
      </c>
      <c r="N22" s="50">
        <v>281</v>
      </c>
      <c r="O22" s="49">
        <v>663</v>
      </c>
      <c r="P22" s="50">
        <v>359</v>
      </c>
      <c r="Q22" s="50">
        <v>278</v>
      </c>
      <c r="R22" s="50">
        <v>26</v>
      </c>
      <c r="S22" s="49">
        <v>812</v>
      </c>
      <c r="T22" s="50">
        <v>482</v>
      </c>
      <c r="U22" s="50">
        <v>88</v>
      </c>
      <c r="V22" s="50">
        <v>242</v>
      </c>
      <c r="W22" s="50">
        <v>1833</v>
      </c>
      <c r="X22" s="22"/>
    </row>
    <row r="23" spans="2:24" ht="12">
      <c r="B23" s="29" t="s">
        <v>2126</v>
      </c>
      <c r="C23" s="49">
        <f t="shared" si="7"/>
        <v>13908</v>
      </c>
      <c r="D23" s="49">
        <v>3100</v>
      </c>
      <c r="E23" s="50">
        <v>3100</v>
      </c>
      <c r="F23" s="50">
        <v>0</v>
      </c>
      <c r="G23" s="49">
        <v>7058</v>
      </c>
      <c r="H23" s="50">
        <v>2321</v>
      </c>
      <c r="I23" s="50">
        <v>4737</v>
      </c>
      <c r="J23" s="50">
        <v>30</v>
      </c>
      <c r="K23" s="49">
        <v>629</v>
      </c>
      <c r="L23" s="50">
        <v>14</v>
      </c>
      <c r="M23" s="50">
        <v>495</v>
      </c>
      <c r="N23" s="50">
        <v>120</v>
      </c>
      <c r="O23" s="49">
        <v>560</v>
      </c>
      <c r="P23" s="50">
        <v>355</v>
      </c>
      <c r="Q23" s="50">
        <v>191</v>
      </c>
      <c r="R23" s="50">
        <v>14</v>
      </c>
      <c r="S23" s="49">
        <v>891</v>
      </c>
      <c r="T23" s="50">
        <v>547</v>
      </c>
      <c r="U23" s="50">
        <v>81</v>
      </c>
      <c r="V23" s="50">
        <v>263</v>
      </c>
      <c r="W23" s="50">
        <v>1640</v>
      </c>
      <c r="X23" s="22"/>
    </row>
    <row r="24" spans="2:24" ht="12">
      <c r="B24" s="29" t="s">
        <v>2127</v>
      </c>
      <c r="C24" s="49">
        <f t="shared" si="7"/>
        <v>24095</v>
      </c>
      <c r="D24" s="49">
        <v>2756</v>
      </c>
      <c r="E24" s="50">
        <v>2750</v>
      </c>
      <c r="F24" s="50">
        <v>6</v>
      </c>
      <c r="G24" s="49">
        <v>16808</v>
      </c>
      <c r="H24" s="50">
        <v>5078</v>
      </c>
      <c r="I24" s="50">
        <v>11730</v>
      </c>
      <c r="J24" s="50">
        <v>0</v>
      </c>
      <c r="K24" s="49">
        <v>420</v>
      </c>
      <c r="L24" s="50">
        <v>99</v>
      </c>
      <c r="M24" s="50">
        <v>231</v>
      </c>
      <c r="N24" s="50">
        <v>90</v>
      </c>
      <c r="O24" s="49">
        <v>584</v>
      </c>
      <c r="P24" s="50">
        <v>381</v>
      </c>
      <c r="Q24" s="50">
        <v>146</v>
      </c>
      <c r="R24" s="50">
        <v>57</v>
      </c>
      <c r="S24" s="49">
        <v>728</v>
      </c>
      <c r="T24" s="50">
        <v>428</v>
      </c>
      <c r="U24" s="50">
        <v>54</v>
      </c>
      <c r="V24" s="50">
        <v>246</v>
      </c>
      <c r="W24" s="50">
        <v>2799</v>
      </c>
      <c r="X24" s="22"/>
    </row>
    <row r="25" spans="2:24" ht="12">
      <c r="B25" s="29" t="s">
        <v>2128</v>
      </c>
      <c r="C25" s="49">
        <f t="shared" si="7"/>
        <v>19683</v>
      </c>
      <c r="D25" s="49">
        <v>4560</v>
      </c>
      <c r="E25" s="50">
        <v>4560</v>
      </c>
      <c r="F25" s="50">
        <v>0</v>
      </c>
      <c r="G25" s="49">
        <v>11383</v>
      </c>
      <c r="H25" s="50">
        <v>4784</v>
      </c>
      <c r="I25" s="50">
        <v>6599</v>
      </c>
      <c r="J25" s="50">
        <v>21</v>
      </c>
      <c r="K25" s="49">
        <v>533</v>
      </c>
      <c r="L25" s="50">
        <v>107</v>
      </c>
      <c r="M25" s="50">
        <v>230</v>
      </c>
      <c r="N25" s="50">
        <v>196</v>
      </c>
      <c r="O25" s="49">
        <v>616</v>
      </c>
      <c r="P25" s="50">
        <v>328</v>
      </c>
      <c r="Q25" s="50">
        <v>241</v>
      </c>
      <c r="R25" s="50">
        <v>47</v>
      </c>
      <c r="S25" s="49">
        <v>720</v>
      </c>
      <c r="T25" s="50">
        <v>462</v>
      </c>
      <c r="U25" s="50">
        <v>51</v>
      </c>
      <c r="V25" s="50">
        <v>207</v>
      </c>
      <c r="W25" s="50">
        <v>1850</v>
      </c>
      <c r="X25" s="22"/>
    </row>
    <row r="26" spans="2:24" s="51" customFormat="1" ht="12">
      <c r="B26" s="52" t="s">
        <v>2129</v>
      </c>
      <c r="C26" s="53">
        <f t="shared" si="7"/>
        <v>21469</v>
      </c>
      <c r="D26" s="53">
        <v>3439</v>
      </c>
      <c r="E26" s="50">
        <v>3439</v>
      </c>
      <c r="F26" s="50">
        <v>0</v>
      </c>
      <c r="G26" s="53">
        <v>14551</v>
      </c>
      <c r="H26" s="50">
        <v>9048</v>
      </c>
      <c r="I26" s="50">
        <v>5503</v>
      </c>
      <c r="J26" s="50">
        <v>195</v>
      </c>
      <c r="K26" s="53">
        <v>747</v>
      </c>
      <c r="L26" s="50">
        <v>96</v>
      </c>
      <c r="M26" s="50">
        <v>474</v>
      </c>
      <c r="N26" s="50">
        <v>177</v>
      </c>
      <c r="O26" s="53">
        <v>571</v>
      </c>
      <c r="P26" s="50">
        <v>356</v>
      </c>
      <c r="Q26" s="50">
        <v>188</v>
      </c>
      <c r="R26" s="50">
        <v>27</v>
      </c>
      <c r="S26" s="53">
        <v>822</v>
      </c>
      <c r="T26" s="50">
        <v>542</v>
      </c>
      <c r="U26" s="50">
        <v>61</v>
      </c>
      <c r="V26" s="50">
        <v>219</v>
      </c>
      <c r="W26" s="50">
        <v>1144</v>
      </c>
      <c r="X26" s="54"/>
    </row>
    <row r="27" spans="2:24" s="51" customFormat="1" ht="12">
      <c r="B27" s="52" t="s">
        <v>2130</v>
      </c>
      <c r="C27" s="53">
        <f t="shared" si="7"/>
        <v>11301</v>
      </c>
      <c r="D27" s="53">
        <v>3790</v>
      </c>
      <c r="E27" s="50">
        <v>3790</v>
      </c>
      <c r="F27" s="50">
        <v>0</v>
      </c>
      <c r="G27" s="53">
        <v>3791</v>
      </c>
      <c r="H27" s="50">
        <v>214</v>
      </c>
      <c r="I27" s="50">
        <v>3577</v>
      </c>
      <c r="J27" s="50">
        <v>0</v>
      </c>
      <c r="K27" s="53">
        <v>381</v>
      </c>
      <c r="L27" s="50">
        <v>20</v>
      </c>
      <c r="M27" s="50">
        <v>242</v>
      </c>
      <c r="N27" s="50">
        <v>119</v>
      </c>
      <c r="O27" s="53">
        <v>584</v>
      </c>
      <c r="P27" s="50">
        <v>371</v>
      </c>
      <c r="Q27" s="50">
        <v>194</v>
      </c>
      <c r="R27" s="50">
        <v>19</v>
      </c>
      <c r="S27" s="53">
        <v>1299</v>
      </c>
      <c r="T27" s="50">
        <v>781</v>
      </c>
      <c r="U27" s="50">
        <v>107</v>
      </c>
      <c r="V27" s="50">
        <v>411</v>
      </c>
      <c r="W27" s="50">
        <v>1456</v>
      </c>
      <c r="X27" s="54"/>
    </row>
    <row r="28" spans="2:24" s="51" customFormat="1" ht="12">
      <c r="B28" s="52" t="s">
        <v>2131</v>
      </c>
      <c r="C28" s="53">
        <f t="shared" si="7"/>
        <v>20717</v>
      </c>
      <c r="D28" s="53">
        <v>3810</v>
      </c>
      <c r="E28" s="50">
        <v>3810</v>
      </c>
      <c r="F28" s="50">
        <v>0</v>
      </c>
      <c r="G28" s="53">
        <v>13342</v>
      </c>
      <c r="H28" s="50">
        <v>3090</v>
      </c>
      <c r="I28" s="50">
        <v>10252</v>
      </c>
      <c r="J28" s="50">
        <v>0</v>
      </c>
      <c r="K28" s="53">
        <v>385</v>
      </c>
      <c r="L28" s="50">
        <v>49</v>
      </c>
      <c r="M28" s="50">
        <v>230</v>
      </c>
      <c r="N28" s="50">
        <v>106</v>
      </c>
      <c r="O28" s="53">
        <v>571</v>
      </c>
      <c r="P28" s="50">
        <v>329</v>
      </c>
      <c r="Q28" s="50">
        <v>185</v>
      </c>
      <c r="R28" s="50">
        <v>57</v>
      </c>
      <c r="S28" s="53">
        <v>1045</v>
      </c>
      <c r="T28" s="50">
        <v>613</v>
      </c>
      <c r="U28" s="50">
        <v>136</v>
      </c>
      <c r="V28" s="50">
        <v>296</v>
      </c>
      <c r="W28" s="50">
        <v>1564</v>
      </c>
      <c r="X28" s="54"/>
    </row>
    <row r="29" spans="2:24" s="51" customFormat="1" ht="12">
      <c r="B29" s="52" t="s">
        <v>2132</v>
      </c>
      <c r="C29" s="53">
        <f t="shared" si="7"/>
        <v>37251</v>
      </c>
      <c r="D29" s="53">
        <v>5800</v>
      </c>
      <c r="E29" s="50">
        <v>5800</v>
      </c>
      <c r="F29" s="50">
        <v>0</v>
      </c>
      <c r="G29" s="53">
        <v>26617</v>
      </c>
      <c r="H29" s="50">
        <v>16329</v>
      </c>
      <c r="I29" s="50">
        <v>10288</v>
      </c>
      <c r="J29" s="50">
        <v>1</v>
      </c>
      <c r="K29" s="53">
        <v>935</v>
      </c>
      <c r="L29" s="50">
        <v>207</v>
      </c>
      <c r="M29" s="50">
        <v>463</v>
      </c>
      <c r="N29" s="50">
        <v>265</v>
      </c>
      <c r="O29" s="53">
        <v>771</v>
      </c>
      <c r="P29" s="50">
        <v>402</v>
      </c>
      <c r="Q29" s="50">
        <v>305</v>
      </c>
      <c r="R29" s="50">
        <v>64</v>
      </c>
      <c r="S29" s="53">
        <v>554</v>
      </c>
      <c r="T29" s="50">
        <v>339</v>
      </c>
      <c r="U29" s="50">
        <v>22</v>
      </c>
      <c r="V29" s="50">
        <v>193</v>
      </c>
      <c r="W29" s="50">
        <v>2573</v>
      </c>
      <c r="X29" s="54"/>
    </row>
    <row r="30" spans="2:24" s="51" customFormat="1" ht="12">
      <c r="B30" s="52" t="s">
        <v>2133</v>
      </c>
      <c r="C30" s="53">
        <f t="shared" si="7"/>
        <v>16070</v>
      </c>
      <c r="D30" s="53">
        <v>3370</v>
      </c>
      <c r="E30" s="50">
        <v>3370</v>
      </c>
      <c r="F30" s="50">
        <v>0</v>
      </c>
      <c r="G30" s="53">
        <v>9563</v>
      </c>
      <c r="H30" s="50">
        <v>401</v>
      </c>
      <c r="I30" s="50">
        <v>9162</v>
      </c>
      <c r="J30" s="50">
        <v>0</v>
      </c>
      <c r="K30" s="53">
        <v>356</v>
      </c>
      <c r="L30" s="50">
        <v>44</v>
      </c>
      <c r="M30" s="50">
        <v>188</v>
      </c>
      <c r="N30" s="50">
        <v>124</v>
      </c>
      <c r="O30" s="53">
        <v>539</v>
      </c>
      <c r="P30" s="50">
        <v>359</v>
      </c>
      <c r="Q30" s="50">
        <v>161</v>
      </c>
      <c r="R30" s="50">
        <v>19</v>
      </c>
      <c r="S30" s="53">
        <v>786</v>
      </c>
      <c r="T30" s="50">
        <v>469</v>
      </c>
      <c r="U30" s="50">
        <v>45</v>
      </c>
      <c r="V30" s="50">
        <v>272</v>
      </c>
      <c r="W30" s="50">
        <v>1456</v>
      </c>
      <c r="X30" s="54"/>
    </row>
    <row r="31" spans="2:24" s="51" customFormat="1" ht="12">
      <c r="B31" s="52" t="s">
        <v>2134</v>
      </c>
      <c r="C31" s="53">
        <f t="shared" si="7"/>
        <v>6136</v>
      </c>
      <c r="D31" s="53">
        <v>1104</v>
      </c>
      <c r="E31" s="50">
        <v>1071</v>
      </c>
      <c r="F31" s="50">
        <v>33</v>
      </c>
      <c r="G31" s="53">
        <v>3315</v>
      </c>
      <c r="H31" s="50">
        <v>268</v>
      </c>
      <c r="I31" s="50">
        <v>3047</v>
      </c>
      <c r="J31" s="50">
        <v>10</v>
      </c>
      <c r="K31" s="53">
        <v>256</v>
      </c>
      <c r="L31" s="50">
        <v>175</v>
      </c>
      <c r="M31" s="50">
        <v>43</v>
      </c>
      <c r="N31" s="50">
        <v>38</v>
      </c>
      <c r="O31" s="53">
        <v>260</v>
      </c>
      <c r="P31" s="50">
        <v>184</v>
      </c>
      <c r="Q31" s="50">
        <v>64</v>
      </c>
      <c r="R31" s="50">
        <v>12</v>
      </c>
      <c r="S31" s="53">
        <v>280</v>
      </c>
      <c r="T31" s="50">
        <v>201</v>
      </c>
      <c r="U31" s="50">
        <v>13</v>
      </c>
      <c r="V31" s="50">
        <v>66</v>
      </c>
      <c r="W31" s="50">
        <v>911</v>
      </c>
      <c r="X31" s="54"/>
    </row>
    <row r="32" spans="2:24" s="51" customFormat="1" ht="12">
      <c r="B32" s="52" t="s">
        <v>2135</v>
      </c>
      <c r="C32" s="53">
        <f t="shared" si="7"/>
        <v>3123</v>
      </c>
      <c r="D32" s="53">
        <v>1094</v>
      </c>
      <c r="E32" s="50">
        <v>1094</v>
      </c>
      <c r="F32" s="50">
        <v>0</v>
      </c>
      <c r="G32" s="53">
        <v>1002</v>
      </c>
      <c r="H32" s="50">
        <v>0</v>
      </c>
      <c r="I32" s="50">
        <v>1002</v>
      </c>
      <c r="J32" s="50">
        <v>0</v>
      </c>
      <c r="K32" s="53">
        <v>178</v>
      </c>
      <c r="L32" s="50">
        <v>1</v>
      </c>
      <c r="M32" s="50">
        <v>134</v>
      </c>
      <c r="N32" s="50">
        <v>43</v>
      </c>
      <c r="O32" s="53">
        <v>231</v>
      </c>
      <c r="P32" s="50">
        <v>137</v>
      </c>
      <c r="Q32" s="50">
        <v>94</v>
      </c>
      <c r="R32" s="50">
        <v>0</v>
      </c>
      <c r="S32" s="53">
        <v>222</v>
      </c>
      <c r="T32" s="50">
        <v>173</v>
      </c>
      <c r="U32" s="50">
        <v>7</v>
      </c>
      <c r="V32" s="50">
        <v>42</v>
      </c>
      <c r="W32" s="50">
        <v>396</v>
      </c>
      <c r="X32" s="54"/>
    </row>
    <row r="33" spans="2:24" s="51" customFormat="1" ht="12">
      <c r="B33" s="52" t="s">
        <v>2136</v>
      </c>
      <c r="C33" s="53">
        <f t="shared" si="7"/>
        <v>5238</v>
      </c>
      <c r="D33" s="53">
        <v>2101</v>
      </c>
      <c r="E33" s="50">
        <v>2101</v>
      </c>
      <c r="F33" s="50">
        <v>0</v>
      </c>
      <c r="G33" s="53">
        <v>1361</v>
      </c>
      <c r="H33" s="50">
        <v>0</v>
      </c>
      <c r="I33" s="50">
        <v>1361</v>
      </c>
      <c r="J33" s="50">
        <v>0</v>
      </c>
      <c r="K33" s="53">
        <v>658</v>
      </c>
      <c r="L33" s="50">
        <v>120</v>
      </c>
      <c r="M33" s="50">
        <v>436</v>
      </c>
      <c r="N33" s="50">
        <v>102</v>
      </c>
      <c r="O33" s="53">
        <v>306</v>
      </c>
      <c r="P33" s="50">
        <v>167</v>
      </c>
      <c r="Q33" s="50">
        <v>117</v>
      </c>
      <c r="R33" s="50">
        <v>22</v>
      </c>
      <c r="S33" s="53">
        <v>435</v>
      </c>
      <c r="T33" s="50">
        <v>285</v>
      </c>
      <c r="U33" s="50">
        <v>28</v>
      </c>
      <c r="V33" s="50">
        <v>122</v>
      </c>
      <c r="W33" s="50">
        <v>377</v>
      </c>
      <c r="X33" s="54"/>
    </row>
    <row r="34" spans="2:24" s="51" customFormat="1" ht="12">
      <c r="B34" s="52" t="s">
        <v>2137</v>
      </c>
      <c r="C34" s="53">
        <f t="shared" si="7"/>
        <v>39323</v>
      </c>
      <c r="D34" s="53">
        <v>713</v>
      </c>
      <c r="E34" s="50">
        <v>713</v>
      </c>
      <c r="F34" s="50">
        <v>0</v>
      </c>
      <c r="G34" s="53">
        <v>35954</v>
      </c>
      <c r="H34" s="50">
        <v>22612</v>
      </c>
      <c r="I34" s="50">
        <v>13342</v>
      </c>
      <c r="J34" s="50">
        <v>2</v>
      </c>
      <c r="K34" s="53">
        <v>764</v>
      </c>
      <c r="L34" s="50">
        <v>476</v>
      </c>
      <c r="M34" s="50">
        <v>256</v>
      </c>
      <c r="N34" s="50">
        <v>32</v>
      </c>
      <c r="O34" s="53">
        <v>503</v>
      </c>
      <c r="P34" s="50">
        <v>380</v>
      </c>
      <c r="Q34" s="50">
        <v>36</v>
      </c>
      <c r="R34" s="50">
        <v>87</v>
      </c>
      <c r="S34" s="53">
        <v>211</v>
      </c>
      <c r="T34" s="50">
        <v>136</v>
      </c>
      <c r="U34" s="50">
        <v>10</v>
      </c>
      <c r="V34" s="50">
        <v>65</v>
      </c>
      <c r="W34" s="50">
        <v>1176</v>
      </c>
      <c r="X34" s="54"/>
    </row>
    <row r="35" spans="2:24" s="51" customFormat="1" ht="12">
      <c r="B35" s="52" t="s">
        <v>2138</v>
      </c>
      <c r="C35" s="53">
        <f t="shared" si="7"/>
        <v>19673</v>
      </c>
      <c r="D35" s="53">
        <v>1700</v>
      </c>
      <c r="E35" s="50">
        <v>1700</v>
      </c>
      <c r="F35" s="50">
        <v>0</v>
      </c>
      <c r="G35" s="53">
        <v>15175</v>
      </c>
      <c r="H35" s="50">
        <v>9169</v>
      </c>
      <c r="I35" s="50">
        <v>6006</v>
      </c>
      <c r="J35" s="50">
        <v>2</v>
      </c>
      <c r="K35" s="53">
        <v>708</v>
      </c>
      <c r="L35" s="50">
        <v>151</v>
      </c>
      <c r="M35" s="50">
        <v>513</v>
      </c>
      <c r="N35" s="50">
        <v>44</v>
      </c>
      <c r="O35" s="53">
        <v>373</v>
      </c>
      <c r="P35" s="50">
        <v>256</v>
      </c>
      <c r="Q35" s="50">
        <v>80</v>
      </c>
      <c r="R35" s="50">
        <v>37</v>
      </c>
      <c r="S35" s="53">
        <v>266</v>
      </c>
      <c r="T35" s="50">
        <v>181</v>
      </c>
      <c r="U35" s="50">
        <v>17</v>
      </c>
      <c r="V35" s="50">
        <v>68</v>
      </c>
      <c r="W35" s="50">
        <v>1449</v>
      </c>
      <c r="X35" s="54"/>
    </row>
    <row r="36" spans="2:24" s="51" customFormat="1" ht="12">
      <c r="B36" s="52" t="s">
        <v>2139</v>
      </c>
      <c r="C36" s="53">
        <f t="shared" si="7"/>
        <v>15392</v>
      </c>
      <c r="D36" s="53">
        <v>1254</v>
      </c>
      <c r="E36" s="50">
        <v>1254</v>
      </c>
      <c r="F36" s="50">
        <v>0</v>
      </c>
      <c r="G36" s="53">
        <v>12256</v>
      </c>
      <c r="H36" s="50">
        <v>4389</v>
      </c>
      <c r="I36" s="50">
        <v>7867</v>
      </c>
      <c r="J36" s="50">
        <v>0</v>
      </c>
      <c r="K36" s="53">
        <v>181</v>
      </c>
      <c r="L36" s="50">
        <v>20</v>
      </c>
      <c r="M36" s="50">
        <v>123</v>
      </c>
      <c r="N36" s="50">
        <v>38</v>
      </c>
      <c r="O36" s="53">
        <v>297</v>
      </c>
      <c r="P36" s="50">
        <v>195</v>
      </c>
      <c r="Q36" s="50">
        <v>58</v>
      </c>
      <c r="R36" s="50">
        <v>44</v>
      </c>
      <c r="S36" s="53">
        <v>279</v>
      </c>
      <c r="T36" s="50">
        <v>172</v>
      </c>
      <c r="U36" s="50">
        <v>18</v>
      </c>
      <c r="V36" s="50">
        <v>89</v>
      </c>
      <c r="W36" s="50">
        <v>1125</v>
      </c>
      <c r="X36" s="54"/>
    </row>
    <row r="37" spans="2:24" s="51" customFormat="1" ht="12">
      <c r="B37" s="52" t="s">
        <v>2140</v>
      </c>
      <c r="C37" s="53">
        <f t="shared" si="7"/>
        <v>7959</v>
      </c>
      <c r="D37" s="53">
        <v>2032</v>
      </c>
      <c r="E37" s="50">
        <v>2032</v>
      </c>
      <c r="F37" s="50">
        <v>0</v>
      </c>
      <c r="G37" s="53">
        <v>4215</v>
      </c>
      <c r="H37" s="50">
        <v>1362</v>
      </c>
      <c r="I37" s="50">
        <v>2853</v>
      </c>
      <c r="J37" s="50">
        <v>1</v>
      </c>
      <c r="K37" s="53">
        <v>536</v>
      </c>
      <c r="L37" s="50">
        <v>74</v>
      </c>
      <c r="M37" s="50">
        <v>371</v>
      </c>
      <c r="N37" s="50">
        <v>91</v>
      </c>
      <c r="O37" s="53">
        <v>263</v>
      </c>
      <c r="P37" s="50">
        <v>150</v>
      </c>
      <c r="Q37" s="50">
        <v>105</v>
      </c>
      <c r="R37" s="50">
        <v>8</v>
      </c>
      <c r="S37" s="53">
        <v>228</v>
      </c>
      <c r="T37" s="50">
        <v>153</v>
      </c>
      <c r="U37" s="50">
        <v>15</v>
      </c>
      <c r="V37" s="50">
        <v>60</v>
      </c>
      <c r="W37" s="50">
        <v>684</v>
      </c>
      <c r="X37" s="54"/>
    </row>
    <row r="38" spans="2:24" s="51" customFormat="1" ht="12">
      <c r="B38" s="52" t="s">
        <v>2141</v>
      </c>
      <c r="C38" s="53">
        <f t="shared" si="7"/>
        <v>16179</v>
      </c>
      <c r="D38" s="53">
        <v>1740</v>
      </c>
      <c r="E38" s="50">
        <v>1740</v>
      </c>
      <c r="F38" s="50">
        <v>0</v>
      </c>
      <c r="G38" s="53">
        <v>12711</v>
      </c>
      <c r="H38" s="50">
        <v>6956</v>
      </c>
      <c r="I38" s="50">
        <v>5755</v>
      </c>
      <c r="J38" s="50">
        <v>6</v>
      </c>
      <c r="K38" s="53">
        <v>369</v>
      </c>
      <c r="L38" s="50">
        <v>103</v>
      </c>
      <c r="M38" s="50">
        <v>178</v>
      </c>
      <c r="N38" s="50">
        <v>88</v>
      </c>
      <c r="O38" s="53">
        <v>357</v>
      </c>
      <c r="P38" s="50">
        <v>227</v>
      </c>
      <c r="Q38" s="50">
        <v>87</v>
      </c>
      <c r="R38" s="50">
        <v>43</v>
      </c>
      <c r="S38" s="53">
        <v>162</v>
      </c>
      <c r="T38" s="50">
        <v>116</v>
      </c>
      <c r="U38" s="50">
        <v>7</v>
      </c>
      <c r="V38" s="50">
        <v>39</v>
      </c>
      <c r="W38" s="50">
        <v>834</v>
      </c>
      <c r="X38" s="54"/>
    </row>
    <row r="39" spans="2:24" s="51" customFormat="1" ht="12">
      <c r="B39" s="52" t="s">
        <v>2142</v>
      </c>
      <c r="C39" s="53">
        <f t="shared" si="7"/>
        <v>33027</v>
      </c>
      <c r="D39" s="53">
        <v>2646</v>
      </c>
      <c r="E39" s="50">
        <v>2640</v>
      </c>
      <c r="F39" s="50">
        <v>6</v>
      </c>
      <c r="G39" s="53">
        <v>27880</v>
      </c>
      <c r="H39" s="50">
        <v>22355</v>
      </c>
      <c r="I39" s="50">
        <v>5525</v>
      </c>
      <c r="J39" s="50">
        <v>33</v>
      </c>
      <c r="K39" s="53">
        <v>658</v>
      </c>
      <c r="L39" s="50">
        <v>1</v>
      </c>
      <c r="M39" s="50">
        <v>532</v>
      </c>
      <c r="N39" s="50">
        <v>125</v>
      </c>
      <c r="O39" s="53">
        <v>384</v>
      </c>
      <c r="P39" s="50">
        <v>175</v>
      </c>
      <c r="Q39" s="50">
        <v>138</v>
      </c>
      <c r="R39" s="50">
        <v>71</v>
      </c>
      <c r="S39" s="53">
        <v>259</v>
      </c>
      <c r="T39" s="50">
        <v>171</v>
      </c>
      <c r="U39" s="50">
        <v>8</v>
      </c>
      <c r="V39" s="50">
        <v>80</v>
      </c>
      <c r="W39" s="50">
        <v>1167</v>
      </c>
      <c r="X39" s="54"/>
    </row>
    <row r="40" spans="2:24" s="51" customFormat="1" ht="12">
      <c r="B40" s="52" t="s">
        <v>2143</v>
      </c>
      <c r="C40" s="53">
        <v>11878</v>
      </c>
      <c r="D40" s="53">
        <v>1664</v>
      </c>
      <c r="E40" s="50">
        <v>1664</v>
      </c>
      <c r="F40" s="50">
        <v>0</v>
      </c>
      <c r="G40" s="53">
        <v>8383</v>
      </c>
      <c r="H40" s="50">
        <v>4976</v>
      </c>
      <c r="I40" s="50">
        <v>3407</v>
      </c>
      <c r="J40" s="50">
        <v>24</v>
      </c>
      <c r="K40" s="53">
        <v>360</v>
      </c>
      <c r="L40" s="50">
        <v>3</v>
      </c>
      <c r="M40" s="50">
        <v>272</v>
      </c>
      <c r="N40" s="50">
        <v>85</v>
      </c>
      <c r="O40" s="53">
        <v>270</v>
      </c>
      <c r="P40" s="50">
        <v>162</v>
      </c>
      <c r="Q40" s="50">
        <v>90</v>
      </c>
      <c r="R40" s="50">
        <v>18</v>
      </c>
      <c r="S40" s="53">
        <v>129</v>
      </c>
      <c r="T40" s="50">
        <v>97</v>
      </c>
      <c r="U40" s="50">
        <v>9</v>
      </c>
      <c r="V40" s="50">
        <v>23</v>
      </c>
      <c r="W40" s="50">
        <v>1048</v>
      </c>
      <c r="X40" s="54"/>
    </row>
    <row r="41" spans="2:24" s="51" customFormat="1" ht="12">
      <c r="B41" s="52" t="s">
        <v>2144</v>
      </c>
      <c r="C41" s="53">
        <f>SUM(D41,G41,J41,K41,O41,S41,W41)</f>
        <v>37429</v>
      </c>
      <c r="D41" s="53">
        <v>2221</v>
      </c>
      <c r="E41" s="50">
        <v>2215</v>
      </c>
      <c r="F41" s="50">
        <v>6</v>
      </c>
      <c r="G41" s="53">
        <v>33057</v>
      </c>
      <c r="H41" s="50">
        <v>26520</v>
      </c>
      <c r="I41" s="50">
        <v>6537</v>
      </c>
      <c r="J41" s="50">
        <v>15</v>
      </c>
      <c r="K41" s="53">
        <v>734</v>
      </c>
      <c r="L41" s="50">
        <v>143</v>
      </c>
      <c r="M41" s="50">
        <v>481</v>
      </c>
      <c r="N41" s="50">
        <v>110</v>
      </c>
      <c r="O41" s="53">
        <v>448</v>
      </c>
      <c r="P41" s="50">
        <v>225</v>
      </c>
      <c r="Q41" s="50">
        <v>113</v>
      </c>
      <c r="R41" s="50">
        <v>110</v>
      </c>
      <c r="S41" s="53">
        <v>230</v>
      </c>
      <c r="T41" s="50">
        <v>180</v>
      </c>
      <c r="U41" s="50">
        <v>17</v>
      </c>
      <c r="V41" s="50">
        <v>33</v>
      </c>
      <c r="W41" s="50">
        <v>724</v>
      </c>
      <c r="X41" s="54"/>
    </row>
    <row r="42" spans="2:24" s="51" customFormat="1" ht="12">
      <c r="B42" s="52" t="s">
        <v>2145</v>
      </c>
      <c r="C42" s="53">
        <v>21165</v>
      </c>
      <c r="D42" s="53">
        <v>1400</v>
      </c>
      <c r="E42" s="50">
        <v>1400</v>
      </c>
      <c r="F42" s="50">
        <v>0</v>
      </c>
      <c r="G42" s="53">
        <v>18081</v>
      </c>
      <c r="H42" s="50">
        <v>15349</v>
      </c>
      <c r="I42" s="50">
        <v>2732</v>
      </c>
      <c r="J42" s="50">
        <v>15</v>
      </c>
      <c r="K42" s="53">
        <v>298</v>
      </c>
      <c r="L42" s="50">
        <v>8</v>
      </c>
      <c r="M42" s="50">
        <v>238</v>
      </c>
      <c r="N42" s="50">
        <v>52</v>
      </c>
      <c r="O42" s="53">
        <v>284</v>
      </c>
      <c r="P42" s="50">
        <v>184</v>
      </c>
      <c r="Q42" s="50">
        <v>65</v>
      </c>
      <c r="R42" s="50">
        <v>35</v>
      </c>
      <c r="S42" s="53">
        <v>79</v>
      </c>
      <c r="T42" s="50">
        <v>56</v>
      </c>
      <c r="U42" s="50">
        <v>2</v>
      </c>
      <c r="V42" s="50">
        <v>21</v>
      </c>
      <c r="W42" s="50">
        <v>1008</v>
      </c>
      <c r="X42" s="54"/>
    </row>
    <row r="43" spans="2:24" s="51" customFormat="1" ht="12">
      <c r="B43" s="52" t="s">
        <v>2146</v>
      </c>
      <c r="C43" s="53">
        <f>SUM(D43,G43,J43,K43,O43,S43,W43)</f>
        <v>12232</v>
      </c>
      <c r="D43" s="53">
        <v>2359</v>
      </c>
      <c r="E43" s="50">
        <v>2195</v>
      </c>
      <c r="F43" s="50">
        <v>164</v>
      </c>
      <c r="G43" s="53">
        <v>8104</v>
      </c>
      <c r="H43" s="50">
        <v>4981</v>
      </c>
      <c r="I43" s="50">
        <v>3123</v>
      </c>
      <c r="J43" s="50">
        <v>30</v>
      </c>
      <c r="K43" s="53">
        <v>447</v>
      </c>
      <c r="L43" s="50">
        <v>33</v>
      </c>
      <c r="M43" s="50">
        <v>309</v>
      </c>
      <c r="N43" s="50">
        <v>105</v>
      </c>
      <c r="O43" s="53">
        <v>276</v>
      </c>
      <c r="P43" s="50">
        <v>150</v>
      </c>
      <c r="Q43" s="50">
        <v>110</v>
      </c>
      <c r="R43" s="50">
        <v>16</v>
      </c>
      <c r="S43" s="53">
        <v>127</v>
      </c>
      <c r="T43" s="50">
        <v>109</v>
      </c>
      <c r="U43" s="50">
        <v>3</v>
      </c>
      <c r="V43" s="50">
        <v>15</v>
      </c>
      <c r="W43" s="50">
        <v>889</v>
      </c>
      <c r="X43" s="54"/>
    </row>
    <row r="44" spans="2:24" s="51" customFormat="1" ht="12">
      <c r="B44" s="52" t="s">
        <v>2147</v>
      </c>
      <c r="C44" s="53">
        <f>SUM(D44,G44,J44,K44,O44,S44,W44)</f>
        <v>26125</v>
      </c>
      <c r="D44" s="53">
        <v>1675</v>
      </c>
      <c r="E44" s="50">
        <v>1675</v>
      </c>
      <c r="F44" s="50">
        <v>0</v>
      </c>
      <c r="G44" s="53">
        <v>21926</v>
      </c>
      <c r="H44" s="50">
        <v>18233</v>
      </c>
      <c r="I44" s="50">
        <v>3693</v>
      </c>
      <c r="J44" s="50">
        <v>238</v>
      </c>
      <c r="K44" s="53">
        <v>513</v>
      </c>
      <c r="L44" s="50">
        <v>8</v>
      </c>
      <c r="M44" s="50">
        <v>423</v>
      </c>
      <c r="N44" s="50">
        <v>82</v>
      </c>
      <c r="O44" s="53">
        <v>301</v>
      </c>
      <c r="P44" s="50">
        <v>148</v>
      </c>
      <c r="Q44" s="50">
        <v>87</v>
      </c>
      <c r="R44" s="50">
        <v>66</v>
      </c>
      <c r="S44" s="53">
        <v>166</v>
      </c>
      <c r="T44" s="50">
        <v>114</v>
      </c>
      <c r="U44" s="50">
        <v>5</v>
      </c>
      <c r="V44" s="50">
        <v>47</v>
      </c>
      <c r="W44" s="50">
        <v>1306</v>
      </c>
      <c r="X44" s="54"/>
    </row>
    <row r="45" spans="2:24" s="51" customFormat="1" ht="12">
      <c r="B45" s="52" t="s">
        <v>2148</v>
      </c>
      <c r="C45" s="53">
        <v>18004</v>
      </c>
      <c r="D45" s="53">
        <v>4370</v>
      </c>
      <c r="E45" s="50">
        <v>4370</v>
      </c>
      <c r="F45" s="50">
        <v>0</v>
      </c>
      <c r="G45" s="53">
        <v>10211</v>
      </c>
      <c r="H45" s="50">
        <v>1627</v>
      </c>
      <c r="I45" s="50">
        <v>8584</v>
      </c>
      <c r="J45" s="50">
        <v>0</v>
      </c>
      <c r="K45" s="53">
        <v>528</v>
      </c>
      <c r="L45" s="50">
        <v>79</v>
      </c>
      <c r="M45" s="50">
        <v>262</v>
      </c>
      <c r="N45" s="50">
        <v>187</v>
      </c>
      <c r="O45" s="53">
        <v>684</v>
      </c>
      <c r="P45" s="50">
        <v>456</v>
      </c>
      <c r="Q45" s="50">
        <v>213</v>
      </c>
      <c r="R45" s="50">
        <v>15</v>
      </c>
      <c r="S45" s="53">
        <v>713</v>
      </c>
      <c r="T45" s="50">
        <v>473</v>
      </c>
      <c r="U45" s="50">
        <v>48</v>
      </c>
      <c r="V45" s="50">
        <v>192</v>
      </c>
      <c r="W45" s="50">
        <v>1498</v>
      </c>
      <c r="X45" s="54"/>
    </row>
    <row r="46" spans="2:24" s="51" customFormat="1" ht="12">
      <c r="B46" s="52" t="s">
        <v>2149</v>
      </c>
      <c r="C46" s="53">
        <f aca="true" t="shared" si="8" ref="C46:C61">SUM(D46,G46,J46,K46,O46,S46,W46)</f>
        <v>16646</v>
      </c>
      <c r="D46" s="53">
        <v>5483</v>
      </c>
      <c r="E46" s="50">
        <v>5482</v>
      </c>
      <c r="F46" s="50">
        <v>1</v>
      </c>
      <c r="G46" s="53">
        <v>7834</v>
      </c>
      <c r="H46" s="50">
        <v>212</v>
      </c>
      <c r="I46" s="50">
        <v>7622</v>
      </c>
      <c r="J46" s="50">
        <v>51</v>
      </c>
      <c r="K46" s="53">
        <v>780</v>
      </c>
      <c r="L46" s="50">
        <v>82</v>
      </c>
      <c r="M46" s="50">
        <v>417</v>
      </c>
      <c r="N46" s="50">
        <v>281</v>
      </c>
      <c r="O46" s="53">
        <v>676</v>
      </c>
      <c r="P46" s="50">
        <v>376</v>
      </c>
      <c r="Q46" s="50">
        <v>284</v>
      </c>
      <c r="R46" s="50">
        <v>16</v>
      </c>
      <c r="S46" s="53">
        <v>558</v>
      </c>
      <c r="T46" s="50">
        <v>426</v>
      </c>
      <c r="U46" s="50">
        <v>10</v>
      </c>
      <c r="V46" s="50">
        <v>122</v>
      </c>
      <c r="W46" s="50">
        <v>1264</v>
      </c>
      <c r="X46" s="54"/>
    </row>
    <row r="47" spans="2:24" s="51" customFormat="1" ht="12">
      <c r="B47" s="52" t="s">
        <v>2150</v>
      </c>
      <c r="C47" s="53">
        <f t="shared" si="8"/>
        <v>73755</v>
      </c>
      <c r="D47" s="53">
        <v>1392</v>
      </c>
      <c r="E47" s="50">
        <v>1297</v>
      </c>
      <c r="F47" s="50">
        <v>95</v>
      </c>
      <c r="G47" s="53">
        <v>69214</v>
      </c>
      <c r="H47" s="50">
        <v>50416</v>
      </c>
      <c r="I47" s="50">
        <v>18798</v>
      </c>
      <c r="J47" s="50">
        <v>317</v>
      </c>
      <c r="K47" s="53">
        <v>476</v>
      </c>
      <c r="L47" s="50">
        <v>22</v>
      </c>
      <c r="M47" s="50">
        <v>392</v>
      </c>
      <c r="N47" s="50">
        <v>62</v>
      </c>
      <c r="O47" s="53">
        <v>500</v>
      </c>
      <c r="P47" s="50">
        <v>330</v>
      </c>
      <c r="Q47" s="50">
        <v>66</v>
      </c>
      <c r="R47" s="50">
        <v>104</v>
      </c>
      <c r="S47" s="53">
        <v>321</v>
      </c>
      <c r="T47" s="50">
        <v>204</v>
      </c>
      <c r="U47" s="50">
        <v>81</v>
      </c>
      <c r="V47" s="50">
        <v>36</v>
      </c>
      <c r="W47" s="50">
        <v>1535</v>
      </c>
      <c r="X47" s="54"/>
    </row>
    <row r="48" spans="2:24" s="51" customFormat="1" ht="12">
      <c r="B48" s="52" t="s">
        <v>2151</v>
      </c>
      <c r="C48" s="53">
        <f t="shared" si="8"/>
        <v>15774</v>
      </c>
      <c r="D48" s="53">
        <v>2290</v>
      </c>
      <c r="E48" s="50">
        <v>2289</v>
      </c>
      <c r="F48" s="50">
        <v>1</v>
      </c>
      <c r="G48" s="53">
        <v>10182</v>
      </c>
      <c r="H48" s="50">
        <v>928</v>
      </c>
      <c r="I48" s="50">
        <v>9254</v>
      </c>
      <c r="J48" s="50">
        <v>154</v>
      </c>
      <c r="K48" s="53">
        <v>439</v>
      </c>
      <c r="L48" s="50">
        <v>7</v>
      </c>
      <c r="M48" s="50">
        <v>346</v>
      </c>
      <c r="N48" s="50">
        <v>86</v>
      </c>
      <c r="O48" s="53">
        <v>539</v>
      </c>
      <c r="P48" s="50">
        <v>357</v>
      </c>
      <c r="Q48" s="50">
        <v>114</v>
      </c>
      <c r="R48" s="50">
        <v>68</v>
      </c>
      <c r="S48" s="53">
        <v>526</v>
      </c>
      <c r="T48" s="50">
        <v>354</v>
      </c>
      <c r="U48" s="50">
        <v>34</v>
      </c>
      <c r="V48" s="50">
        <v>138</v>
      </c>
      <c r="W48" s="50">
        <v>1644</v>
      </c>
      <c r="X48" s="54"/>
    </row>
    <row r="49" spans="2:24" s="51" customFormat="1" ht="12">
      <c r="B49" s="52" t="s">
        <v>2152</v>
      </c>
      <c r="C49" s="53">
        <f t="shared" si="8"/>
        <v>32960</v>
      </c>
      <c r="D49" s="53">
        <v>2588</v>
      </c>
      <c r="E49" s="50">
        <v>2588</v>
      </c>
      <c r="F49" s="50">
        <v>0</v>
      </c>
      <c r="G49" s="53">
        <v>27563</v>
      </c>
      <c r="H49" s="50">
        <v>6287</v>
      </c>
      <c r="I49" s="50">
        <v>21276</v>
      </c>
      <c r="J49" s="50">
        <v>21</v>
      </c>
      <c r="K49" s="53">
        <v>608</v>
      </c>
      <c r="L49" s="50">
        <v>295</v>
      </c>
      <c r="M49" s="50">
        <v>185</v>
      </c>
      <c r="N49" s="50">
        <v>128</v>
      </c>
      <c r="O49" s="53">
        <v>516</v>
      </c>
      <c r="P49" s="50">
        <v>320</v>
      </c>
      <c r="Q49" s="50">
        <v>141</v>
      </c>
      <c r="R49" s="50">
        <v>55</v>
      </c>
      <c r="S49" s="53">
        <v>319</v>
      </c>
      <c r="T49" s="50">
        <v>198</v>
      </c>
      <c r="U49" s="50">
        <v>19</v>
      </c>
      <c r="V49" s="50">
        <v>102</v>
      </c>
      <c r="W49" s="50">
        <v>1345</v>
      </c>
      <c r="X49" s="54"/>
    </row>
    <row r="50" spans="2:24" s="51" customFormat="1" ht="12">
      <c r="B50" s="52" t="s">
        <v>2171</v>
      </c>
      <c r="C50" s="53">
        <f t="shared" si="8"/>
        <v>19082</v>
      </c>
      <c r="D50" s="53">
        <v>1816</v>
      </c>
      <c r="E50" s="50">
        <v>1816</v>
      </c>
      <c r="F50" s="50">
        <v>0</v>
      </c>
      <c r="G50" s="53">
        <v>15897</v>
      </c>
      <c r="H50" s="50">
        <v>11549</v>
      </c>
      <c r="I50" s="50">
        <v>4348</v>
      </c>
      <c r="J50" s="50">
        <v>0</v>
      </c>
      <c r="K50" s="53">
        <v>286</v>
      </c>
      <c r="L50" s="50">
        <v>4</v>
      </c>
      <c r="M50" s="50">
        <v>175</v>
      </c>
      <c r="N50" s="50">
        <v>107</v>
      </c>
      <c r="O50" s="53">
        <v>291</v>
      </c>
      <c r="P50" s="50">
        <v>151</v>
      </c>
      <c r="Q50" s="50">
        <v>104</v>
      </c>
      <c r="R50" s="50">
        <v>36</v>
      </c>
      <c r="S50" s="53">
        <v>185</v>
      </c>
      <c r="T50" s="50">
        <v>117</v>
      </c>
      <c r="U50" s="50">
        <v>3</v>
      </c>
      <c r="V50" s="50">
        <v>65</v>
      </c>
      <c r="W50" s="50">
        <v>607</v>
      </c>
      <c r="X50" s="54"/>
    </row>
    <row r="51" spans="2:24" s="51" customFormat="1" ht="12">
      <c r="B51" s="52" t="s">
        <v>2153</v>
      </c>
      <c r="C51" s="53">
        <f t="shared" si="8"/>
        <v>5844</v>
      </c>
      <c r="D51" s="53">
        <v>4158</v>
      </c>
      <c r="E51" s="50">
        <v>4158</v>
      </c>
      <c r="F51" s="50">
        <v>0</v>
      </c>
      <c r="G51" s="55">
        <v>0</v>
      </c>
      <c r="H51" s="50">
        <v>0</v>
      </c>
      <c r="I51" s="50">
        <v>0</v>
      </c>
      <c r="J51" s="50">
        <v>0</v>
      </c>
      <c r="K51" s="53">
        <v>507</v>
      </c>
      <c r="L51" s="50">
        <v>0</v>
      </c>
      <c r="M51" s="50">
        <v>251</v>
      </c>
      <c r="N51" s="50">
        <v>256</v>
      </c>
      <c r="O51" s="53">
        <v>464</v>
      </c>
      <c r="P51" s="50">
        <v>218</v>
      </c>
      <c r="Q51" s="50">
        <v>246</v>
      </c>
      <c r="R51" s="50">
        <v>0</v>
      </c>
      <c r="S51" s="53">
        <v>541</v>
      </c>
      <c r="T51" s="50">
        <v>349</v>
      </c>
      <c r="U51" s="50">
        <v>29</v>
      </c>
      <c r="V51" s="50">
        <v>163</v>
      </c>
      <c r="W51" s="50">
        <v>174</v>
      </c>
      <c r="X51" s="54"/>
    </row>
    <row r="52" spans="2:24" ht="12">
      <c r="B52" s="29" t="s">
        <v>2154</v>
      </c>
      <c r="C52" s="49">
        <f t="shared" si="8"/>
        <v>6322</v>
      </c>
      <c r="D52" s="49">
        <v>3959</v>
      </c>
      <c r="E52" s="50">
        <v>3959</v>
      </c>
      <c r="F52" s="50">
        <v>0</v>
      </c>
      <c r="G52" s="49">
        <v>1084</v>
      </c>
      <c r="H52" s="50">
        <v>387</v>
      </c>
      <c r="I52" s="50">
        <v>697</v>
      </c>
      <c r="J52" s="50">
        <v>0</v>
      </c>
      <c r="K52" s="49">
        <v>332</v>
      </c>
      <c r="L52" s="50">
        <v>3</v>
      </c>
      <c r="M52" s="50">
        <v>96</v>
      </c>
      <c r="N52" s="50">
        <v>233</v>
      </c>
      <c r="O52" s="49">
        <v>506</v>
      </c>
      <c r="P52" s="50">
        <v>188</v>
      </c>
      <c r="Q52" s="50">
        <v>308</v>
      </c>
      <c r="R52" s="50">
        <v>10</v>
      </c>
      <c r="S52" s="49">
        <v>359</v>
      </c>
      <c r="T52" s="50">
        <v>251</v>
      </c>
      <c r="U52" s="50">
        <v>17</v>
      </c>
      <c r="V52" s="50">
        <v>91</v>
      </c>
      <c r="W52" s="50">
        <v>82</v>
      </c>
      <c r="X52" s="22"/>
    </row>
    <row r="53" spans="2:24" ht="12">
      <c r="B53" s="29" t="s">
        <v>2155</v>
      </c>
      <c r="C53" s="49">
        <f t="shared" si="8"/>
        <v>10961</v>
      </c>
      <c r="D53" s="49">
        <v>3885</v>
      </c>
      <c r="E53" s="50">
        <v>3885</v>
      </c>
      <c r="F53" s="50">
        <v>0</v>
      </c>
      <c r="G53" s="49">
        <v>4663</v>
      </c>
      <c r="H53" s="50">
        <v>2133</v>
      </c>
      <c r="I53" s="50">
        <v>2530</v>
      </c>
      <c r="J53" s="50">
        <v>20</v>
      </c>
      <c r="K53" s="49">
        <v>460</v>
      </c>
      <c r="L53" s="50">
        <v>41</v>
      </c>
      <c r="M53" s="50">
        <v>230</v>
      </c>
      <c r="N53" s="50">
        <v>189</v>
      </c>
      <c r="O53" s="49">
        <v>449</v>
      </c>
      <c r="P53" s="50">
        <v>202</v>
      </c>
      <c r="Q53" s="50">
        <v>235</v>
      </c>
      <c r="R53" s="50">
        <v>12</v>
      </c>
      <c r="S53" s="49">
        <v>305</v>
      </c>
      <c r="T53" s="50">
        <v>218</v>
      </c>
      <c r="U53" s="50">
        <v>17</v>
      </c>
      <c r="V53" s="50">
        <v>70</v>
      </c>
      <c r="W53" s="50">
        <v>1179</v>
      </c>
      <c r="X53" s="22"/>
    </row>
    <row r="54" spans="2:24" ht="12">
      <c r="B54" s="29" t="s">
        <v>2156</v>
      </c>
      <c r="C54" s="49">
        <f t="shared" si="8"/>
        <v>8018</v>
      </c>
      <c r="D54" s="49">
        <v>2306</v>
      </c>
      <c r="E54" s="50">
        <v>2306</v>
      </c>
      <c r="F54" s="50">
        <v>0</v>
      </c>
      <c r="G54" s="49">
        <v>3869</v>
      </c>
      <c r="H54" s="50">
        <v>1698</v>
      </c>
      <c r="I54" s="50">
        <v>2171</v>
      </c>
      <c r="J54" s="50">
        <v>0</v>
      </c>
      <c r="K54" s="49">
        <v>517</v>
      </c>
      <c r="L54" s="50">
        <v>13</v>
      </c>
      <c r="M54" s="50">
        <v>385</v>
      </c>
      <c r="N54" s="50">
        <v>119</v>
      </c>
      <c r="O54" s="49">
        <v>415</v>
      </c>
      <c r="P54" s="50">
        <v>155</v>
      </c>
      <c r="Q54" s="50">
        <v>191</v>
      </c>
      <c r="R54" s="50">
        <v>69</v>
      </c>
      <c r="S54" s="49">
        <v>244</v>
      </c>
      <c r="T54" s="50">
        <v>156</v>
      </c>
      <c r="U54" s="50">
        <v>19</v>
      </c>
      <c r="V54" s="50">
        <v>69</v>
      </c>
      <c r="W54" s="50">
        <v>667</v>
      </c>
      <c r="X54" s="22"/>
    </row>
    <row r="55" spans="2:24" ht="12">
      <c r="B55" s="29" t="s">
        <v>2157</v>
      </c>
      <c r="C55" s="49">
        <f t="shared" si="8"/>
        <v>3321</v>
      </c>
      <c r="D55" s="49">
        <v>2446</v>
      </c>
      <c r="E55" s="50">
        <v>2446</v>
      </c>
      <c r="F55" s="50">
        <v>0</v>
      </c>
      <c r="G55" s="56">
        <v>0</v>
      </c>
      <c r="H55" s="50">
        <v>0</v>
      </c>
      <c r="I55" s="50">
        <v>0</v>
      </c>
      <c r="J55" s="50">
        <v>0</v>
      </c>
      <c r="K55" s="49">
        <v>343</v>
      </c>
      <c r="L55" s="50">
        <v>0</v>
      </c>
      <c r="M55" s="50">
        <v>193</v>
      </c>
      <c r="N55" s="50">
        <v>150</v>
      </c>
      <c r="O55" s="49">
        <v>269</v>
      </c>
      <c r="P55" s="50">
        <v>131</v>
      </c>
      <c r="Q55" s="50">
        <v>138</v>
      </c>
      <c r="R55" s="50">
        <v>0</v>
      </c>
      <c r="S55" s="49">
        <v>263</v>
      </c>
      <c r="T55" s="50">
        <v>159</v>
      </c>
      <c r="U55" s="50">
        <v>15</v>
      </c>
      <c r="V55" s="50">
        <v>89</v>
      </c>
      <c r="W55" s="57" t="s">
        <v>2172</v>
      </c>
      <c r="X55" s="22"/>
    </row>
    <row r="56" spans="2:24" ht="12">
      <c r="B56" s="29" t="s">
        <v>2158</v>
      </c>
      <c r="C56" s="49">
        <f t="shared" si="8"/>
        <v>56917</v>
      </c>
      <c r="D56" s="49">
        <v>1250</v>
      </c>
      <c r="E56" s="50">
        <v>1250</v>
      </c>
      <c r="F56" s="50">
        <v>0</v>
      </c>
      <c r="G56" s="49">
        <v>53246</v>
      </c>
      <c r="H56" s="50">
        <v>39372</v>
      </c>
      <c r="I56" s="50">
        <v>13874</v>
      </c>
      <c r="J56" s="50">
        <v>26</v>
      </c>
      <c r="K56" s="49">
        <v>1365</v>
      </c>
      <c r="L56" s="50">
        <v>503</v>
      </c>
      <c r="M56" s="50">
        <v>799</v>
      </c>
      <c r="N56" s="50">
        <v>63</v>
      </c>
      <c r="O56" s="49">
        <v>367</v>
      </c>
      <c r="P56" s="50">
        <v>228</v>
      </c>
      <c r="Q56" s="50">
        <v>78</v>
      </c>
      <c r="R56" s="50">
        <v>61</v>
      </c>
      <c r="S56" s="49">
        <v>180</v>
      </c>
      <c r="T56" s="50">
        <v>107</v>
      </c>
      <c r="U56" s="50">
        <v>3</v>
      </c>
      <c r="V56" s="50">
        <v>70</v>
      </c>
      <c r="W56" s="50">
        <v>483</v>
      </c>
      <c r="X56" s="22"/>
    </row>
    <row r="57" spans="2:24" ht="12">
      <c r="B57" s="29" t="s">
        <v>2159</v>
      </c>
      <c r="C57" s="49">
        <f t="shared" si="8"/>
        <v>25540</v>
      </c>
      <c r="D57" s="49">
        <v>963</v>
      </c>
      <c r="E57" s="50">
        <v>963</v>
      </c>
      <c r="F57" s="50">
        <v>0</v>
      </c>
      <c r="G57" s="49">
        <v>22746</v>
      </c>
      <c r="H57" s="50">
        <v>6624</v>
      </c>
      <c r="I57" s="50">
        <v>16122</v>
      </c>
      <c r="J57" s="50">
        <v>0</v>
      </c>
      <c r="K57" s="49">
        <v>276</v>
      </c>
      <c r="L57" s="50">
        <v>40</v>
      </c>
      <c r="M57" s="50">
        <v>187</v>
      </c>
      <c r="N57" s="50">
        <v>49</v>
      </c>
      <c r="O57" s="49">
        <v>342</v>
      </c>
      <c r="P57" s="50">
        <v>208</v>
      </c>
      <c r="Q57" s="50">
        <v>52</v>
      </c>
      <c r="R57" s="50">
        <v>82</v>
      </c>
      <c r="S57" s="49">
        <v>181</v>
      </c>
      <c r="T57" s="50">
        <v>119</v>
      </c>
      <c r="U57" s="50">
        <v>5</v>
      </c>
      <c r="V57" s="50">
        <v>57</v>
      </c>
      <c r="W57" s="50">
        <v>1032</v>
      </c>
      <c r="X57" s="22"/>
    </row>
    <row r="58" spans="2:24" ht="12">
      <c r="B58" s="29" t="s">
        <v>2160</v>
      </c>
      <c r="C58" s="49">
        <f t="shared" si="8"/>
        <v>20841</v>
      </c>
      <c r="D58" s="49">
        <v>3916</v>
      </c>
      <c r="E58" s="50">
        <v>3862</v>
      </c>
      <c r="F58" s="50">
        <v>54</v>
      </c>
      <c r="G58" s="49">
        <v>13598</v>
      </c>
      <c r="H58" s="50">
        <v>8213</v>
      </c>
      <c r="I58" s="50">
        <v>5385</v>
      </c>
      <c r="J58" s="50">
        <v>0</v>
      </c>
      <c r="K58" s="49">
        <v>813</v>
      </c>
      <c r="L58" s="50">
        <v>43</v>
      </c>
      <c r="M58" s="50">
        <v>566</v>
      </c>
      <c r="N58" s="50">
        <v>204</v>
      </c>
      <c r="O58" s="49">
        <v>641</v>
      </c>
      <c r="P58" s="50">
        <v>315</v>
      </c>
      <c r="Q58" s="50">
        <v>281</v>
      </c>
      <c r="R58" s="50">
        <v>45</v>
      </c>
      <c r="S58" s="49">
        <v>501</v>
      </c>
      <c r="T58" s="50">
        <v>338</v>
      </c>
      <c r="U58" s="50">
        <v>18</v>
      </c>
      <c r="V58" s="50">
        <v>145</v>
      </c>
      <c r="W58" s="50">
        <v>1372</v>
      </c>
      <c r="X58" s="22"/>
    </row>
    <row r="59" spans="2:24" ht="12">
      <c r="B59" s="29" t="s">
        <v>2161</v>
      </c>
      <c r="C59" s="49">
        <f t="shared" si="8"/>
        <v>20476</v>
      </c>
      <c r="D59" s="49">
        <v>1843</v>
      </c>
      <c r="E59" s="50">
        <v>1728</v>
      </c>
      <c r="F59" s="50">
        <v>115</v>
      </c>
      <c r="G59" s="49">
        <v>17294</v>
      </c>
      <c r="H59" s="50">
        <v>12285</v>
      </c>
      <c r="I59" s="50">
        <v>5009</v>
      </c>
      <c r="J59" s="50">
        <v>10</v>
      </c>
      <c r="K59" s="49">
        <v>439</v>
      </c>
      <c r="L59" s="50">
        <v>39</v>
      </c>
      <c r="M59" s="50">
        <v>313</v>
      </c>
      <c r="N59" s="50">
        <v>87</v>
      </c>
      <c r="O59" s="49">
        <v>348</v>
      </c>
      <c r="P59" s="50">
        <v>179</v>
      </c>
      <c r="Q59" s="50">
        <v>93</v>
      </c>
      <c r="R59" s="50">
        <v>76</v>
      </c>
      <c r="S59" s="49">
        <v>180</v>
      </c>
      <c r="T59" s="50">
        <v>130</v>
      </c>
      <c r="U59" s="50">
        <v>4</v>
      </c>
      <c r="V59" s="50">
        <v>46</v>
      </c>
      <c r="W59" s="50">
        <v>362</v>
      </c>
      <c r="X59" s="22"/>
    </row>
    <row r="60" spans="2:24" ht="12">
      <c r="B60" s="29" t="s">
        <v>2162</v>
      </c>
      <c r="C60" s="49">
        <f t="shared" si="8"/>
        <v>4292</v>
      </c>
      <c r="D60" s="49">
        <v>1187</v>
      </c>
      <c r="E60" s="50">
        <v>1187</v>
      </c>
      <c r="F60" s="50">
        <v>0</v>
      </c>
      <c r="G60" s="49">
        <v>2157</v>
      </c>
      <c r="H60" s="50">
        <v>231</v>
      </c>
      <c r="I60" s="50">
        <v>1926</v>
      </c>
      <c r="J60" s="50">
        <v>0</v>
      </c>
      <c r="K60" s="49">
        <v>278</v>
      </c>
      <c r="L60" s="50">
        <v>3</v>
      </c>
      <c r="M60" s="50">
        <v>208</v>
      </c>
      <c r="N60" s="50">
        <v>67</v>
      </c>
      <c r="O60" s="49">
        <v>179</v>
      </c>
      <c r="P60" s="50">
        <v>86</v>
      </c>
      <c r="Q60" s="50">
        <v>74</v>
      </c>
      <c r="R60" s="50">
        <v>19</v>
      </c>
      <c r="S60" s="49">
        <v>173</v>
      </c>
      <c r="T60" s="50">
        <v>108</v>
      </c>
      <c r="U60" s="50">
        <v>6</v>
      </c>
      <c r="V60" s="50">
        <v>59</v>
      </c>
      <c r="W60" s="50">
        <v>318</v>
      </c>
      <c r="X60" s="22"/>
    </row>
    <row r="61" spans="2:24" ht="12.75" thickBot="1">
      <c r="B61" s="58" t="s">
        <v>2163</v>
      </c>
      <c r="C61" s="59">
        <f t="shared" si="8"/>
        <v>17922</v>
      </c>
      <c r="D61" s="59">
        <v>1883</v>
      </c>
      <c r="E61" s="60">
        <v>1883</v>
      </c>
      <c r="F61" s="60">
        <v>0</v>
      </c>
      <c r="G61" s="59">
        <v>14684</v>
      </c>
      <c r="H61" s="60">
        <v>9906</v>
      </c>
      <c r="I61" s="60">
        <v>4778</v>
      </c>
      <c r="J61" s="60">
        <v>7</v>
      </c>
      <c r="K61" s="59">
        <v>374</v>
      </c>
      <c r="L61" s="60">
        <v>21</v>
      </c>
      <c r="M61" s="60">
        <v>252</v>
      </c>
      <c r="N61" s="60">
        <v>101</v>
      </c>
      <c r="O61" s="59">
        <v>329</v>
      </c>
      <c r="P61" s="60">
        <v>145</v>
      </c>
      <c r="Q61" s="60">
        <v>132</v>
      </c>
      <c r="R61" s="60">
        <v>52</v>
      </c>
      <c r="S61" s="59">
        <v>264</v>
      </c>
      <c r="T61" s="60">
        <v>172</v>
      </c>
      <c r="U61" s="60">
        <v>11</v>
      </c>
      <c r="V61" s="60">
        <v>81</v>
      </c>
      <c r="W61" s="60">
        <v>381</v>
      </c>
      <c r="X61" s="22"/>
    </row>
    <row r="62" spans="2:24" ht="12">
      <c r="B62" s="21" t="s">
        <v>2173</v>
      </c>
      <c r="C62" s="21"/>
      <c r="D62" s="61"/>
      <c r="E62" s="61"/>
      <c r="F62" s="61"/>
      <c r="G62" s="61"/>
      <c r="H62" s="61"/>
      <c r="I62" s="61"/>
      <c r="J62" s="61"/>
      <c r="K62" s="61"/>
      <c r="L62" s="61"/>
      <c r="M62" s="61"/>
      <c r="N62" s="61"/>
      <c r="O62" s="61"/>
      <c r="P62" s="61"/>
      <c r="Q62" s="61"/>
      <c r="R62" s="61"/>
      <c r="S62" s="61"/>
      <c r="T62" s="61"/>
      <c r="U62" s="61"/>
      <c r="V62" s="61"/>
      <c r="W62" s="61"/>
      <c r="X62" s="22"/>
    </row>
    <row r="63" spans="2:24" ht="12">
      <c r="B63" s="21"/>
      <c r="C63" s="21"/>
      <c r="D63" s="21"/>
      <c r="E63" s="21"/>
      <c r="F63" s="21"/>
      <c r="G63" s="21"/>
      <c r="H63" s="21"/>
      <c r="I63" s="21"/>
      <c r="J63" s="21"/>
      <c r="K63" s="21"/>
      <c r="L63" s="21"/>
      <c r="M63" s="21"/>
      <c r="N63" s="21"/>
      <c r="O63" s="21"/>
      <c r="P63" s="21"/>
      <c r="Q63" s="21"/>
      <c r="R63" s="21"/>
      <c r="S63" s="21"/>
      <c r="T63" s="21"/>
      <c r="U63" s="21"/>
      <c r="V63" s="21"/>
      <c r="W63" s="21"/>
      <c r="X63" s="22"/>
    </row>
    <row r="64" spans="2:24" ht="12">
      <c r="B64" s="21"/>
      <c r="C64" s="21"/>
      <c r="D64" s="21"/>
      <c r="E64" s="21"/>
      <c r="F64" s="21"/>
      <c r="G64" s="21"/>
      <c r="H64" s="21"/>
      <c r="I64" s="21"/>
      <c r="J64" s="21"/>
      <c r="K64" s="21"/>
      <c r="L64" s="21"/>
      <c r="M64" s="21"/>
      <c r="N64" s="21"/>
      <c r="O64" s="21"/>
      <c r="P64" s="21"/>
      <c r="Q64" s="21"/>
      <c r="R64" s="21"/>
      <c r="S64" s="21"/>
      <c r="T64" s="21"/>
      <c r="U64" s="21"/>
      <c r="V64" s="21"/>
      <c r="W64" s="21"/>
      <c r="X64" s="22"/>
    </row>
  </sheetData>
  <mergeCells count="13">
    <mergeCell ref="R5:R6"/>
    <mergeCell ref="T5:T6"/>
    <mergeCell ref="U5:U6"/>
    <mergeCell ref="M5:M6"/>
    <mergeCell ref="N5:N6"/>
    <mergeCell ref="P5:P6"/>
    <mergeCell ref="Q5:Q6"/>
    <mergeCell ref="D4:D6"/>
    <mergeCell ref="K4:L4"/>
    <mergeCell ref="E5:E6"/>
    <mergeCell ref="H5:H6"/>
    <mergeCell ref="I5:I6"/>
    <mergeCell ref="L5:L6"/>
  </mergeCells>
  <printOptions/>
  <pageMargins left="0.75" right="0.75" top="1" bottom="1" header="0.512" footer="0.512"/>
  <pageSetup orientation="portrait" paperSize="8" r:id="rId1"/>
</worksheet>
</file>

<file path=xl/worksheets/sheet20.xml><?xml version="1.0" encoding="utf-8"?>
<worksheet xmlns="http://schemas.openxmlformats.org/spreadsheetml/2006/main" xmlns:r="http://schemas.openxmlformats.org/officeDocument/2006/relationships">
  <dimension ref="B2:O54"/>
  <sheetViews>
    <sheetView workbookViewId="0" topLeftCell="A1">
      <selection activeCell="A1" sqref="A1"/>
    </sheetView>
  </sheetViews>
  <sheetFormatPr defaultColWidth="9.00390625" defaultRowHeight="13.5"/>
  <cols>
    <col min="1" max="1" width="2.625" style="697" customWidth="1"/>
    <col min="2" max="2" width="15.875" style="701" customWidth="1"/>
    <col min="3" max="9" width="10.625" style="699" customWidth="1"/>
    <col min="10" max="10" width="10.375" style="699" customWidth="1"/>
    <col min="11" max="12" width="10.625" style="699" customWidth="1"/>
    <col min="13" max="13" width="0" style="697" hidden="1" customWidth="1"/>
    <col min="14" max="16384" width="9.00390625" style="697" customWidth="1"/>
  </cols>
  <sheetData>
    <row r="2" spans="2:4" ht="18" customHeight="1">
      <c r="B2" s="698" t="s">
        <v>1544</v>
      </c>
      <c r="D2" s="700"/>
    </row>
    <row r="3" spans="4:11" ht="13.5" customHeight="1" thickBot="1">
      <c r="D3" s="702"/>
      <c r="E3" s="702"/>
      <c r="F3" s="702"/>
      <c r="G3" s="702"/>
      <c r="H3" s="702"/>
      <c r="I3" s="702"/>
      <c r="J3" s="702"/>
      <c r="K3" s="703" t="s">
        <v>1457</v>
      </c>
    </row>
    <row r="4" spans="2:13" s="704" customFormat="1" ht="13.5" customHeight="1" thickTop="1">
      <c r="B4" s="1393" t="s">
        <v>1458</v>
      </c>
      <c r="C4" s="1396" t="s">
        <v>1448</v>
      </c>
      <c r="D4" s="705" t="s">
        <v>1449</v>
      </c>
      <c r="E4" s="705" t="s">
        <v>1459</v>
      </c>
      <c r="F4" s="706" t="s">
        <v>1460</v>
      </c>
      <c r="G4" s="706" t="s">
        <v>1450</v>
      </c>
      <c r="H4" s="705" t="s">
        <v>1451</v>
      </c>
      <c r="I4" s="705" t="s">
        <v>1452</v>
      </c>
      <c r="J4" s="705" t="s">
        <v>1461</v>
      </c>
      <c r="K4" s="707" t="s">
        <v>1453</v>
      </c>
      <c r="L4" s="708" t="s">
        <v>1462</v>
      </c>
      <c r="M4" s="709"/>
    </row>
    <row r="5" spans="2:13" s="704" customFormat="1" ht="12">
      <c r="B5" s="1394"/>
      <c r="C5" s="1397"/>
      <c r="D5" s="711"/>
      <c r="E5" s="710" t="s">
        <v>1463</v>
      </c>
      <c r="F5" s="711" t="s">
        <v>1463</v>
      </c>
      <c r="G5" s="711"/>
      <c r="H5" s="711"/>
      <c r="I5" s="711"/>
      <c r="J5" s="711"/>
      <c r="K5" s="711"/>
      <c r="L5" s="712" t="s">
        <v>1464</v>
      </c>
      <c r="M5" s="713" t="s">
        <v>1465</v>
      </c>
    </row>
    <row r="6" spans="2:13" s="704" customFormat="1" ht="12">
      <c r="B6" s="1395"/>
      <c r="C6" s="1398"/>
      <c r="D6" s="714" t="s">
        <v>1466</v>
      </c>
      <c r="E6" s="714" t="s">
        <v>1467</v>
      </c>
      <c r="F6" s="715" t="s">
        <v>1468</v>
      </c>
      <c r="G6" s="715" t="s">
        <v>1469</v>
      </c>
      <c r="H6" s="714" t="s">
        <v>1470</v>
      </c>
      <c r="I6" s="714" t="s">
        <v>1471</v>
      </c>
      <c r="J6" s="714" t="s">
        <v>1472</v>
      </c>
      <c r="K6" s="716" t="s">
        <v>1473</v>
      </c>
      <c r="L6" s="717" t="s">
        <v>1474</v>
      </c>
      <c r="M6" s="713" t="s">
        <v>1475</v>
      </c>
    </row>
    <row r="7" spans="2:13" s="704" customFormat="1" ht="12">
      <c r="B7" s="718"/>
      <c r="C7" s="719"/>
      <c r="D7" s="719" t="s">
        <v>1476</v>
      </c>
      <c r="E7" s="719" t="s">
        <v>1476</v>
      </c>
      <c r="F7" s="719" t="s">
        <v>1476</v>
      </c>
      <c r="G7" s="720" t="s">
        <v>1477</v>
      </c>
      <c r="H7" s="720" t="s">
        <v>1477</v>
      </c>
      <c r="I7" s="719" t="s">
        <v>1478</v>
      </c>
      <c r="J7" s="719" t="s">
        <v>1478</v>
      </c>
      <c r="K7" s="720" t="s">
        <v>1477</v>
      </c>
      <c r="L7" s="720" t="s">
        <v>1477</v>
      </c>
      <c r="M7" s="713"/>
    </row>
    <row r="8" spans="2:13" s="721" customFormat="1" ht="17.25" customHeight="1">
      <c r="B8" s="722" t="s">
        <v>1479</v>
      </c>
      <c r="C8" s="723"/>
      <c r="D8" s="723">
        <v>1252990</v>
      </c>
      <c r="E8" s="723">
        <v>463931</v>
      </c>
      <c r="F8" s="723">
        <v>342418</v>
      </c>
      <c r="G8" s="724">
        <v>37</v>
      </c>
      <c r="H8" s="724">
        <v>73.8</v>
      </c>
      <c r="I8" s="725">
        <v>19158.2</v>
      </c>
      <c r="J8" s="725">
        <v>11178.6</v>
      </c>
      <c r="K8" s="724">
        <v>58.3</v>
      </c>
      <c r="L8" s="724">
        <v>34.4</v>
      </c>
      <c r="M8" s="726"/>
    </row>
    <row r="9" spans="2:13" s="727" customFormat="1" ht="12">
      <c r="B9" s="728"/>
      <c r="C9" s="729"/>
      <c r="D9" s="729"/>
      <c r="E9" s="729"/>
      <c r="F9" s="730"/>
      <c r="G9" s="730"/>
      <c r="H9" s="729"/>
      <c r="I9" s="731"/>
      <c r="J9" s="731"/>
      <c r="K9" s="732"/>
      <c r="L9" s="733"/>
      <c r="M9" s="734"/>
    </row>
    <row r="10" spans="2:13" s="704" customFormat="1" ht="15.75" customHeight="1">
      <c r="B10" s="735" t="s">
        <v>1480</v>
      </c>
      <c r="C10" s="710"/>
      <c r="D10" s="736">
        <v>1208046</v>
      </c>
      <c r="E10" s="736">
        <v>463931</v>
      </c>
      <c r="F10" s="736">
        <v>341418</v>
      </c>
      <c r="G10" s="737">
        <v>38.4</v>
      </c>
      <c r="H10" s="737">
        <v>73.8</v>
      </c>
      <c r="I10" s="738">
        <v>19158.2</v>
      </c>
      <c r="J10" s="738">
        <v>11178.6</v>
      </c>
      <c r="K10" s="737">
        <v>58.3</v>
      </c>
      <c r="L10" s="739">
        <v>36</v>
      </c>
      <c r="M10" s="713"/>
    </row>
    <row r="11" spans="2:13" s="704" customFormat="1" ht="12.75" thickBot="1">
      <c r="B11" s="735"/>
      <c r="C11" s="710"/>
      <c r="D11" s="710"/>
      <c r="E11" s="710"/>
      <c r="F11" s="711"/>
      <c r="G11" s="711"/>
      <c r="H11" s="710"/>
      <c r="I11" s="738"/>
      <c r="J11" s="738"/>
      <c r="K11" s="740"/>
      <c r="L11" s="741"/>
      <c r="M11" s="713"/>
    </row>
    <row r="12" spans="2:13" s="742" customFormat="1" ht="19.5" customHeight="1">
      <c r="B12" s="735" t="s">
        <v>1481</v>
      </c>
      <c r="C12" s="711" t="s">
        <v>1482</v>
      </c>
      <c r="D12" s="743">
        <v>249322</v>
      </c>
      <c r="E12" s="743">
        <v>149018</v>
      </c>
      <c r="F12" s="743">
        <v>119409</v>
      </c>
      <c r="G12" s="737">
        <v>59.8</v>
      </c>
      <c r="H12" s="737">
        <v>80.1</v>
      </c>
      <c r="I12" s="738">
        <v>4159</v>
      </c>
      <c r="J12" s="738">
        <v>2763</v>
      </c>
      <c r="K12" s="737">
        <v>66.4</v>
      </c>
      <c r="L12" s="744">
        <v>56.1</v>
      </c>
      <c r="M12" s="745">
        <v>1</v>
      </c>
    </row>
    <row r="13" spans="2:13" s="742" customFormat="1" ht="19.5" customHeight="1">
      <c r="B13" s="735" t="s">
        <v>1483</v>
      </c>
      <c r="C13" s="711" t="s">
        <v>1484</v>
      </c>
      <c r="D13" s="743">
        <v>93003</v>
      </c>
      <c r="E13" s="743">
        <v>30861</v>
      </c>
      <c r="F13" s="743">
        <v>20535</v>
      </c>
      <c r="G13" s="737">
        <v>33.2</v>
      </c>
      <c r="H13" s="737">
        <v>66.5</v>
      </c>
      <c r="I13" s="738">
        <v>1507</v>
      </c>
      <c r="J13" s="738">
        <v>931.4</v>
      </c>
      <c r="K13" s="737">
        <v>61.8</v>
      </c>
      <c r="L13" s="744">
        <v>30.6</v>
      </c>
      <c r="M13" s="746">
        <v>1</v>
      </c>
    </row>
    <row r="14" spans="2:13" s="742" customFormat="1" ht="19.5" customHeight="1">
      <c r="B14" s="735" t="s">
        <v>1485</v>
      </c>
      <c r="C14" s="711" t="s">
        <v>1486</v>
      </c>
      <c r="D14" s="743">
        <v>100799</v>
      </c>
      <c r="E14" s="743">
        <v>50942</v>
      </c>
      <c r="F14" s="743">
        <v>38138</v>
      </c>
      <c r="G14" s="737">
        <v>50.5</v>
      </c>
      <c r="H14" s="737">
        <v>74.9</v>
      </c>
      <c r="I14" s="738">
        <v>1681</v>
      </c>
      <c r="J14" s="738">
        <v>1029</v>
      </c>
      <c r="K14" s="737">
        <v>61.2</v>
      </c>
      <c r="L14" s="744">
        <v>46</v>
      </c>
      <c r="M14" s="746">
        <v>1</v>
      </c>
    </row>
    <row r="15" spans="2:13" s="747" customFormat="1" ht="19.5" customHeight="1">
      <c r="B15" s="735" t="s">
        <v>1487</v>
      </c>
      <c r="C15" s="711" t="s">
        <v>1488</v>
      </c>
      <c r="D15" s="743">
        <v>101566</v>
      </c>
      <c r="E15" s="743">
        <v>30100</v>
      </c>
      <c r="F15" s="743">
        <v>21147</v>
      </c>
      <c r="G15" s="737">
        <v>29.6</v>
      </c>
      <c r="H15" s="737">
        <v>70.3</v>
      </c>
      <c r="I15" s="738">
        <v>817</v>
      </c>
      <c r="J15" s="738">
        <v>537</v>
      </c>
      <c r="K15" s="737">
        <v>65.7</v>
      </c>
      <c r="L15" s="744">
        <v>27.3</v>
      </c>
      <c r="M15" s="748">
        <v>1</v>
      </c>
    </row>
    <row r="16" spans="2:13" s="742" customFormat="1" ht="19.5" customHeight="1">
      <c r="B16" s="735" t="s">
        <v>1489</v>
      </c>
      <c r="C16" s="711" t="s">
        <v>1490</v>
      </c>
      <c r="D16" s="743">
        <v>41909</v>
      </c>
      <c r="E16" s="743">
        <v>13509</v>
      </c>
      <c r="F16" s="743">
        <v>8566</v>
      </c>
      <c r="G16" s="737">
        <v>32.2</v>
      </c>
      <c r="H16" s="737">
        <v>63.4</v>
      </c>
      <c r="I16" s="738">
        <v>407</v>
      </c>
      <c r="J16" s="738">
        <v>294</v>
      </c>
      <c r="K16" s="737">
        <v>72.2</v>
      </c>
      <c r="L16" s="744">
        <v>29.1</v>
      </c>
      <c r="M16" s="749">
        <v>1</v>
      </c>
    </row>
    <row r="17" spans="2:13" s="742" customFormat="1" ht="19.5" customHeight="1">
      <c r="B17" s="735" t="s">
        <v>1491</v>
      </c>
      <c r="C17" s="711" t="s">
        <v>1492</v>
      </c>
      <c r="D17" s="743">
        <v>43399</v>
      </c>
      <c r="E17" s="743">
        <v>19331</v>
      </c>
      <c r="F17" s="743">
        <v>15711</v>
      </c>
      <c r="G17" s="737">
        <v>44.5</v>
      </c>
      <c r="H17" s="737">
        <v>81.3</v>
      </c>
      <c r="I17" s="738">
        <v>924</v>
      </c>
      <c r="J17" s="738">
        <v>474</v>
      </c>
      <c r="K17" s="737">
        <v>51.3</v>
      </c>
      <c r="L17" s="744">
        <v>43.2</v>
      </c>
      <c r="M17" s="746">
        <v>1</v>
      </c>
    </row>
    <row r="18" spans="2:13" s="742" customFormat="1" ht="19.5" customHeight="1">
      <c r="B18" s="735" t="s">
        <v>1493</v>
      </c>
      <c r="C18" s="711" t="s">
        <v>1494</v>
      </c>
      <c r="D18" s="743">
        <v>37705</v>
      </c>
      <c r="E18" s="743">
        <v>20517</v>
      </c>
      <c r="F18" s="743">
        <v>16347</v>
      </c>
      <c r="G18" s="737">
        <v>54.4</v>
      </c>
      <c r="H18" s="737">
        <v>79.7</v>
      </c>
      <c r="I18" s="738">
        <v>792</v>
      </c>
      <c r="J18" s="738">
        <v>546.2</v>
      </c>
      <c r="K18" s="737">
        <v>69</v>
      </c>
      <c r="L18" s="744">
        <v>53.4</v>
      </c>
      <c r="M18" s="746">
        <v>1</v>
      </c>
    </row>
    <row r="19" spans="2:13" s="742" customFormat="1" ht="19.5" customHeight="1">
      <c r="B19" s="735" t="s">
        <v>1495</v>
      </c>
      <c r="C19" s="711" t="s">
        <v>1496</v>
      </c>
      <c r="D19" s="743">
        <v>30690</v>
      </c>
      <c r="E19" s="743">
        <v>11873</v>
      </c>
      <c r="F19" s="743">
        <v>7837</v>
      </c>
      <c r="G19" s="737">
        <v>38.7</v>
      </c>
      <c r="H19" s="737">
        <v>66</v>
      </c>
      <c r="I19" s="738">
        <v>773</v>
      </c>
      <c r="J19" s="738">
        <v>439</v>
      </c>
      <c r="K19" s="737">
        <v>56.8</v>
      </c>
      <c r="L19" s="744">
        <v>37.3</v>
      </c>
      <c r="M19" s="746">
        <v>1</v>
      </c>
    </row>
    <row r="20" spans="2:13" s="742" customFormat="1" ht="19.5" customHeight="1">
      <c r="B20" s="735" t="s">
        <v>1497</v>
      </c>
      <c r="C20" s="711" t="s">
        <v>1498</v>
      </c>
      <c r="D20" s="743">
        <v>32700</v>
      </c>
      <c r="E20" s="743">
        <v>12904</v>
      </c>
      <c r="F20" s="743">
        <v>8255</v>
      </c>
      <c r="G20" s="737">
        <v>39.5</v>
      </c>
      <c r="H20" s="737">
        <v>64</v>
      </c>
      <c r="I20" s="738">
        <v>488</v>
      </c>
      <c r="J20" s="738">
        <v>350</v>
      </c>
      <c r="K20" s="737">
        <v>71.7</v>
      </c>
      <c r="L20" s="744">
        <v>37.3</v>
      </c>
      <c r="M20" s="746">
        <v>1</v>
      </c>
    </row>
    <row r="21" spans="2:13" s="742" customFormat="1" ht="19.5" customHeight="1">
      <c r="B21" s="735" t="s">
        <v>1499</v>
      </c>
      <c r="C21" s="711" t="s">
        <v>1500</v>
      </c>
      <c r="D21" s="743">
        <v>61099</v>
      </c>
      <c r="E21" s="743">
        <v>38900</v>
      </c>
      <c r="F21" s="743">
        <v>31619</v>
      </c>
      <c r="G21" s="737">
        <v>63.7</v>
      </c>
      <c r="H21" s="737">
        <v>81.3</v>
      </c>
      <c r="I21" s="738">
        <v>1391</v>
      </c>
      <c r="J21" s="738">
        <v>968</v>
      </c>
      <c r="K21" s="737">
        <v>69.6</v>
      </c>
      <c r="L21" s="744">
        <v>59.1</v>
      </c>
      <c r="M21" s="746">
        <v>1</v>
      </c>
    </row>
    <row r="22" spans="2:13" s="742" customFormat="1" ht="19.5" customHeight="1">
      <c r="B22" s="735" t="s">
        <v>1501</v>
      </c>
      <c r="C22" s="711" t="s">
        <v>1502</v>
      </c>
      <c r="D22" s="743">
        <v>43804</v>
      </c>
      <c r="E22" s="743">
        <v>15645</v>
      </c>
      <c r="F22" s="743">
        <v>10038</v>
      </c>
      <c r="G22" s="737">
        <v>35.7</v>
      </c>
      <c r="H22" s="737">
        <v>64.2</v>
      </c>
      <c r="I22" s="738">
        <v>1025.5</v>
      </c>
      <c r="J22" s="738">
        <v>469.9</v>
      </c>
      <c r="K22" s="737">
        <v>45.8</v>
      </c>
      <c r="L22" s="744">
        <v>34.7</v>
      </c>
      <c r="M22" s="746">
        <v>1</v>
      </c>
    </row>
    <row r="23" spans="2:13" s="742" customFormat="1" ht="19.5" customHeight="1">
      <c r="B23" s="735" t="s">
        <v>1503</v>
      </c>
      <c r="C23" s="711" t="s">
        <v>1496</v>
      </c>
      <c r="D23" s="743">
        <v>36908</v>
      </c>
      <c r="E23" s="743">
        <v>11928</v>
      </c>
      <c r="F23" s="743">
        <v>7822</v>
      </c>
      <c r="G23" s="737">
        <v>32.3</v>
      </c>
      <c r="H23" s="737">
        <v>65.6</v>
      </c>
      <c r="I23" s="738">
        <v>781.2</v>
      </c>
      <c r="J23" s="738">
        <v>306.4</v>
      </c>
      <c r="K23" s="737">
        <v>39.2</v>
      </c>
      <c r="L23" s="744">
        <v>31.6</v>
      </c>
      <c r="M23" s="746">
        <v>1</v>
      </c>
    </row>
    <row r="24" spans="2:13" s="742" customFormat="1" ht="19.5" customHeight="1">
      <c r="B24" s="735" t="s">
        <v>1504</v>
      </c>
      <c r="C24" s="711" t="s">
        <v>1505</v>
      </c>
      <c r="D24" s="743">
        <v>15712</v>
      </c>
      <c r="E24" s="743">
        <v>7105</v>
      </c>
      <c r="F24" s="743">
        <v>3021</v>
      </c>
      <c r="G24" s="737">
        <v>45.2</v>
      </c>
      <c r="H24" s="737">
        <v>42.5</v>
      </c>
      <c r="I24" s="738">
        <v>206</v>
      </c>
      <c r="J24" s="738">
        <v>139</v>
      </c>
      <c r="K24" s="737">
        <v>67.5</v>
      </c>
      <c r="L24" s="744">
        <v>30.2</v>
      </c>
      <c r="M24" s="746">
        <v>1</v>
      </c>
    </row>
    <row r="25" spans="2:13" s="742" customFormat="1" ht="19.5" customHeight="1">
      <c r="B25" s="735" t="s">
        <v>1506</v>
      </c>
      <c r="C25" s="711" t="s">
        <v>1505</v>
      </c>
      <c r="D25" s="743">
        <v>12627</v>
      </c>
      <c r="E25" s="743">
        <v>3818</v>
      </c>
      <c r="F25" s="743">
        <v>1640</v>
      </c>
      <c r="G25" s="737">
        <v>30.2</v>
      </c>
      <c r="H25" s="737">
        <v>43</v>
      </c>
      <c r="I25" s="738">
        <v>213</v>
      </c>
      <c r="J25" s="738">
        <v>94.2</v>
      </c>
      <c r="K25" s="737">
        <v>44.2</v>
      </c>
      <c r="L25" s="744">
        <v>25.2</v>
      </c>
      <c r="M25" s="746">
        <v>1</v>
      </c>
    </row>
    <row r="26" spans="2:13" s="742" customFormat="1" ht="19.5" customHeight="1">
      <c r="B26" s="735" t="s">
        <v>1507</v>
      </c>
      <c r="C26" s="711" t="s">
        <v>1508</v>
      </c>
      <c r="D26" s="743">
        <v>22109</v>
      </c>
      <c r="E26" s="743">
        <v>8562</v>
      </c>
      <c r="F26" s="743">
        <v>5702</v>
      </c>
      <c r="G26" s="737">
        <v>38.7</v>
      </c>
      <c r="H26" s="737">
        <v>66.6</v>
      </c>
      <c r="I26" s="738">
        <v>482</v>
      </c>
      <c r="J26" s="738">
        <v>233</v>
      </c>
      <c r="K26" s="737">
        <v>48.3</v>
      </c>
      <c r="L26" s="744">
        <v>36</v>
      </c>
      <c r="M26" s="746">
        <v>1</v>
      </c>
    </row>
    <row r="27" spans="2:13" s="742" customFormat="1" ht="19.5" customHeight="1">
      <c r="B27" s="735" t="s">
        <v>1509</v>
      </c>
      <c r="C27" s="711" t="s">
        <v>1454</v>
      </c>
      <c r="D27" s="743">
        <v>8139</v>
      </c>
      <c r="E27" s="743" t="s">
        <v>1510</v>
      </c>
      <c r="F27" s="743" t="s">
        <v>1510</v>
      </c>
      <c r="G27" s="737" t="s">
        <v>1510</v>
      </c>
      <c r="H27" s="737" t="s">
        <v>1510</v>
      </c>
      <c r="I27" s="738">
        <v>49</v>
      </c>
      <c r="J27" s="738">
        <v>4.4</v>
      </c>
      <c r="K27" s="737">
        <v>9</v>
      </c>
      <c r="L27" s="744" t="s">
        <v>1510</v>
      </c>
      <c r="M27" s="746">
        <v>1</v>
      </c>
    </row>
    <row r="28" spans="2:13" s="742" customFormat="1" ht="19.5" customHeight="1">
      <c r="B28" s="735" t="s">
        <v>1511</v>
      </c>
      <c r="C28" s="711" t="s">
        <v>1454</v>
      </c>
      <c r="D28" s="743">
        <v>10534</v>
      </c>
      <c r="E28" s="743" t="s">
        <v>1510</v>
      </c>
      <c r="F28" s="743" t="s">
        <v>1510</v>
      </c>
      <c r="G28" s="737" t="s">
        <v>1510</v>
      </c>
      <c r="H28" s="737" t="s">
        <v>1510</v>
      </c>
      <c r="I28" s="738">
        <v>64</v>
      </c>
      <c r="J28" s="738">
        <v>8</v>
      </c>
      <c r="K28" s="737">
        <v>12.5</v>
      </c>
      <c r="L28" s="744" t="s">
        <v>1510</v>
      </c>
      <c r="M28" s="746"/>
    </row>
    <row r="29" spans="2:13" s="742" customFormat="1" ht="19.5" customHeight="1">
      <c r="B29" s="735" t="s">
        <v>1455</v>
      </c>
      <c r="C29" s="711" t="s">
        <v>1454</v>
      </c>
      <c r="D29" s="743">
        <v>33112</v>
      </c>
      <c r="E29" s="743" t="s">
        <v>1510</v>
      </c>
      <c r="F29" s="743" t="s">
        <v>1510</v>
      </c>
      <c r="G29" s="737" t="s">
        <v>1510</v>
      </c>
      <c r="H29" s="737" t="s">
        <v>1510</v>
      </c>
      <c r="I29" s="738">
        <v>173.5</v>
      </c>
      <c r="J29" s="738">
        <v>10.2</v>
      </c>
      <c r="K29" s="737">
        <v>5.9</v>
      </c>
      <c r="L29" s="744" t="s">
        <v>1510</v>
      </c>
      <c r="M29" s="746">
        <v>1</v>
      </c>
    </row>
    <row r="30" spans="2:13" s="742" customFormat="1" ht="19.5" customHeight="1">
      <c r="B30" s="735" t="s">
        <v>1512</v>
      </c>
      <c r="C30" s="711" t="s">
        <v>1456</v>
      </c>
      <c r="D30" s="750">
        <v>23133</v>
      </c>
      <c r="E30" s="743" t="s">
        <v>1510</v>
      </c>
      <c r="F30" s="743" t="s">
        <v>1510</v>
      </c>
      <c r="G30" s="737" t="s">
        <v>1510</v>
      </c>
      <c r="H30" s="737" t="s">
        <v>1510</v>
      </c>
      <c r="I30" s="751">
        <v>87.9</v>
      </c>
      <c r="J30" s="751">
        <v>3.8</v>
      </c>
      <c r="K30" s="751">
        <v>4.3</v>
      </c>
      <c r="L30" s="744" t="s">
        <v>1510</v>
      </c>
      <c r="M30" s="746"/>
    </row>
    <row r="31" spans="2:13" s="742" customFormat="1" ht="19.5" customHeight="1">
      <c r="B31" s="735" t="s">
        <v>1513</v>
      </c>
      <c r="C31" s="711" t="s">
        <v>1456</v>
      </c>
      <c r="D31" s="750">
        <v>9979</v>
      </c>
      <c r="E31" s="743" t="s">
        <v>1510</v>
      </c>
      <c r="F31" s="743" t="s">
        <v>1510</v>
      </c>
      <c r="G31" s="737" t="s">
        <v>1510</v>
      </c>
      <c r="H31" s="737" t="s">
        <v>1510</v>
      </c>
      <c r="I31" s="751">
        <v>85.6</v>
      </c>
      <c r="J31" s="751">
        <v>6.4</v>
      </c>
      <c r="K31" s="751">
        <v>7.5</v>
      </c>
      <c r="L31" s="744" t="s">
        <v>1510</v>
      </c>
      <c r="M31" s="746"/>
    </row>
    <row r="32" spans="2:13" s="742" customFormat="1" ht="19.5" customHeight="1">
      <c r="B32" s="735" t="s">
        <v>1514</v>
      </c>
      <c r="C32" s="711" t="s">
        <v>1454</v>
      </c>
      <c r="D32" s="743">
        <v>7651</v>
      </c>
      <c r="E32" s="743" t="s">
        <v>1510</v>
      </c>
      <c r="F32" s="743" t="s">
        <v>1510</v>
      </c>
      <c r="G32" s="737" t="s">
        <v>1510</v>
      </c>
      <c r="H32" s="737" t="s">
        <v>1510</v>
      </c>
      <c r="I32" s="738">
        <v>98</v>
      </c>
      <c r="J32" s="738" t="s">
        <v>1510</v>
      </c>
      <c r="K32" s="737" t="s">
        <v>1510</v>
      </c>
      <c r="L32" s="744" t="s">
        <v>1510</v>
      </c>
      <c r="M32" s="746">
        <v>1</v>
      </c>
    </row>
    <row r="33" spans="2:13" s="742" customFormat="1" ht="19.5" customHeight="1">
      <c r="B33" s="735" t="s">
        <v>1515</v>
      </c>
      <c r="C33" s="711" t="s">
        <v>1454</v>
      </c>
      <c r="D33" s="743">
        <v>12249</v>
      </c>
      <c r="E33" s="743" t="s">
        <v>1510</v>
      </c>
      <c r="F33" s="743" t="s">
        <v>1510</v>
      </c>
      <c r="G33" s="737" t="s">
        <v>1510</v>
      </c>
      <c r="H33" s="737" t="s">
        <v>1510</v>
      </c>
      <c r="I33" s="738">
        <v>96</v>
      </c>
      <c r="J33" s="738">
        <v>9.5</v>
      </c>
      <c r="K33" s="737">
        <v>9.9</v>
      </c>
      <c r="L33" s="744" t="s">
        <v>1510</v>
      </c>
      <c r="M33" s="746">
        <v>1</v>
      </c>
    </row>
    <row r="34" spans="2:13" s="742" customFormat="1" ht="19.5" customHeight="1">
      <c r="B34" s="735" t="s">
        <v>1516</v>
      </c>
      <c r="C34" s="711" t="s">
        <v>1454</v>
      </c>
      <c r="D34" s="743">
        <v>7483</v>
      </c>
      <c r="E34" s="743" t="s">
        <v>1517</v>
      </c>
      <c r="F34" s="743" t="s">
        <v>1517</v>
      </c>
      <c r="G34" s="737" t="s">
        <v>1517</v>
      </c>
      <c r="H34" s="737" t="s">
        <v>1517</v>
      </c>
      <c r="I34" s="738">
        <v>87.5</v>
      </c>
      <c r="J34" s="738" t="s">
        <v>1517</v>
      </c>
      <c r="K34" s="737" t="s">
        <v>1517</v>
      </c>
      <c r="L34" s="744" t="s">
        <v>1517</v>
      </c>
      <c r="M34" s="746">
        <v>1</v>
      </c>
    </row>
    <row r="35" spans="2:13" s="742" customFormat="1" ht="19.5" customHeight="1">
      <c r="B35" s="735" t="s">
        <v>1518</v>
      </c>
      <c r="C35" s="711" t="s">
        <v>1519</v>
      </c>
      <c r="D35" s="743">
        <v>4880</v>
      </c>
      <c r="E35" s="743">
        <v>483</v>
      </c>
      <c r="F35" s="743">
        <v>470</v>
      </c>
      <c r="G35" s="737">
        <v>9.9</v>
      </c>
      <c r="H35" s="737">
        <v>97.3</v>
      </c>
      <c r="I35" s="738">
        <v>12.2</v>
      </c>
      <c r="J35" s="738">
        <v>11.4</v>
      </c>
      <c r="K35" s="737">
        <v>93.4</v>
      </c>
      <c r="L35" s="744">
        <v>10.2</v>
      </c>
      <c r="M35" s="746">
        <v>1</v>
      </c>
    </row>
    <row r="36" spans="2:13" s="742" customFormat="1" ht="19.5" customHeight="1">
      <c r="B36" s="735" t="s">
        <v>1520</v>
      </c>
      <c r="C36" s="711" t="s">
        <v>1454</v>
      </c>
      <c r="D36" s="743">
        <v>6893</v>
      </c>
      <c r="E36" s="743" t="s">
        <v>1517</v>
      </c>
      <c r="F36" s="743" t="s">
        <v>1517</v>
      </c>
      <c r="G36" s="737" t="s">
        <v>1517</v>
      </c>
      <c r="H36" s="737" t="s">
        <v>1517</v>
      </c>
      <c r="I36" s="738">
        <v>44.6</v>
      </c>
      <c r="J36" s="738">
        <v>1</v>
      </c>
      <c r="K36" s="737">
        <v>2.2</v>
      </c>
      <c r="L36" s="744" t="s">
        <v>1517</v>
      </c>
      <c r="M36" s="746">
        <v>1</v>
      </c>
    </row>
    <row r="37" spans="2:13" s="742" customFormat="1" ht="19.5" customHeight="1">
      <c r="B37" s="735" t="s">
        <v>1521</v>
      </c>
      <c r="C37" s="711" t="s">
        <v>1496</v>
      </c>
      <c r="D37" s="743">
        <v>27117</v>
      </c>
      <c r="E37" s="743">
        <v>13292</v>
      </c>
      <c r="F37" s="743">
        <v>10211</v>
      </c>
      <c r="G37" s="737">
        <v>49</v>
      </c>
      <c r="H37" s="737">
        <v>76.8</v>
      </c>
      <c r="I37" s="738">
        <v>807.7</v>
      </c>
      <c r="J37" s="738">
        <v>497.7</v>
      </c>
      <c r="K37" s="737">
        <v>61.6</v>
      </c>
      <c r="L37" s="744">
        <v>45.2</v>
      </c>
      <c r="M37" s="746">
        <v>1</v>
      </c>
    </row>
    <row r="38" spans="2:13" s="742" customFormat="1" ht="19.5" customHeight="1">
      <c r="B38" s="735" t="s">
        <v>1522</v>
      </c>
      <c r="C38" s="711" t="s">
        <v>1490</v>
      </c>
      <c r="D38" s="743">
        <v>20741</v>
      </c>
      <c r="E38" s="743">
        <v>4365</v>
      </c>
      <c r="F38" s="743">
        <v>2641</v>
      </c>
      <c r="G38" s="737">
        <v>21</v>
      </c>
      <c r="H38" s="737">
        <v>60.5</v>
      </c>
      <c r="I38" s="738">
        <v>269</v>
      </c>
      <c r="J38" s="738">
        <v>155</v>
      </c>
      <c r="K38" s="737">
        <v>57.6</v>
      </c>
      <c r="L38" s="744">
        <v>20.1</v>
      </c>
      <c r="M38" s="746">
        <v>1</v>
      </c>
    </row>
    <row r="39" spans="2:13" s="742" customFormat="1" ht="19.5" customHeight="1">
      <c r="B39" s="735" t="s">
        <v>1523</v>
      </c>
      <c r="C39" s="711" t="s">
        <v>1454</v>
      </c>
      <c r="D39" s="743">
        <v>10835</v>
      </c>
      <c r="E39" s="743" t="s">
        <v>1510</v>
      </c>
      <c r="F39" s="743" t="s">
        <v>1510</v>
      </c>
      <c r="G39" s="737" t="s">
        <v>1510</v>
      </c>
      <c r="H39" s="737" t="s">
        <v>1510</v>
      </c>
      <c r="I39" s="738">
        <v>98</v>
      </c>
      <c r="J39" s="738">
        <v>27.9</v>
      </c>
      <c r="K39" s="737">
        <v>28.5</v>
      </c>
      <c r="L39" s="744" t="s">
        <v>1510</v>
      </c>
      <c r="M39" s="746">
        <v>1</v>
      </c>
    </row>
    <row r="40" spans="2:13" s="742" customFormat="1" ht="19.5" customHeight="1">
      <c r="B40" s="735" t="s">
        <v>1524</v>
      </c>
      <c r="C40" s="711" t="s">
        <v>1525</v>
      </c>
      <c r="D40" s="743">
        <v>17976</v>
      </c>
      <c r="E40" s="743">
        <v>6180</v>
      </c>
      <c r="F40" s="743">
        <v>3429</v>
      </c>
      <c r="G40" s="737">
        <v>34.4</v>
      </c>
      <c r="H40" s="737">
        <v>55.5</v>
      </c>
      <c r="I40" s="738">
        <v>401</v>
      </c>
      <c r="J40" s="738">
        <v>277</v>
      </c>
      <c r="K40" s="737">
        <v>69.1</v>
      </c>
      <c r="L40" s="744">
        <v>32.1</v>
      </c>
      <c r="M40" s="746">
        <v>1</v>
      </c>
    </row>
    <row r="41" spans="2:13" s="742" customFormat="1" ht="19.5" customHeight="1">
      <c r="B41" s="735" t="s">
        <v>1526</v>
      </c>
      <c r="C41" s="711" t="s">
        <v>1454</v>
      </c>
      <c r="D41" s="743">
        <v>7621</v>
      </c>
      <c r="E41" s="743" t="s">
        <v>1517</v>
      </c>
      <c r="F41" s="743" t="s">
        <v>1517</v>
      </c>
      <c r="G41" s="737" t="s">
        <v>1517</v>
      </c>
      <c r="H41" s="737" t="s">
        <v>1517</v>
      </c>
      <c r="I41" s="738">
        <v>74</v>
      </c>
      <c r="J41" s="738">
        <v>6.1</v>
      </c>
      <c r="K41" s="737">
        <v>8.2</v>
      </c>
      <c r="L41" s="744" t="s">
        <v>1517</v>
      </c>
      <c r="M41" s="746">
        <v>1</v>
      </c>
    </row>
    <row r="42" spans="2:13" s="742" customFormat="1" ht="19.5" customHeight="1">
      <c r="B42" s="735" t="s">
        <v>1527</v>
      </c>
      <c r="C42" s="711" t="s">
        <v>1454</v>
      </c>
      <c r="D42" s="743">
        <v>18813</v>
      </c>
      <c r="E42" s="743" t="s">
        <v>1517</v>
      </c>
      <c r="F42" s="743" t="s">
        <v>1517</v>
      </c>
      <c r="G42" s="737" t="s">
        <v>1517</v>
      </c>
      <c r="H42" s="737" t="s">
        <v>1517</v>
      </c>
      <c r="I42" s="738">
        <v>111</v>
      </c>
      <c r="J42" s="738">
        <v>47.1</v>
      </c>
      <c r="K42" s="737">
        <v>42.4</v>
      </c>
      <c r="L42" s="744" t="s">
        <v>1517</v>
      </c>
      <c r="M42" s="746">
        <v>1</v>
      </c>
    </row>
    <row r="43" spans="2:13" s="742" customFormat="1" ht="19.5" customHeight="1">
      <c r="B43" s="735" t="s">
        <v>1528</v>
      </c>
      <c r="C43" s="711" t="s">
        <v>1454</v>
      </c>
      <c r="D43" s="743">
        <v>12582</v>
      </c>
      <c r="E43" s="743" t="s">
        <v>1517</v>
      </c>
      <c r="F43" s="743" t="s">
        <v>1517</v>
      </c>
      <c r="G43" s="737" t="s">
        <v>1517</v>
      </c>
      <c r="H43" s="737" t="s">
        <v>1517</v>
      </c>
      <c r="I43" s="738">
        <v>98.2</v>
      </c>
      <c r="J43" s="738">
        <v>28.8</v>
      </c>
      <c r="K43" s="737">
        <v>29.3</v>
      </c>
      <c r="L43" s="744" t="s">
        <v>1517</v>
      </c>
      <c r="M43" s="746">
        <v>1</v>
      </c>
    </row>
    <row r="44" spans="2:13" s="742" customFormat="1" ht="19.5" customHeight="1">
      <c r="B44" s="735" t="s">
        <v>1529</v>
      </c>
      <c r="C44" s="711" t="s">
        <v>1530</v>
      </c>
      <c r="D44" s="743">
        <v>10032</v>
      </c>
      <c r="E44" s="743">
        <v>4307</v>
      </c>
      <c r="F44" s="743">
        <v>3859</v>
      </c>
      <c r="G44" s="737">
        <v>42.9</v>
      </c>
      <c r="H44" s="737">
        <v>89.6</v>
      </c>
      <c r="I44" s="738">
        <v>159</v>
      </c>
      <c r="J44" s="738">
        <v>159</v>
      </c>
      <c r="K44" s="737">
        <v>100</v>
      </c>
      <c r="L44" s="744">
        <v>43</v>
      </c>
      <c r="M44" s="746">
        <v>1</v>
      </c>
    </row>
    <row r="45" spans="2:13" s="742" customFormat="1" ht="19.5" customHeight="1">
      <c r="B45" s="735" t="s">
        <v>1531</v>
      </c>
      <c r="C45" s="711" t="s">
        <v>1532</v>
      </c>
      <c r="D45" s="743">
        <v>8891</v>
      </c>
      <c r="E45" s="743">
        <v>2472</v>
      </c>
      <c r="F45" s="743">
        <v>1248</v>
      </c>
      <c r="G45" s="737">
        <v>27.8</v>
      </c>
      <c r="H45" s="737">
        <v>50.5</v>
      </c>
      <c r="I45" s="738">
        <v>221</v>
      </c>
      <c r="J45" s="738">
        <v>99</v>
      </c>
      <c r="K45" s="737">
        <v>44.8</v>
      </c>
      <c r="L45" s="744">
        <v>21.7</v>
      </c>
      <c r="M45" s="746">
        <v>1</v>
      </c>
    </row>
    <row r="46" spans="2:13" s="742" customFormat="1" ht="19.5" customHeight="1">
      <c r="B46" s="735" t="s">
        <v>1533</v>
      </c>
      <c r="C46" s="711" t="s">
        <v>1454</v>
      </c>
      <c r="D46" s="743">
        <v>8119</v>
      </c>
      <c r="E46" s="743" t="s">
        <v>1517</v>
      </c>
      <c r="F46" s="743" t="s">
        <v>1517</v>
      </c>
      <c r="G46" s="737" t="s">
        <v>1517</v>
      </c>
      <c r="H46" s="737" t="s">
        <v>1517</v>
      </c>
      <c r="I46" s="738">
        <v>43.4</v>
      </c>
      <c r="J46" s="738">
        <v>28.6</v>
      </c>
      <c r="K46" s="737">
        <v>65.9</v>
      </c>
      <c r="L46" s="744" t="s">
        <v>1517</v>
      </c>
      <c r="M46" s="746">
        <v>1</v>
      </c>
    </row>
    <row r="47" spans="2:13" s="742" customFormat="1" ht="19.5" customHeight="1">
      <c r="B47" s="735" t="s">
        <v>1534</v>
      </c>
      <c r="C47" s="711" t="s">
        <v>1454</v>
      </c>
      <c r="D47" s="743">
        <v>6330</v>
      </c>
      <c r="E47" s="743" t="s">
        <v>1517</v>
      </c>
      <c r="F47" s="743" t="s">
        <v>1517</v>
      </c>
      <c r="G47" s="737" t="s">
        <v>1517</v>
      </c>
      <c r="H47" s="737" t="s">
        <v>1517</v>
      </c>
      <c r="I47" s="738">
        <v>99</v>
      </c>
      <c r="J47" s="738">
        <v>4.7</v>
      </c>
      <c r="K47" s="737">
        <v>4.7</v>
      </c>
      <c r="L47" s="744" t="s">
        <v>1517</v>
      </c>
      <c r="M47" s="746">
        <v>1</v>
      </c>
    </row>
    <row r="48" spans="2:13" s="742" customFormat="1" ht="19.5" customHeight="1">
      <c r="B48" s="735" t="s">
        <v>1535</v>
      </c>
      <c r="C48" s="711" t="s">
        <v>1536</v>
      </c>
      <c r="D48" s="743">
        <v>11797</v>
      </c>
      <c r="E48" s="743">
        <v>3253</v>
      </c>
      <c r="F48" s="743">
        <v>2626</v>
      </c>
      <c r="G48" s="737">
        <v>27.6</v>
      </c>
      <c r="H48" s="737">
        <v>80.7</v>
      </c>
      <c r="I48" s="738">
        <v>160</v>
      </c>
      <c r="J48" s="738">
        <v>82.5</v>
      </c>
      <c r="K48" s="737">
        <v>51.6</v>
      </c>
      <c r="L48" s="744">
        <v>27.7</v>
      </c>
      <c r="M48" s="746">
        <v>1</v>
      </c>
    </row>
    <row r="49" spans="2:13" s="742" customFormat="1" ht="19.5" customHeight="1">
      <c r="B49" s="735" t="s">
        <v>1537</v>
      </c>
      <c r="C49" s="711" t="s">
        <v>1538</v>
      </c>
      <c r="D49" s="743">
        <v>19031</v>
      </c>
      <c r="E49" s="743">
        <v>2324</v>
      </c>
      <c r="F49" s="743">
        <v>702</v>
      </c>
      <c r="G49" s="737">
        <v>12.2</v>
      </c>
      <c r="H49" s="737">
        <v>30.2</v>
      </c>
      <c r="I49" s="738">
        <v>149.4</v>
      </c>
      <c r="J49" s="738">
        <v>71</v>
      </c>
      <c r="K49" s="737">
        <v>47.5</v>
      </c>
      <c r="L49" s="744">
        <v>11</v>
      </c>
      <c r="M49" s="746">
        <v>1</v>
      </c>
    </row>
    <row r="50" spans="2:13" s="742" customFormat="1" ht="19.5" customHeight="1">
      <c r="B50" s="735" t="s">
        <v>1539</v>
      </c>
      <c r="C50" s="711" t="s">
        <v>1540</v>
      </c>
      <c r="D50" s="743">
        <v>7887</v>
      </c>
      <c r="E50" s="743">
        <v>2242</v>
      </c>
      <c r="F50" s="743">
        <v>1445</v>
      </c>
      <c r="G50" s="737">
        <v>28.4</v>
      </c>
      <c r="H50" s="737">
        <v>64.5</v>
      </c>
      <c r="I50" s="738">
        <v>99</v>
      </c>
      <c r="J50" s="738">
        <v>62.6</v>
      </c>
      <c r="K50" s="737">
        <v>63.2</v>
      </c>
      <c r="L50" s="744">
        <v>27.4</v>
      </c>
      <c r="M50" s="746">
        <v>1</v>
      </c>
    </row>
    <row r="51" spans="2:13" s="742" customFormat="1" ht="19.5" customHeight="1">
      <c r="B51" s="735" t="s">
        <v>1541</v>
      </c>
      <c r="C51" s="711" t="s">
        <v>1454</v>
      </c>
      <c r="D51" s="743">
        <v>5981</v>
      </c>
      <c r="E51" s="743" t="s">
        <v>1517</v>
      </c>
      <c r="F51" s="743" t="s">
        <v>1517</v>
      </c>
      <c r="G51" s="737" t="s">
        <v>1517</v>
      </c>
      <c r="H51" s="737" t="s">
        <v>1517</v>
      </c>
      <c r="I51" s="738">
        <v>97</v>
      </c>
      <c r="J51" s="738">
        <v>13</v>
      </c>
      <c r="K51" s="737">
        <v>13.4</v>
      </c>
      <c r="L51" s="744" t="s">
        <v>1517</v>
      </c>
      <c r="M51" s="746">
        <v>1</v>
      </c>
    </row>
    <row r="52" spans="2:13" s="742" customFormat="1" ht="19.5" customHeight="1" thickBot="1">
      <c r="B52" s="752"/>
      <c r="C52" s="753"/>
      <c r="D52" s="753"/>
      <c r="E52" s="753"/>
      <c r="F52" s="753"/>
      <c r="G52" s="753"/>
      <c r="H52" s="753"/>
      <c r="I52" s="753"/>
      <c r="J52" s="753"/>
      <c r="K52" s="753"/>
      <c r="L52" s="753"/>
      <c r="M52" s="746">
        <v>1</v>
      </c>
    </row>
    <row r="53" spans="2:13" ht="16.5" customHeight="1" thickBot="1">
      <c r="B53" s="754" t="s">
        <v>1542</v>
      </c>
      <c r="C53" s="755"/>
      <c r="D53" s="755"/>
      <c r="E53" s="755"/>
      <c r="F53" s="755"/>
      <c r="G53" s="755"/>
      <c r="H53" s="755"/>
      <c r="I53" s="755"/>
      <c r="J53" s="755"/>
      <c r="K53" s="756"/>
      <c r="L53" s="757"/>
      <c r="M53" s="758"/>
    </row>
    <row r="54" spans="2:15" ht="16.5" customHeight="1">
      <c r="B54" s="704" t="s">
        <v>1543</v>
      </c>
      <c r="C54" s="759"/>
      <c r="D54" s="759"/>
      <c r="E54" s="759"/>
      <c r="F54" s="759"/>
      <c r="G54" s="759"/>
      <c r="H54" s="759"/>
      <c r="I54" s="759"/>
      <c r="J54" s="759"/>
      <c r="K54" s="759"/>
      <c r="M54" s="760"/>
      <c r="N54" s="760"/>
      <c r="O54" s="760"/>
    </row>
  </sheetData>
  <mergeCells count="2">
    <mergeCell ref="B4:B6"/>
    <mergeCell ref="C4:C6"/>
  </mergeCells>
  <printOptions/>
  <pageMargins left="0.75" right="0.75" top="1" bottom="1" header="0.512" footer="0.512"/>
  <pageSetup orientation="portrait" paperSize="8" r:id="rId1"/>
</worksheet>
</file>

<file path=xl/worksheets/sheet21.xml><?xml version="1.0" encoding="utf-8"?>
<worksheet xmlns="http://schemas.openxmlformats.org/spreadsheetml/2006/main" xmlns:r="http://schemas.openxmlformats.org/officeDocument/2006/relationships">
  <dimension ref="B2:L13"/>
  <sheetViews>
    <sheetView workbookViewId="0" topLeftCell="A1">
      <selection activeCell="A1" sqref="A1"/>
    </sheetView>
  </sheetViews>
  <sheetFormatPr defaultColWidth="9.00390625" defaultRowHeight="13.5"/>
  <cols>
    <col min="1" max="1" width="2.625" style="636" customWidth="1"/>
    <col min="2" max="2" width="10.125" style="636" customWidth="1"/>
    <col min="3" max="3" width="8.125" style="636" customWidth="1"/>
    <col min="4" max="4" width="7.625" style="636" customWidth="1"/>
    <col min="5" max="8" width="8.125" style="636" customWidth="1"/>
    <col min="9" max="9" width="10.125" style="636" customWidth="1"/>
    <col min="10" max="16384" width="9.00390625" style="636" customWidth="1"/>
  </cols>
  <sheetData>
    <row r="2" ht="14.25">
      <c r="B2" s="637" t="s">
        <v>1564</v>
      </c>
    </row>
    <row r="4" spans="2:12" ht="12.75" thickBot="1">
      <c r="B4" s="683" t="s">
        <v>1545</v>
      </c>
      <c r="L4" s="638" t="s">
        <v>1546</v>
      </c>
    </row>
    <row r="5" spans="2:12" ht="18" customHeight="1" thickTop="1">
      <c r="B5" s="1399" t="s">
        <v>2258</v>
      </c>
      <c r="C5" s="1401" t="s">
        <v>1559</v>
      </c>
      <c r="D5" s="1402"/>
      <c r="E5" s="1402"/>
      <c r="F5" s="1402"/>
      <c r="G5" s="1402"/>
      <c r="H5" s="1403"/>
      <c r="I5" s="1401" t="s">
        <v>1560</v>
      </c>
      <c r="J5" s="1403"/>
      <c r="K5" s="1401" t="s">
        <v>1561</v>
      </c>
      <c r="L5" s="1403"/>
    </row>
    <row r="6" spans="2:12" ht="18" customHeight="1">
      <c r="B6" s="1400"/>
      <c r="C6" s="172" t="s">
        <v>1547</v>
      </c>
      <c r="D6" s="761" t="s">
        <v>1548</v>
      </c>
      <c r="E6" s="172" t="s">
        <v>1549</v>
      </c>
      <c r="F6" s="172" t="s">
        <v>1550</v>
      </c>
      <c r="G6" s="172" t="s">
        <v>1551</v>
      </c>
      <c r="H6" s="172" t="s">
        <v>1552</v>
      </c>
      <c r="I6" s="172" t="s">
        <v>1553</v>
      </c>
      <c r="J6" s="172" t="s">
        <v>1554</v>
      </c>
      <c r="K6" s="172" t="s">
        <v>1553</v>
      </c>
      <c r="L6" s="172" t="s">
        <v>1554</v>
      </c>
    </row>
    <row r="7" spans="2:12" ht="15" customHeight="1">
      <c r="B7" s="434" t="s">
        <v>1562</v>
      </c>
      <c r="C7" s="648">
        <v>6394</v>
      </c>
      <c r="D7" s="648">
        <v>74</v>
      </c>
      <c r="E7" s="650">
        <v>98.9</v>
      </c>
      <c r="F7" s="648">
        <v>372052</v>
      </c>
      <c r="G7" s="648">
        <v>370239</v>
      </c>
      <c r="H7" s="650">
        <v>75.5</v>
      </c>
      <c r="I7" s="648">
        <v>1017829</v>
      </c>
      <c r="J7" s="648">
        <v>1051113</v>
      </c>
      <c r="K7" s="648">
        <v>151118</v>
      </c>
      <c r="L7" s="648">
        <v>764829</v>
      </c>
    </row>
    <row r="8" spans="2:12" ht="15" customHeight="1">
      <c r="B8" s="82" t="s">
        <v>2176</v>
      </c>
      <c r="C8" s="76">
        <v>6936</v>
      </c>
      <c r="D8" s="76">
        <v>41</v>
      </c>
      <c r="E8" s="663">
        <v>99.5</v>
      </c>
      <c r="F8" s="76">
        <v>371021</v>
      </c>
      <c r="G8" s="76">
        <v>356259</v>
      </c>
      <c r="H8" s="663">
        <v>68.7</v>
      </c>
      <c r="I8" s="76">
        <v>856412</v>
      </c>
      <c r="J8" s="76">
        <v>880487</v>
      </c>
      <c r="K8" s="76">
        <v>260802</v>
      </c>
      <c r="L8" s="76">
        <v>898019</v>
      </c>
    </row>
    <row r="9" spans="2:12" ht="15" customHeight="1">
      <c r="B9" s="82" t="s">
        <v>1555</v>
      </c>
      <c r="C9" s="76">
        <v>6619</v>
      </c>
      <c r="D9" s="76">
        <v>83</v>
      </c>
      <c r="E9" s="663">
        <v>98.8</v>
      </c>
      <c r="F9" s="76">
        <v>319747</v>
      </c>
      <c r="G9" s="76">
        <v>300976</v>
      </c>
      <c r="H9" s="663">
        <v>58.1</v>
      </c>
      <c r="I9" s="76">
        <v>910378</v>
      </c>
      <c r="J9" s="76">
        <v>968110</v>
      </c>
      <c r="K9" s="76">
        <v>239274</v>
      </c>
      <c r="L9" s="76">
        <v>907509</v>
      </c>
    </row>
    <row r="10" spans="2:12" ht="15" customHeight="1">
      <c r="B10" s="82" t="s">
        <v>1556</v>
      </c>
      <c r="C10" s="76">
        <v>6288</v>
      </c>
      <c r="D10" s="76">
        <v>106</v>
      </c>
      <c r="E10" s="663">
        <v>98.3</v>
      </c>
      <c r="F10" s="76">
        <v>313576</v>
      </c>
      <c r="G10" s="76">
        <v>294880</v>
      </c>
      <c r="H10" s="663">
        <v>58.7</v>
      </c>
      <c r="I10" s="76">
        <v>845364</v>
      </c>
      <c r="J10" s="76">
        <v>884938</v>
      </c>
      <c r="K10" s="76">
        <v>221640</v>
      </c>
      <c r="L10" s="76">
        <v>895801</v>
      </c>
    </row>
    <row r="11" spans="2:12" ht="15" customHeight="1">
      <c r="B11" s="82" t="s">
        <v>1557</v>
      </c>
      <c r="C11" s="76">
        <v>5971</v>
      </c>
      <c r="D11" s="76">
        <v>20</v>
      </c>
      <c r="E11" s="663">
        <v>99.66616591553998</v>
      </c>
      <c r="F11" s="76">
        <v>309311</v>
      </c>
      <c r="G11" s="76">
        <v>293651</v>
      </c>
      <c r="H11" s="663">
        <v>60.1</v>
      </c>
      <c r="I11" s="76">
        <v>1253545</v>
      </c>
      <c r="J11" s="76">
        <v>915504</v>
      </c>
      <c r="K11" s="76">
        <v>168826</v>
      </c>
      <c r="L11" s="76">
        <v>919318</v>
      </c>
    </row>
    <row r="12" spans="2:12" s="683" customFormat="1" ht="24" customHeight="1" thickBot="1">
      <c r="B12" s="762" t="s">
        <v>1558</v>
      </c>
      <c r="C12" s="763">
        <v>6725</v>
      </c>
      <c r="D12" s="763">
        <v>39</v>
      </c>
      <c r="E12" s="764">
        <v>99.4234180958013</v>
      </c>
      <c r="F12" s="763">
        <v>334032</v>
      </c>
      <c r="G12" s="763">
        <v>322103</v>
      </c>
      <c r="H12" s="764">
        <v>58.8</v>
      </c>
      <c r="I12" s="763">
        <v>1188374</v>
      </c>
      <c r="J12" s="763">
        <v>984495</v>
      </c>
      <c r="K12" s="763">
        <v>154818</v>
      </c>
      <c r="L12" s="763">
        <v>914523</v>
      </c>
    </row>
    <row r="13" ht="12">
      <c r="B13" s="636" t="s">
        <v>1563</v>
      </c>
    </row>
  </sheetData>
  <mergeCells count="4">
    <mergeCell ref="B5:B6"/>
    <mergeCell ref="C5:H5"/>
    <mergeCell ref="I5:J5"/>
    <mergeCell ref="K5:L5"/>
  </mergeCells>
  <printOptions/>
  <pageMargins left="0.2755905511811024" right="0.31496062992125984" top="0.5905511811023623" bottom="0.3937007874015748" header="0.2755905511811024" footer="0.1968503937007874"/>
  <pageSetup horizontalDpi="400" verticalDpi="400" orientation="portrait" paperSize="9" r:id="rId1"/>
</worksheet>
</file>

<file path=xl/worksheets/sheet22.xml><?xml version="1.0" encoding="utf-8"?>
<worksheet xmlns="http://schemas.openxmlformats.org/spreadsheetml/2006/main" xmlns:r="http://schemas.openxmlformats.org/officeDocument/2006/relationships">
  <dimension ref="B2:L12"/>
  <sheetViews>
    <sheetView workbookViewId="0" topLeftCell="A1">
      <selection activeCell="A1" sqref="A1"/>
    </sheetView>
  </sheetViews>
  <sheetFormatPr defaultColWidth="9.00390625" defaultRowHeight="13.5"/>
  <cols>
    <col min="1" max="1" width="3.00390625" style="765" customWidth="1"/>
    <col min="2" max="2" width="9.00390625" style="765" customWidth="1"/>
    <col min="3" max="3" width="8.00390625" style="765" customWidth="1"/>
    <col min="4" max="4" width="6.75390625" style="765" customWidth="1"/>
    <col min="5" max="5" width="8.00390625" style="765" customWidth="1"/>
    <col min="6" max="7" width="8.625" style="765" customWidth="1"/>
    <col min="8" max="8" width="6.50390625" style="765" customWidth="1"/>
    <col min="9" max="10" width="8.625" style="765" customWidth="1"/>
    <col min="11" max="11" width="6.00390625" style="765" customWidth="1"/>
    <col min="12" max="12" width="8.875" style="765" customWidth="1"/>
    <col min="13" max="16384" width="9.00390625" style="765" customWidth="1"/>
  </cols>
  <sheetData>
    <row r="2" ht="14.25">
      <c r="B2" s="766" t="s">
        <v>1572</v>
      </c>
    </row>
    <row r="3" ht="14.25">
      <c r="B3" s="766"/>
    </row>
    <row r="4" spans="2:12" ht="12.75" thickBot="1">
      <c r="B4" s="767" t="s">
        <v>1568</v>
      </c>
      <c r="L4" s="768" t="s">
        <v>1546</v>
      </c>
    </row>
    <row r="5" spans="2:12" ht="12.75" thickTop="1">
      <c r="B5" s="1404" t="s">
        <v>2258</v>
      </c>
      <c r="C5" s="769" t="s">
        <v>1565</v>
      </c>
      <c r="D5" s="769"/>
      <c r="E5" s="769"/>
      <c r="F5" s="769"/>
      <c r="G5" s="769"/>
      <c r="H5" s="769"/>
      <c r="I5" s="770" t="s">
        <v>1566</v>
      </c>
      <c r="J5" s="771"/>
      <c r="K5" s="769" t="s">
        <v>1567</v>
      </c>
      <c r="L5" s="772"/>
    </row>
    <row r="6" spans="2:12" ht="24">
      <c r="B6" s="1405"/>
      <c r="C6" s="773" t="s">
        <v>1547</v>
      </c>
      <c r="D6" s="773" t="s">
        <v>1548</v>
      </c>
      <c r="E6" s="773" t="s">
        <v>1549</v>
      </c>
      <c r="F6" s="773" t="s">
        <v>1550</v>
      </c>
      <c r="G6" s="773" t="s">
        <v>1551</v>
      </c>
      <c r="H6" s="773" t="s">
        <v>1552</v>
      </c>
      <c r="I6" s="773" t="s">
        <v>1553</v>
      </c>
      <c r="J6" s="773" t="s">
        <v>1554</v>
      </c>
      <c r="K6" s="773" t="s">
        <v>1553</v>
      </c>
      <c r="L6" s="773" t="s">
        <v>1554</v>
      </c>
    </row>
    <row r="7" spans="2:12" ht="12">
      <c r="B7" s="774" t="s">
        <v>1569</v>
      </c>
      <c r="C7" s="648">
        <v>1600</v>
      </c>
      <c r="D7" s="90">
        <v>10</v>
      </c>
      <c r="E7" s="650">
        <v>99.4</v>
      </c>
      <c r="F7" s="90">
        <v>97606</v>
      </c>
      <c r="G7" s="648">
        <v>89620</v>
      </c>
      <c r="H7" s="775">
        <v>70.5</v>
      </c>
      <c r="I7" s="648">
        <v>105515</v>
      </c>
      <c r="J7" s="90">
        <v>37754</v>
      </c>
      <c r="K7" s="648" t="s">
        <v>1570</v>
      </c>
      <c r="L7" s="776" t="s">
        <v>1570</v>
      </c>
    </row>
    <row r="8" spans="2:12" ht="12">
      <c r="B8" s="774" t="s">
        <v>1555</v>
      </c>
      <c r="C8" s="76">
        <v>2182</v>
      </c>
      <c r="D8" s="90">
        <v>8</v>
      </c>
      <c r="E8" s="663">
        <v>99.6</v>
      </c>
      <c r="F8" s="90">
        <v>13105</v>
      </c>
      <c r="G8" s="76">
        <v>122532</v>
      </c>
      <c r="H8" s="775">
        <v>70.1</v>
      </c>
      <c r="I8" s="76">
        <v>244986</v>
      </c>
      <c r="J8" s="90">
        <v>109232</v>
      </c>
      <c r="K8" s="76" t="s">
        <v>1570</v>
      </c>
      <c r="L8" s="776" t="s">
        <v>1570</v>
      </c>
    </row>
    <row r="9" spans="2:12" ht="12">
      <c r="B9" s="774" t="s">
        <v>1556</v>
      </c>
      <c r="C9" s="76">
        <v>2159</v>
      </c>
      <c r="D9" s="90">
        <v>31</v>
      </c>
      <c r="E9" s="663">
        <v>98.6</v>
      </c>
      <c r="F9" s="90">
        <v>146240</v>
      </c>
      <c r="G9" s="76">
        <v>130664</v>
      </c>
      <c r="H9" s="775">
        <v>62.2</v>
      </c>
      <c r="I9" s="76">
        <v>260964</v>
      </c>
      <c r="J9" s="90">
        <v>159925</v>
      </c>
      <c r="K9" s="76" t="s">
        <v>1570</v>
      </c>
      <c r="L9" s="776" t="s">
        <v>1570</v>
      </c>
    </row>
    <row r="10" spans="2:12" ht="12">
      <c r="B10" s="774" t="s">
        <v>1557</v>
      </c>
      <c r="C10" s="76">
        <v>2490</v>
      </c>
      <c r="D10" s="90">
        <v>8</v>
      </c>
      <c r="E10" s="663">
        <v>99.7</v>
      </c>
      <c r="F10" s="90">
        <v>177952</v>
      </c>
      <c r="G10" s="76">
        <v>156619</v>
      </c>
      <c r="H10" s="775">
        <v>67.3</v>
      </c>
      <c r="I10" s="76">
        <v>363921</v>
      </c>
      <c r="J10" s="90">
        <v>206947</v>
      </c>
      <c r="K10" s="76" t="s">
        <v>1570</v>
      </c>
      <c r="L10" s="776" t="s">
        <v>1570</v>
      </c>
    </row>
    <row r="11" spans="2:12" s="767" customFormat="1" ht="12" thickBot="1">
      <c r="B11" s="777" t="s">
        <v>1558</v>
      </c>
      <c r="C11" s="763">
        <v>2849</v>
      </c>
      <c r="D11" s="778">
        <v>17</v>
      </c>
      <c r="E11" s="764">
        <v>99.4</v>
      </c>
      <c r="F11" s="778">
        <v>193968</v>
      </c>
      <c r="G11" s="763">
        <v>174678</v>
      </c>
      <c r="H11" s="779">
        <v>62.3</v>
      </c>
      <c r="I11" s="763">
        <v>396331</v>
      </c>
      <c r="J11" s="778">
        <v>349282</v>
      </c>
      <c r="K11" s="763" t="s">
        <v>1570</v>
      </c>
      <c r="L11" s="780" t="s">
        <v>1570</v>
      </c>
    </row>
    <row r="12" ht="12">
      <c r="B12" s="765" t="s">
        <v>1571</v>
      </c>
    </row>
  </sheetData>
  <mergeCells count="1">
    <mergeCell ref="B5:B6"/>
  </mergeCells>
  <printOptions/>
  <pageMargins left="0.75" right="0.75" top="1" bottom="1" header="0.512" footer="0.512"/>
  <pageSetup horizontalDpi="400" verticalDpi="400" orientation="portrait" paperSize="9" scale="90" r:id="rId1"/>
</worksheet>
</file>

<file path=xl/worksheets/sheet23.xml><?xml version="1.0" encoding="utf-8"?>
<worksheet xmlns="http://schemas.openxmlformats.org/spreadsheetml/2006/main" xmlns:r="http://schemas.openxmlformats.org/officeDocument/2006/relationships">
  <dimension ref="A2:M28"/>
  <sheetViews>
    <sheetView workbookViewId="0" topLeftCell="A1">
      <selection activeCell="A1" sqref="A1"/>
    </sheetView>
  </sheetViews>
  <sheetFormatPr defaultColWidth="9.00390625" defaultRowHeight="13.5"/>
  <cols>
    <col min="1" max="1" width="2.625" style="636" customWidth="1"/>
    <col min="2" max="11" width="8.625" style="636" customWidth="1"/>
    <col min="12" max="12" width="8.25390625" style="636" customWidth="1"/>
    <col min="13" max="16384" width="9.00390625" style="636" customWidth="1"/>
  </cols>
  <sheetData>
    <row r="2" spans="2:5" ht="14.25">
      <c r="B2" s="781" t="s">
        <v>1603</v>
      </c>
      <c r="C2" s="782"/>
      <c r="E2" s="783"/>
    </row>
    <row r="3" spans="2:13" ht="12">
      <c r="B3" s="784"/>
      <c r="C3" s="784"/>
      <c r="D3" s="784"/>
      <c r="E3" s="785"/>
      <c r="F3" s="785"/>
      <c r="G3" s="785"/>
      <c r="H3" s="785"/>
      <c r="I3" s="785"/>
      <c r="J3" s="784"/>
      <c r="K3" s="784"/>
      <c r="L3" s="784"/>
      <c r="M3" s="784"/>
    </row>
    <row r="4" spans="2:13" ht="12.75" thickBot="1">
      <c r="B4" s="786" t="s">
        <v>1573</v>
      </c>
      <c r="C4" s="786"/>
      <c r="D4" s="786"/>
      <c r="E4" s="787"/>
      <c r="F4" s="787"/>
      <c r="G4" s="787"/>
      <c r="H4" s="787"/>
      <c r="I4" s="787"/>
      <c r="J4" s="787"/>
      <c r="K4" s="788"/>
      <c r="M4" s="784"/>
    </row>
    <row r="5" spans="1:13" ht="13.5" customHeight="1" thickTop="1">
      <c r="A5" s="789"/>
      <c r="B5" s="790"/>
      <c r="C5" s="791"/>
      <c r="D5" s="792"/>
      <c r="E5" s="1427" t="s">
        <v>1585</v>
      </c>
      <c r="F5" s="1428"/>
      <c r="G5" s="1428"/>
      <c r="H5" s="1428"/>
      <c r="I5" s="1429"/>
      <c r="J5" s="793" t="s">
        <v>1586</v>
      </c>
      <c r="K5" s="794" t="s">
        <v>1574</v>
      </c>
      <c r="M5" s="784"/>
    </row>
    <row r="6" spans="1:13" ht="13.5" customHeight="1">
      <c r="A6" s="789"/>
      <c r="B6" s="1411" t="s">
        <v>1587</v>
      </c>
      <c r="C6" s="1413"/>
      <c r="D6" s="797" t="s">
        <v>1575</v>
      </c>
      <c r="E6" s="1409" t="s">
        <v>1575</v>
      </c>
      <c r="F6" s="1409" t="s">
        <v>1576</v>
      </c>
      <c r="G6" s="1409" t="s">
        <v>1577</v>
      </c>
      <c r="H6" s="1423" t="s">
        <v>1578</v>
      </c>
      <c r="I6" s="1409" t="s">
        <v>1588</v>
      </c>
      <c r="J6" s="797" t="s">
        <v>1589</v>
      </c>
      <c r="K6" s="1409" t="s">
        <v>1575</v>
      </c>
      <c r="M6" s="784"/>
    </row>
    <row r="7" spans="1:13" ht="12">
      <c r="A7" s="789"/>
      <c r="B7" s="799"/>
      <c r="C7" s="800"/>
      <c r="D7" s="801"/>
      <c r="E7" s="1410"/>
      <c r="F7" s="1410"/>
      <c r="G7" s="1410"/>
      <c r="H7" s="1424"/>
      <c r="I7" s="1410"/>
      <c r="J7" s="803" t="s">
        <v>1590</v>
      </c>
      <c r="K7" s="1410"/>
      <c r="M7" s="784"/>
    </row>
    <row r="8" spans="1:13" ht="13.5">
      <c r="A8" s="789"/>
      <c r="B8" s="1411" t="s">
        <v>1591</v>
      </c>
      <c r="C8" s="1412"/>
      <c r="D8" s="805">
        <f>E8+K8+E19+I19+J8</f>
        <v>754464</v>
      </c>
      <c r="E8" s="806">
        <f>SUM(F8:I8)</f>
        <v>296567</v>
      </c>
      <c r="F8" s="806">
        <v>23850</v>
      </c>
      <c r="G8" s="806">
        <v>78182</v>
      </c>
      <c r="H8" s="806">
        <v>406</v>
      </c>
      <c r="I8" s="806">
        <v>194129</v>
      </c>
      <c r="J8" s="806">
        <v>3542</v>
      </c>
      <c r="K8" s="806">
        <f>B19+C19+D19</f>
        <v>412224</v>
      </c>
      <c r="M8" s="784"/>
    </row>
    <row r="9" spans="1:13" ht="13.5">
      <c r="A9" s="789"/>
      <c r="B9" s="1411">
        <v>5</v>
      </c>
      <c r="C9" s="1412"/>
      <c r="D9" s="805">
        <f>E9+K9+E20+I20+J9</f>
        <v>776470</v>
      </c>
      <c r="E9" s="805">
        <f>SUM(F9:I9)</f>
        <v>293475</v>
      </c>
      <c r="F9" s="805">
        <v>24884</v>
      </c>
      <c r="G9" s="805">
        <v>77148</v>
      </c>
      <c r="H9" s="805">
        <v>412</v>
      </c>
      <c r="I9" s="805">
        <v>191031</v>
      </c>
      <c r="J9" s="805">
        <v>3408</v>
      </c>
      <c r="K9" s="805">
        <f>B20+C20+D20</f>
        <v>435964</v>
      </c>
      <c r="M9" s="784"/>
    </row>
    <row r="10" spans="1:13" ht="13.5">
      <c r="A10" s="789"/>
      <c r="B10" s="1411">
        <v>6</v>
      </c>
      <c r="C10" s="1412"/>
      <c r="D10" s="805">
        <f>E10+K10+E21+I21+J10</f>
        <v>800248</v>
      </c>
      <c r="E10" s="805">
        <f>SUM(F10:I10)</f>
        <v>290759</v>
      </c>
      <c r="F10" s="805">
        <v>26578</v>
      </c>
      <c r="G10" s="805">
        <v>76449</v>
      </c>
      <c r="H10" s="805">
        <v>453</v>
      </c>
      <c r="I10" s="805">
        <v>187279</v>
      </c>
      <c r="J10" s="805">
        <v>3328</v>
      </c>
      <c r="K10" s="805">
        <v>461206</v>
      </c>
      <c r="M10" s="784"/>
    </row>
    <row r="11" spans="1:13" ht="13.5">
      <c r="A11" s="789"/>
      <c r="B11" s="1411">
        <v>7</v>
      </c>
      <c r="C11" s="1412"/>
      <c r="D11" s="805">
        <f>E11+K11+E22+I22+J11</f>
        <v>825132</v>
      </c>
      <c r="E11" s="805">
        <f>SUM(F11:I11)</f>
        <v>286479</v>
      </c>
      <c r="F11" s="805">
        <v>27842</v>
      </c>
      <c r="G11" s="805">
        <v>75720</v>
      </c>
      <c r="H11" s="805">
        <v>518</v>
      </c>
      <c r="I11" s="805">
        <v>182399</v>
      </c>
      <c r="J11" s="805">
        <v>3261</v>
      </c>
      <c r="K11" s="805">
        <f>B22+C22+D22</f>
        <v>489050</v>
      </c>
      <c r="M11" s="784"/>
    </row>
    <row r="12" spans="1:13" s="683" customFormat="1" ht="11.25">
      <c r="A12" s="807"/>
      <c r="B12" s="1414">
        <v>8</v>
      </c>
      <c r="C12" s="1415"/>
      <c r="D12" s="808">
        <f aca="true" t="shared" si="0" ref="D12:K12">SUM(D14:D15)</f>
        <v>844208</v>
      </c>
      <c r="E12" s="808">
        <f t="shared" si="0"/>
        <v>279372</v>
      </c>
      <c r="F12" s="808">
        <f t="shared" si="0"/>
        <v>28891</v>
      </c>
      <c r="G12" s="808">
        <f t="shared" si="0"/>
        <v>74724</v>
      </c>
      <c r="H12" s="808">
        <f t="shared" si="0"/>
        <v>551</v>
      </c>
      <c r="I12" s="808">
        <f t="shared" si="0"/>
        <v>175206</v>
      </c>
      <c r="J12" s="808">
        <f t="shared" si="0"/>
        <v>3205</v>
      </c>
      <c r="K12" s="808">
        <f t="shared" si="0"/>
        <v>517302</v>
      </c>
      <c r="M12" s="809"/>
    </row>
    <row r="13" spans="1:13" ht="6" customHeight="1">
      <c r="A13" s="789"/>
      <c r="B13" s="795"/>
      <c r="C13" s="804"/>
      <c r="D13" s="808"/>
      <c r="E13" s="808"/>
      <c r="F13" s="805"/>
      <c r="G13" s="805"/>
      <c r="H13" s="805"/>
      <c r="I13" s="805"/>
      <c r="J13" s="805"/>
      <c r="K13" s="808"/>
      <c r="M13" s="784"/>
    </row>
    <row r="14" spans="1:13" ht="13.5">
      <c r="A14" s="789"/>
      <c r="B14" s="1416" t="s">
        <v>1592</v>
      </c>
      <c r="C14" s="1417"/>
      <c r="D14" s="805">
        <f>E14+K14+E25+I25+J14</f>
        <v>831305</v>
      </c>
      <c r="E14" s="805">
        <f>SUM(F14:I14)</f>
        <v>270118</v>
      </c>
      <c r="F14" s="805">
        <v>21202</v>
      </c>
      <c r="G14" s="805">
        <v>74305</v>
      </c>
      <c r="H14" s="805">
        <v>138</v>
      </c>
      <c r="I14" s="805">
        <v>174473</v>
      </c>
      <c r="J14" s="805">
        <v>2509</v>
      </c>
      <c r="K14" s="805">
        <f>B25+C25+D25</f>
        <v>515775</v>
      </c>
      <c r="M14" s="784"/>
    </row>
    <row r="15" spans="1:13" ht="14.25" thickBot="1">
      <c r="A15" s="789"/>
      <c r="B15" s="1418" t="s">
        <v>1593</v>
      </c>
      <c r="C15" s="1419"/>
      <c r="D15" s="810">
        <f>E15+K15+E26+I26+J15</f>
        <v>12903</v>
      </c>
      <c r="E15" s="810">
        <f>SUM(F15:I15)</f>
        <v>9254</v>
      </c>
      <c r="F15" s="810">
        <v>7689</v>
      </c>
      <c r="G15" s="810">
        <v>419</v>
      </c>
      <c r="H15" s="810">
        <v>413</v>
      </c>
      <c r="I15" s="805">
        <v>733</v>
      </c>
      <c r="J15" s="810">
        <v>696</v>
      </c>
      <c r="K15" s="805">
        <f>B26+C26+D26</f>
        <v>1527</v>
      </c>
      <c r="L15" s="811"/>
      <c r="M15" s="784"/>
    </row>
    <row r="16" spans="1:12" ht="13.5" customHeight="1" thickTop="1">
      <c r="A16" s="789"/>
      <c r="B16" s="1420" t="s">
        <v>1579</v>
      </c>
      <c r="C16" s="1421"/>
      <c r="D16" s="1422"/>
      <c r="E16" s="812" t="s">
        <v>1594</v>
      </c>
      <c r="F16" s="813"/>
      <c r="G16" s="813"/>
      <c r="H16" s="814"/>
      <c r="I16" s="813" t="s">
        <v>1595</v>
      </c>
      <c r="J16" s="813"/>
      <c r="K16" s="814"/>
      <c r="L16" s="1406" t="s">
        <v>1596</v>
      </c>
    </row>
    <row r="17" spans="1:12" ht="13.5" customHeight="1">
      <c r="A17" s="815"/>
      <c r="B17" s="1409" t="s">
        <v>1576</v>
      </c>
      <c r="C17" s="1409" t="s">
        <v>1580</v>
      </c>
      <c r="D17" s="1409" t="s">
        <v>1597</v>
      </c>
      <c r="E17" s="1409" t="s">
        <v>1581</v>
      </c>
      <c r="F17" s="1409" t="s">
        <v>1598</v>
      </c>
      <c r="G17" s="1423" t="s">
        <v>1582</v>
      </c>
      <c r="H17" s="1423" t="s">
        <v>1599</v>
      </c>
      <c r="I17" s="1425" t="s">
        <v>1575</v>
      </c>
      <c r="J17" s="1423" t="s">
        <v>1583</v>
      </c>
      <c r="K17" s="1423" t="s">
        <v>1600</v>
      </c>
      <c r="L17" s="1407"/>
    </row>
    <row r="18" spans="1:12" ht="12" customHeight="1">
      <c r="A18" s="815"/>
      <c r="B18" s="1410"/>
      <c r="C18" s="1410"/>
      <c r="D18" s="1410"/>
      <c r="E18" s="1410"/>
      <c r="F18" s="1410"/>
      <c r="G18" s="1424"/>
      <c r="H18" s="1424"/>
      <c r="I18" s="1426"/>
      <c r="J18" s="1424"/>
      <c r="K18" s="1424"/>
      <c r="L18" s="1408"/>
    </row>
    <row r="19" spans="1:12" ht="12">
      <c r="A19" s="789"/>
      <c r="B19" s="806">
        <v>22011</v>
      </c>
      <c r="C19" s="805">
        <v>329696</v>
      </c>
      <c r="D19" s="805">
        <v>60517</v>
      </c>
      <c r="E19" s="806">
        <f>SUM(F19:H19)</f>
        <v>18817</v>
      </c>
      <c r="F19" s="805">
        <v>10287</v>
      </c>
      <c r="G19" s="805">
        <v>7956</v>
      </c>
      <c r="H19" s="805">
        <v>574</v>
      </c>
      <c r="I19" s="816">
        <f>SUM(J19:K19)</f>
        <v>23314</v>
      </c>
      <c r="J19" s="805">
        <v>9038</v>
      </c>
      <c r="K19" s="805">
        <v>14276</v>
      </c>
      <c r="L19" s="817" t="s">
        <v>1601</v>
      </c>
    </row>
    <row r="20" spans="1:12" ht="12">
      <c r="A20" s="789"/>
      <c r="B20" s="805">
        <v>33236</v>
      </c>
      <c r="C20" s="805">
        <v>331722</v>
      </c>
      <c r="D20" s="805">
        <v>71006</v>
      </c>
      <c r="E20" s="805">
        <f>SUM(F20:H20)</f>
        <v>19392</v>
      </c>
      <c r="F20" s="805">
        <v>10603</v>
      </c>
      <c r="G20" s="805">
        <v>8292</v>
      </c>
      <c r="H20" s="805">
        <v>497</v>
      </c>
      <c r="I20" s="818">
        <f>SUM(J20:K20)</f>
        <v>24231</v>
      </c>
      <c r="J20" s="805">
        <v>9695</v>
      </c>
      <c r="K20" s="805">
        <v>14536</v>
      </c>
      <c r="L20" s="797">
        <v>5</v>
      </c>
    </row>
    <row r="21" spans="1:12" ht="12">
      <c r="A21" s="789"/>
      <c r="B21" s="805">
        <v>46554</v>
      </c>
      <c r="C21" s="805">
        <v>332557</v>
      </c>
      <c r="D21" s="805">
        <v>82075</v>
      </c>
      <c r="E21" s="805">
        <f>SUM(F21:H21)</f>
        <v>20322</v>
      </c>
      <c r="F21" s="805">
        <v>10976</v>
      </c>
      <c r="G21" s="805">
        <v>8667</v>
      </c>
      <c r="H21" s="805">
        <v>679</v>
      </c>
      <c r="I21" s="818">
        <f>SUM(J21:K21)</f>
        <v>24633</v>
      </c>
      <c r="J21" s="805">
        <v>10149</v>
      </c>
      <c r="K21" s="805">
        <v>14484</v>
      </c>
      <c r="L21" s="797">
        <v>6</v>
      </c>
    </row>
    <row r="22" spans="1:12" ht="12">
      <c r="A22" s="789"/>
      <c r="B22" s="805">
        <v>60129</v>
      </c>
      <c r="C22" s="805">
        <v>334080</v>
      </c>
      <c r="D22" s="805">
        <v>94841</v>
      </c>
      <c r="E22" s="805">
        <f>SUM(F22:H22)</f>
        <v>21337</v>
      </c>
      <c r="F22" s="805">
        <v>11584</v>
      </c>
      <c r="G22" s="805">
        <v>9100</v>
      </c>
      <c r="H22" s="805">
        <v>653</v>
      </c>
      <c r="I22" s="818">
        <f>SUM(J22:K22)</f>
        <v>25005</v>
      </c>
      <c r="J22" s="805">
        <v>10492</v>
      </c>
      <c r="K22" s="805">
        <v>14513</v>
      </c>
      <c r="L22" s="797">
        <v>7</v>
      </c>
    </row>
    <row r="23" spans="1:12" s="683" customFormat="1" ht="11.25">
      <c r="A23" s="807"/>
      <c r="B23" s="808">
        <f aca="true" t="shared" si="1" ref="B23:K23">SUM(B25:B26)</f>
        <v>74320</v>
      </c>
      <c r="C23" s="808">
        <f t="shared" si="1"/>
        <v>334942</v>
      </c>
      <c r="D23" s="808">
        <f t="shared" si="1"/>
        <v>108040</v>
      </c>
      <c r="E23" s="808">
        <f t="shared" si="1"/>
        <v>19240</v>
      </c>
      <c r="F23" s="808">
        <f t="shared" si="1"/>
        <v>12414</v>
      </c>
      <c r="G23" s="808">
        <f t="shared" si="1"/>
        <v>6066</v>
      </c>
      <c r="H23" s="808">
        <f t="shared" si="1"/>
        <v>760</v>
      </c>
      <c r="I23" s="808">
        <f t="shared" si="1"/>
        <v>25089</v>
      </c>
      <c r="J23" s="808">
        <f t="shared" si="1"/>
        <v>10788</v>
      </c>
      <c r="K23" s="808">
        <f t="shared" si="1"/>
        <v>14301</v>
      </c>
      <c r="L23" s="819">
        <v>8</v>
      </c>
    </row>
    <row r="24" spans="1:12" ht="6" customHeight="1">
      <c r="A24" s="789"/>
      <c r="B24" s="805"/>
      <c r="C24" s="805"/>
      <c r="D24" s="805"/>
      <c r="E24" s="805"/>
      <c r="F24" s="805"/>
      <c r="G24" s="805"/>
      <c r="H24" s="805"/>
      <c r="I24" s="818"/>
      <c r="J24" s="805"/>
      <c r="K24" s="805"/>
      <c r="L24" s="817"/>
    </row>
    <row r="25" spans="1:12" ht="12">
      <c r="A25" s="789"/>
      <c r="B25" s="805">
        <v>74219</v>
      </c>
      <c r="C25" s="805">
        <v>333516</v>
      </c>
      <c r="D25" s="805">
        <v>108040</v>
      </c>
      <c r="E25" s="805">
        <f>SUM(F25:H25)</f>
        <v>17814</v>
      </c>
      <c r="F25" s="805">
        <v>11025</v>
      </c>
      <c r="G25" s="805">
        <v>6049</v>
      </c>
      <c r="H25" s="805">
        <v>740</v>
      </c>
      <c r="I25" s="818">
        <f>SUM(J25:K25)</f>
        <v>25089</v>
      </c>
      <c r="J25" s="805">
        <v>10788</v>
      </c>
      <c r="K25" s="805">
        <v>14301</v>
      </c>
      <c r="L25" s="797" t="s">
        <v>1592</v>
      </c>
    </row>
    <row r="26" spans="1:12" ht="15" customHeight="1" thickBot="1">
      <c r="A26" s="789"/>
      <c r="B26" s="820">
        <v>101</v>
      </c>
      <c r="C26" s="820">
        <v>1426</v>
      </c>
      <c r="D26" s="820">
        <v>0</v>
      </c>
      <c r="E26" s="820">
        <f>SUM(F26:H26)</f>
        <v>1426</v>
      </c>
      <c r="F26" s="820">
        <v>1389</v>
      </c>
      <c r="G26" s="820">
        <v>17</v>
      </c>
      <c r="H26" s="820">
        <v>20</v>
      </c>
      <c r="I26" s="821">
        <f>SUM(J26:K26)</f>
        <v>0</v>
      </c>
      <c r="J26" s="820">
        <v>0</v>
      </c>
      <c r="K26" s="820">
        <v>0</v>
      </c>
      <c r="L26" s="822" t="s">
        <v>1593</v>
      </c>
    </row>
    <row r="27" spans="2:13" ht="12">
      <c r="B27" s="636" t="s">
        <v>1602</v>
      </c>
      <c r="C27" s="784"/>
      <c r="D27" s="784"/>
      <c r="E27" s="784"/>
      <c r="F27" s="784"/>
      <c r="G27" s="784"/>
      <c r="H27" s="784"/>
      <c r="I27" s="784"/>
      <c r="J27" s="784"/>
      <c r="K27" s="784"/>
      <c r="L27" s="784"/>
      <c r="M27" s="784"/>
    </row>
    <row r="28" ht="12">
      <c r="B28" s="823" t="s">
        <v>1584</v>
      </c>
    </row>
    <row r="29" ht="13.5" customHeight="1"/>
  </sheetData>
  <mergeCells count="27">
    <mergeCell ref="E5:I5"/>
    <mergeCell ref="B10:C10"/>
    <mergeCell ref="B9:C9"/>
    <mergeCell ref="B8:C8"/>
    <mergeCell ref="G6:G7"/>
    <mergeCell ref="H6:H7"/>
    <mergeCell ref="I6:I7"/>
    <mergeCell ref="F6:F7"/>
    <mergeCell ref="K17:K18"/>
    <mergeCell ref="G17:G18"/>
    <mergeCell ref="F17:F18"/>
    <mergeCell ref="H17:H18"/>
    <mergeCell ref="I17:I18"/>
    <mergeCell ref="B15:C15"/>
    <mergeCell ref="B16:D16"/>
    <mergeCell ref="E17:E18"/>
    <mergeCell ref="J17:J18"/>
    <mergeCell ref="L16:L18"/>
    <mergeCell ref="K6:K7"/>
    <mergeCell ref="B17:B18"/>
    <mergeCell ref="B11:C11"/>
    <mergeCell ref="B6:C6"/>
    <mergeCell ref="E6:E7"/>
    <mergeCell ref="B12:C12"/>
    <mergeCell ref="C17:C18"/>
    <mergeCell ref="D17:D18"/>
    <mergeCell ref="B14:C14"/>
  </mergeCells>
  <printOptions/>
  <pageMargins left="0.2755905511811024" right="0.31496062992125984" top="0.5905511811023623" bottom="0.3937007874015748" header="0.2755905511811024" footer="0.1968503937007874"/>
  <pageSetup horizontalDpi="300" verticalDpi="300" orientation="portrait" paperSize="9" r:id="rId1"/>
</worksheet>
</file>

<file path=xl/worksheets/sheet24.xml><?xml version="1.0" encoding="utf-8"?>
<worksheet xmlns="http://schemas.openxmlformats.org/spreadsheetml/2006/main" xmlns:r="http://schemas.openxmlformats.org/officeDocument/2006/relationships">
  <dimension ref="B2:L58"/>
  <sheetViews>
    <sheetView workbookViewId="0" topLeftCell="A1">
      <selection activeCell="A1" sqref="A1"/>
    </sheetView>
  </sheetViews>
  <sheetFormatPr defaultColWidth="9.00390625" defaultRowHeight="15" customHeight="1"/>
  <cols>
    <col min="1" max="1" width="2.625" style="62" customWidth="1"/>
    <col min="2" max="2" width="13.125" style="62" customWidth="1"/>
    <col min="3" max="4" width="9.625" style="62" customWidth="1"/>
    <col min="5" max="5" width="1.25" style="66" customWidth="1"/>
    <col min="6" max="6" width="11.125" style="62" customWidth="1"/>
    <col min="7" max="8" width="9.625" style="62" customWidth="1"/>
    <col min="9" max="9" width="1.25" style="66" customWidth="1"/>
    <col min="10" max="10" width="11.125" style="62" customWidth="1"/>
    <col min="11" max="12" width="10.125" style="62" customWidth="1"/>
    <col min="13" max="13" width="15.00390625" style="62" customWidth="1"/>
    <col min="14" max="16384" width="9.00390625" style="62" customWidth="1"/>
  </cols>
  <sheetData>
    <row r="1" ht="12" customHeight="1"/>
    <row r="2" ht="21" customHeight="1">
      <c r="B2" s="63" t="s">
        <v>27</v>
      </c>
    </row>
    <row r="3" ht="12" customHeight="1"/>
    <row r="4" spans="2:12" ht="15" customHeight="1" thickBot="1">
      <c r="B4" s="62" t="s">
        <v>1604</v>
      </c>
      <c r="F4" s="62" t="s">
        <v>1605</v>
      </c>
      <c r="J4" s="62" t="s">
        <v>1606</v>
      </c>
      <c r="L4" s="65" t="s">
        <v>1607</v>
      </c>
    </row>
    <row r="5" spans="2:12" ht="15" customHeight="1" thickTop="1">
      <c r="B5" s="824"/>
      <c r="C5" s="68" t="s">
        <v>11</v>
      </c>
      <c r="D5" s="825" t="s">
        <v>12</v>
      </c>
      <c r="F5" s="824"/>
      <c r="G5" s="68" t="s">
        <v>11</v>
      </c>
      <c r="H5" s="825" t="s">
        <v>12</v>
      </c>
      <c r="I5" s="826"/>
      <c r="J5" s="824"/>
      <c r="K5" s="68" t="s">
        <v>11</v>
      </c>
      <c r="L5" s="825" t="s">
        <v>12</v>
      </c>
    </row>
    <row r="6" spans="2:12" ht="15" customHeight="1">
      <c r="B6" s="82" t="s">
        <v>1608</v>
      </c>
      <c r="C6" s="827">
        <v>248</v>
      </c>
      <c r="D6" s="827">
        <v>160</v>
      </c>
      <c r="F6" s="82" t="s">
        <v>1609</v>
      </c>
      <c r="G6" s="828">
        <v>8976</v>
      </c>
      <c r="H6" s="828">
        <v>9065</v>
      </c>
      <c r="J6" s="82" t="s">
        <v>1610</v>
      </c>
      <c r="K6" s="828">
        <v>5888</v>
      </c>
      <c r="L6" s="828">
        <v>5901</v>
      </c>
    </row>
    <row r="7" spans="2:12" ht="15" customHeight="1">
      <c r="B7" s="82" t="s">
        <v>1611</v>
      </c>
      <c r="C7" s="829">
        <v>64</v>
      </c>
      <c r="D7" s="829">
        <v>67</v>
      </c>
      <c r="F7" s="82" t="s">
        <v>1612</v>
      </c>
      <c r="G7" s="829">
        <v>158</v>
      </c>
      <c r="H7" s="829">
        <v>142</v>
      </c>
      <c r="J7" s="82" t="s">
        <v>1613</v>
      </c>
      <c r="K7" s="829">
        <v>511</v>
      </c>
      <c r="L7" s="829">
        <v>534</v>
      </c>
    </row>
    <row r="8" spans="2:12" ht="15" customHeight="1">
      <c r="B8" s="82" t="s">
        <v>1614</v>
      </c>
      <c r="C8" s="829">
        <v>40</v>
      </c>
      <c r="D8" s="829">
        <v>44</v>
      </c>
      <c r="F8" s="82" t="s">
        <v>1615</v>
      </c>
      <c r="G8" s="829">
        <v>173</v>
      </c>
      <c r="H8" s="829">
        <v>160</v>
      </c>
      <c r="J8" s="82" t="s">
        <v>1616</v>
      </c>
      <c r="K8" s="829">
        <v>3515</v>
      </c>
      <c r="L8" s="829">
        <v>3597</v>
      </c>
    </row>
    <row r="9" spans="2:12" ht="15" customHeight="1">
      <c r="B9" s="82" t="s">
        <v>1617</v>
      </c>
      <c r="C9" s="829">
        <v>164</v>
      </c>
      <c r="D9" s="829">
        <v>153</v>
      </c>
      <c r="F9" s="82" t="s">
        <v>1618</v>
      </c>
      <c r="G9" s="829">
        <v>412</v>
      </c>
      <c r="H9" s="829">
        <v>384</v>
      </c>
      <c r="J9" s="82" t="s">
        <v>1619</v>
      </c>
      <c r="K9" s="829">
        <v>142</v>
      </c>
      <c r="L9" s="829">
        <v>107</v>
      </c>
    </row>
    <row r="10" spans="2:12" ht="15" customHeight="1">
      <c r="B10" s="82" t="s">
        <v>1620</v>
      </c>
      <c r="C10" s="829">
        <v>10817</v>
      </c>
      <c r="D10" s="829">
        <v>10999</v>
      </c>
      <c r="F10" s="82" t="s">
        <v>1621</v>
      </c>
      <c r="G10" s="829">
        <v>568</v>
      </c>
      <c r="H10" s="829">
        <v>582</v>
      </c>
      <c r="J10" s="82" t="s">
        <v>1622</v>
      </c>
      <c r="K10" s="829">
        <v>2140</v>
      </c>
      <c r="L10" s="829">
        <v>2177</v>
      </c>
    </row>
    <row r="11" spans="2:12" ht="15" customHeight="1">
      <c r="B11" s="82" t="s">
        <v>1623</v>
      </c>
      <c r="C11" s="829">
        <v>126</v>
      </c>
      <c r="D11" s="829">
        <v>131</v>
      </c>
      <c r="F11" s="82" t="s">
        <v>1624</v>
      </c>
      <c r="G11" s="829">
        <v>68</v>
      </c>
      <c r="H11" s="829">
        <v>54</v>
      </c>
      <c r="J11" s="82" t="s">
        <v>1625</v>
      </c>
      <c r="K11" s="829">
        <v>277</v>
      </c>
      <c r="L11" s="829">
        <v>267</v>
      </c>
    </row>
    <row r="12" spans="2:12" ht="15" customHeight="1">
      <c r="B12" s="82" t="s">
        <v>1626</v>
      </c>
      <c r="C12" s="829">
        <v>2802</v>
      </c>
      <c r="D12" s="829">
        <v>2952</v>
      </c>
      <c r="F12" s="82" t="s">
        <v>1627</v>
      </c>
      <c r="G12" s="829">
        <v>373</v>
      </c>
      <c r="H12" s="829">
        <v>360</v>
      </c>
      <c r="J12" s="82" t="s">
        <v>1628</v>
      </c>
      <c r="K12" s="829">
        <v>4298</v>
      </c>
      <c r="L12" s="829">
        <v>4520</v>
      </c>
    </row>
    <row r="13" spans="2:12" ht="15" customHeight="1">
      <c r="B13" s="82" t="s">
        <v>1629</v>
      </c>
      <c r="C13" s="829">
        <v>5938</v>
      </c>
      <c r="D13" s="829">
        <v>6048</v>
      </c>
      <c r="F13" s="82" t="s">
        <v>1630</v>
      </c>
      <c r="G13" s="829">
        <v>741</v>
      </c>
      <c r="H13" s="829">
        <v>773</v>
      </c>
      <c r="J13" s="82" t="s">
        <v>1631</v>
      </c>
      <c r="K13" s="829">
        <v>1118</v>
      </c>
      <c r="L13" s="829">
        <v>1045</v>
      </c>
    </row>
    <row r="14" spans="2:12" ht="15" customHeight="1">
      <c r="B14" s="82" t="s">
        <v>1632</v>
      </c>
      <c r="C14" s="829">
        <v>397</v>
      </c>
      <c r="D14" s="829">
        <v>398</v>
      </c>
      <c r="F14" s="82" t="s">
        <v>1633</v>
      </c>
      <c r="G14" s="829">
        <v>251</v>
      </c>
      <c r="H14" s="829">
        <v>271</v>
      </c>
      <c r="J14" s="82" t="s">
        <v>1634</v>
      </c>
      <c r="K14" s="829">
        <v>1156</v>
      </c>
      <c r="L14" s="829">
        <v>1069</v>
      </c>
    </row>
    <row r="15" spans="2:12" ht="15" customHeight="1">
      <c r="B15" s="82" t="s">
        <v>1635</v>
      </c>
      <c r="C15" s="829">
        <v>391</v>
      </c>
      <c r="D15" s="829">
        <v>363</v>
      </c>
      <c r="F15" s="82" t="s">
        <v>1636</v>
      </c>
      <c r="G15" s="828">
        <v>2944</v>
      </c>
      <c r="H15" s="828">
        <v>3121</v>
      </c>
      <c r="J15" s="82" t="s">
        <v>1637</v>
      </c>
      <c r="K15" s="829">
        <v>54</v>
      </c>
      <c r="L15" s="829">
        <v>62</v>
      </c>
    </row>
    <row r="16" spans="2:12" ht="15" customHeight="1" thickBot="1">
      <c r="B16" s="82" t="s">
        <v>13</v>
      </c>
      <c r="C16" s="829">
        <v>8946</v>
      </c>
      <c r="D16" s="829">
        <v>8985</v>
      </c>
      <c r="F16" s="762" t="s">
        <v>2461</v>
      </c>
      <c r="G16" s="830">
        <f>SUM(G7:G14)</f>
        <v>2744</v>
      </c>
      <c r="H16" s="830">
        <f>SUM(H7:H14)</f>
        <v>2726</v>
      </c>
      <c r="J16" s="82" t="s">
        <v>1638</v>
      </c>
      <c r="K16" s="829">
        <v>1741</v>
      </c>
      <c r="L16" s="829">
        <v>1763</v>
      </c>
    </row>
    <row r="17" spans="2:12" ht="15" customHeight="1" thickBot="1">
      <c r="B17" s="82" t="s">
        <v>1639</v>
      </c>
      <c r="C17" s="829">
        <v>219</v>
      </c>
      <c r="D17" s="829">
        <v>219</v>
      </c>
      <c r="G17" s="831"/>
      <c r="H17" s="831"/>
      <c r="J17" s="762" t="s">
        <v>2461</v>
      </c>
      <c r="K17" s="832">
        <v>14953</v>
      </c>
      <c r="L17" s="830">
        <v>15141</v>
      </c>
    </row>
    <row r="18" spans="2:12" ht="15" customHeight="1" thickBot="1">
      <c r="B18" s="82" t="s">
        <v>1640</v>
      </c>
      <c r="C18" s="829">
        <v>3708</v>
      </c>
      <c r="D18" s="829">
        <v>3583</v>
      </c>
      <c r="F18" s="62" t="s">
        <v>1641</v>
      </c>
      <c r="G18" s="831"/>
      <c r="H18" s="831"/>
      <c r="K18" s="831"/>
      <c r="L18" s="831"/>
    </row>
    <row r="19" spans="2:12" ht="15" customHeight="1" thickBot="1" thickTop="1">
      <c r="B19" s="82" t="s">
        <v>1642</v>
      </c>
      <c r="C19" s="829">
        <v>48926</v>
      </c>
      <c r="D19" s="829">
        <v>48673</v>
      </c>
      <c r="F19" s="824"/>
      <c r="G19" s="68" t="s">
        <v>11</v>
      </c>
      <c r="H19" s="825" t="s">
        <v>12</v>
      </c>
      <c r="I19" s="826"/>
      <c r="J19" s="62" t="s">
        <v>1643</v>
      </c>
      <c r="K19" s="831"/>
      <c r="L19" s="831"/>
    </row>
    <row r="20" spans="2:12" ht="15" customHeight="1" thickTop="1">
      <c r="B20" s="82" t="s">
        <v>1644</v>
      </c>
      <c r="C20" s="829">
        <v>5888</v>
      </c>
      <c r="D20" s="829">
        <v>5901</v>
      </c>
      <c r="F20" s="82" t="s">
        <v>1645</v>
      </c>
      <c r="G20" s="829">
        <v>38</v>
      </c>
      <c r="H20" s="829">
        <v>32</v>
      </c>
      <c r="J20" s="67"/>
      <c r="K20" s="68" t="s">
        <v>11</v>
      </c>
      <c r="L20" s="825" t="s">
        <v>12</v>
      </c>
    </row>
    <row r="21" spans="2:12" ht="15" customHeight="1">
      <c r="B21" s="82" t="s">
        <v>1646</v>
      </c>
      <c r="C21" s="829">
        <v>601</v>
      </c>
      <c r="D21" s="829">
        <v>820</v>
      </c>
      <c r="F21" s="82" t="s">
        <v>14</v>
      </c>
      <c r="G21" s="829">
        <v>319</v>
      </c>
      <c r="H21" s="829">
        <v>322</v>
      </c>
      <c r="J21" s="82" t="s">
        <v>1647</v>
      </c>
      <c r="K21" s="828">
        <v>10817</v>
      </c>
      <c r="L21" s="828">
        <v>10999</v>
      </c>
    </row>
    <row r="22" spans="2:12" ht="15" customHeight="1">
      <c r="B22" s="82" t="s">
        <v>1648</v>
      </c>
      <c r="C22" s="829">
        <v>13</v>
      </c>
      <c r="D22" s="829">
        <v>10</v>
      </c>
      <c r="F22" s="82" t="s">
        <v>1649</v>
      </c>
      <c r="G22" s="829">
        <v>124</v>
      </c>
      <c r="H22" s="829">
        <v>129</v>
      </c>
      <c r="J22" s="82" t="s">
        <v>1650</v>
      </c>
      <c r="K22" s="829">
        <v>1647</v>
      </c>
      <c r="L22" s="829">
        <v>1694</v>
      </c>
    </row>
    <row r="23" spans="2:12" ht="15" customHeight="1">
      <c r="B23" s="82" t="s">
        <v>1651</v>
      </c>
      <c r="C23" s="829">
        <v>1159</v>
      </c>
      <c r="D23" s="829">
        <v>1090</v>
      </c>
      <c r="F23" s="82" t="s">
        <v>15</v>
      </c>
      <c r="G23" s="829">
        <v>1484</v>
      </c>
      <c r="H23" s="829">
        <v>1419</v>
      </c>
      <c r="J23" s="82" t="s">
        <v>1652</v>
      </c>
      <c r="K23" s="829">
        <v>720</v>
      </c>
      <c r="L23" s="829">
        <v>706</v>
      </c>
    </row>
    <row r="24" spans="2:12" ht="15" customHeight="1">
      <c r="B24" s="82" t="s">
        <v>1653</v>
      </c>
      <c r="C24" s="829">
        <v>2121</v>
      </c>
      <c r="D24" s="829">
        <v>2493</v>
      </c>
      <c r="F24" s="82" t="s">
        <v>1654</v>
      </c>
      <c r="G24" s="829">
        <v>914</v>
      </c>
      <c r="H24" s="829">
        <v>902</v>
      </c>
      <c r="J24" s="82" t="s">
        <v>1655</v>
      </c>
      <c r="K24" s="829">
        <v>50</v>
      </c>
      <c r="L24" s="829">
        <v>59</v>
      </c>
    </row>
    <row r="25" spans="2:12" ht="15" customHeight="1">
      <c r="B25" s="82" t="s">
        <v>1656</v>
      </c>
      <c r="C25" s="829">
        <v>7682</v>
      </c>
      <c r="D25" s="829">
        <v>7880</v>
      </c>
      <c r="F25" s="82" t="s">
        <v>1657</v>
      </c>
      <c r="G25" s="829">
        <v>436</v>
      </c>
      <c r="H25" s="829">
        <v>407</v>
      </c>
      <c r="J25" s="82" t="s">
        <v>16</v>
      </c>
      <c r="K25" s="829">
        <v>156</v>
      </c>
      <c r="L25" s="829">
        <v>155</v>
      </c>
    </row>
    <row r="26" spans="2:12" ht="15" customHeight="1">
      <c r="B26" s="82" t="s">
        <v>1658</v>
      </c>
      <c r="C26" s="829">
        <v>36</v>
      </c>
      <c r="D26" s="829">
        <v>31</v>
      </c>
      <c r="F26" s="82" t="s">
        <v>1659</v>
      </c>
      <c r="G26" s="829">
        <v>281</v>
      </c>
      <c r="H26" s="829">
        <v>281</v>
      </c>
      <c r="J26" s="82" t="s">
        <v>1660</v>
      </c>
      <c r="K26" s="829">
        <v>1565</v>
      </c>
      <c r="L26" s="829">
        <v>1552</v>
      </c>
    </row>
    <row r="27" spans="2:12" ht="15" customHeight="1">
      <c r="B27" s="82" t="s">
        <v>1661</v>
      </c>
      <c r="C27" s="829">
        <v>2580</v>
      </c>
      <c r="D27" s="829">
        <v>2563</v>
      </c>
      <c r="F27" s="82" t="s">
        <v>1662</v>
      </c>
      <c r="G27" s="829">
        <v>133</v>
      </c>
      <c r="H27" s="829">
        <v>125</v>
      </c>
      <c r="J27" s="82" t="s">
        <v>1663</v>
      </c>
      <c r="K27" s="829">
        <v>229</v>
      </c>
      <c r="L27" s="829">
        <v>212</v>
      </c>
    </row>
    <row r="28" spans="2:12" ht="15" customHeight="1">
      <c r="B28" s="82" t="s">
        <v>17</v>
      </c>
      <c r="C28" s="829">
        <v>786</v>
      </c>
      <c r="D28" s="829">
        <v>832</v>
      </c>
      <c r="F28" s="82" t="s">
        <v>1664</v>
      </c>
      <c r="G28" s="829">
        <v>240</v>
      </c>
      <c r="H28" s="829">
        <v>232</v>
      </c>
      <c r="J28" s="82" t="s">
        <v>1665</v>
      </c>
      <c r="K28" s="829">
        <v>2038</v>
      </c>
      <c r="L28" s="829">
        <v>2021</v>
      </c>
    </row>
    <row r="29" spans="2:12" ht="15" customHeight="1">
      <c r="B29" s="82" t="s">
        <v>1666</v>
      </c>
      <c r="C29" s="829">
        <v>2514</v>
      </c>
      <c r="D29" s="829">
        <v>2484</v>
      </c>
      <c r="F29" s="82" t="s">
        <v>1667</v>
      </c>
      <c r="G29" s="829">
        <v>58</v>
      </c>
      <c r="H29" s="829">
        <v>46</v>
      </c>
      <c r="J29" s="82" t="s">
        <v>1668</v>
      </c>
      <c r="K29" s="829">
        <v>274</v>
      </c>
      <c r="L29" s="829">
        <v>297</v>
      </c>
    </row>
    <row r="30" spans="2:12" ht="15" customHeight="1">
      <c r="B30" s="82" t="s">
        <v>18</v>
      </c>
      <c r="C30" s="829">
        <v>5223</v>
      </c>
      <c r="D30" s="829">
        <v>5312</v>
      </c>
      <c r="F30" s="82" t="s">
        <v>1609</v>
      </c>
      <c r="G30" s="828">
        <v>8976</v>
      </c>
      <c r="H30" s="828">
        <v>9065</v>
      </c>
      <c r="J30" s="82" t="s">
        <v>1669</v>
      </c>
      <c r="K30" s="829">
        <v>390</v>
      </c>
      <c r="L30" s="829">
        <v>450</v>
      </c>
    </row>
    <row r="31" spans="2:12" ht="15" customHeight="1" thickBot="1">
      <c r="B31" s="82" t="s">
        <v>1670</v>
      </c>
      <c r="C31" s="829">
        <v>214</v>
      </c>
      <c r="D31" s="829">
        <v>216</v>
      </c>
      <c r="F31" s="762" t="s">
        <v>2461</v>
      </c>
      <c r="G31" s="830">
        <f>SUM(G20:G29)</f>
        <v>4027</v>
      </c>
      <c r="H31" s="830">
        <v>3894</v>
      </c>
      <c r="J31" s="82" t="s">
        <v>19</v>
      </c>
      <c r="K31" s="829">
        <v>187</v>
      </c>
      <c r="L31" s="829">
        <v>160</v>
      </c>
    </row>
    <row r="32" spans="2:12" ht="15" customHeight="1">
      <c r="B32" s="82" t="s">
        <v>1671</v>
      </c>
      <c r="C32" s="829">
        <v>4237</v>
      </c>
      <c r="D32" s="829">
        <v>4192</v>
      </c>
      <c r="G32" s="831"/>
      <c r="H32" s="831"/>
      <c r="J32" s="82" t="s">
        <v>1672</v>
      </c>
      <c r="K32" s="829">
        <v>62</v>
      </c>
      <c r="L32" s="829">
        <v>64</v>
      </c>
    </row>
    <row r="33" spans="2:12" ht="15" customHeight="1" thickBot="1">
      <c r="B33" s="82" t="s">
        <v>1673</v>
      </c>
      <c r="C33" s="829">
        <v>85</v>
      </c>
      <c r="D33" s="829">
        <v>95</v>
      </c>
      <c r="F33" s="62" t="s">
        <v>1674</v>
      </c>
      <c r="G33" s="831"/>
      <c r="H33" s="831"/>
      <c r="J33" s="82" t="s">
        <v>1675</v>
      </c>
      <c r="K33" s="829">
        <v>79</v>
      </c>
      <c r="L33" s="829">
        <v>77</v>
      </c>
    </row>
    <row r="34" spans="2:12" ht="15" customHeight="1" thickTop="1">
      <c r="B34" s="82" t="s">
        <v>1676</v>
      </c>
      <c r="C34" s="829">
        <v>313</v>
      </c>
      <c r="D34" s="829">
        <v>309</v>
      </c>
      <c r="F34" s="824"/>
      <c r="G34" s="68" t="s">
        <v>20</v>
      </c>
      <c r="H34" s="825" t="s">
        <v>21</v>
      </c>
      <c r="I34" s="826"/>
      <c r="J34" s="82" t="s">
        <v>1677</v>
      </c>
      <c r="K34" s="829">
        <v>54</v>
      </c>
      <c r="L34" s="829">
        <v>52</v>
      </c>
    </row>
    <row r="35" spans="2:12" ht="15" customHeight="1">
      <c r="B35" s="82" t="s">
        <v>1678</v>
      </c>
      <c r="C35" s="829">
        <v>672</v>
      </c>
      <c r="D35" s="829">
        <v>641</v>
      </c>
      <c r="F35" s="82" t="s">
        <v>1679</v>
      </c>
      <c r="G35" s="829">
        <v>560</v>
      </c>
      <c r="H35" s="829">
        <v>473</v>
      </c>
      <c r="J35" s="82" t="s">
        <v>1680</v>
      </c>
      <c r="K35" s="829">
        <v>651</v>
      </c>
      <c r="L35" s="829">
        <v>632</v>
      </c>
    </row>
    <row r="36" spans="2:12" ht="15" customHeight="1">
      <c r="B36" s="82" t="s">
        <v>1681</v>
      </c>
      <c r="C36" s="829">
        <v>8976</v>
      </c>
      <c r="D36" s="829">
        <v>9065</v>
      </c>
      <c r="F36" s="82" t="s">
        <v>1682</v>
      </c>
      <c r="G36" s="829">
        <v>257</v>
      </c>
      <c r="H36" s="829">
        <v>243</v>
      </c>
      <c r="J36" s="82" t="s">
        <v>22</v>
      </c>
      <c r="K36" s="829">
        <v>3</v>
      </c>
      <c r="L36" s="829">
        <v>0</v>
      </c>
    </row>
    <row r="37" spans="2:12" ht="15" customHeight="1" thickBot="1">
      <c r="B37" s="82" t="s">
        <v>1683</v>
      </c>
      <c r="C37" s="829">
        <v>173</v>
      </c>
      <c r="D37" s="829">
        <v>182</v>
      </c>
      <c r="F37" s="82" t="s">
        <v>1684</v>
      </c>
      <c r="G37" s="829">
        <v>1451</v>
      </c>
      <c r="H37" s="829">
        <v>1399</v>
      </c>
      <c r="J37" s="762" t="s">
        <v>2461</v>
      </c>
      <c r="K37" s="830">
        <v>8105</v>
      </c>
      <c r="L37" s="830">
        <v>8132</v>
      </c>
    </row>
    <row r="38" spans="2:12" ht="15" customHeight="1">
      <c r="B38" s="82" t="s">
        <v>1685</v>
      </c>
      <c r="C38" s="829">
        <v>306</v>
      </c>
      <c r="D38" s="829">
        <v>270</v>
      </c>
      <c r="F38" s="82" t="s">
        <v>1686</v>
      </c>
      <c r="G38" s="829">
        <v>371</v>
      </c>
      <c r="H38" s="829">
        <v>317</v>
      </c>
      <c r="K38" s="831"/>
      <c r="L38" s="831"/>
    </row>
    <row r="39" spans="2:12" ht="15" customHeight="1" thickBot="1">
      <c r="B39" s="82" t="s">
        <v>1687</v>
      </c>
      <c r="C39" s="829">
        <v>1505</v>
      </c>
      <c r="D39" s="829">
        <v>1379</v>
      </c>
      <c r="F39" s="82" t="s">
        <v>1688</v>
      </c>
      <c r="G39" s="829">
        <v>277</v>
      </c>
      <c r="H39" s="829">
        <v>267</v>
      </c>
      <c r="J39" s="62" t="s">
        <v>1689</v>
      </c>
      <c r="K39" s="831"/>
      <c r="L39" s="831"/>
    </row>
    <row r="40" spans="2:12" ht="15" customHeight="1" thickTop="1">
      <c r="B40" s="82" t="s">
        <v>1690</v>
      </c>
      <c r="C40" s="829">
        <v>551</v>
      </c>
      <c r="D40" s="829">
        <v>538</v>
      </c>
      <c r="F40" s="82" t="s">
        <v>1691</v>
      </c>
      <c r="G40" s="829">
        <v>631</v>
      </c>
      <c r="H40" s="829">
        <v>601</v>
      </c>
      <c r="J40" s="67"/>
      <c r="K40" s="68" t="s">
        <v>23</v>
      </c>
      <c r="L40" s="825" t="s">
        <v>24</v>
      </c>
    </row>
    <row r="41" spans="2:12" ht="15" customHeight="1">
      <c r="B41" s="82" t="s">
        <v>1692</v>
      </c>
      <c r="C41" s="829">
        <v>337</v>
      </c>
      <c r="D41" s="829">
        <v>349</v>
      </c>
      <c r="F41" s="82" t="s">
        <v>1693</v>
      </c>
      <c r="G41" s="829">
        <v>324</v>
      </c>
      <c r="H41" s="829">
        <v>280</v>
      </c>
      <c r="J41" s="82" t="s">
        <v>1629</v>
      </c>
      <c r="K41" s="829">
        <v>1269</v>
      </c>
      <c r="L41" s="829">
        <v>1271</v>
      </c>
    </row>
    <row r="42" spans="2:12" ht="15" customHeight="1">
      <c r="B42" s="82" t="s">
        <v>1694</v>
      </c>
      <c r="C42" s="829">
        <v>124</v>
      </c>
      <c r="D42" s="829">
        <v>115</v>
      </c>
      <c r="F42" s="82" t="s">
        <v>1695</v>
      </c>
      <c r="G42" s="829">
        <v>1418</v>
      </c>
      <c r="H42" s="829">
        <v>1285</v>
      </c>
      <c r="J42" s="82" t="s">
        <v>1696</v>
      </c>
      <c r="K42" s="829">
        <v>35</v>
      </c>
      <c r="L42" s="829">
        <v>34</v>
      </c>
    </row>
    <row r="43" spans="2:12" ht="15" customHeight="1" thickBot="1">
      <c r="B43" s="762" t="s">
        <v>2461</v>
      </c>
      <c r="C43" s="830">
        <v>128884</v>
      </c>
      <c r="D43" s="830">
        <f>SUM(D6:D42)</f>
        <v>129542</v>
      </c>
      <c r="F43" s="82" t="s">
        <v>1697</v>
      </c>
      <c r="G43" s="829">
        <v>8019</v>
      </c>
      <c r="H43" s="829">
        <v>7836</v>
      </c>
      <c r="J43" s="82" t="s">
        <v>1698</v>
      </c>
      <c r="K43" s="829">
        <v>1800</v>
      </c>
      <c r="L43" s="829">
        <v>1789</v>
      </c>
    </row>
    <row r="44" spans="2:12" ht="15" customHeight="1">
      <c r="B44" s="826"/>
      <c r="C44" s="833"/>
      <c r="D44" s="833"/>
      <c r="F44" s="82" t="s">
        <v>1699</v>
      </c>
      <c r="G44" s="829">
        <v>1935</v>
      </c>
      <c r="H44" s="829">
        <v>1919</v>
      </c>
      <c r="J44" s="82" t="s">
        <v>1700</v>
      </c>
      <c r="K44" s="829">
        <v>243</v>
      </c>
      <c r="L44" s="829">
        <v>294</v>
      </c>
    </row>
    <row r="45" spans="6:12" ht="15" customHeight="1">
      <c r="F45" s="82" t="s">
        <v>1701</v>
      </c>
      <c r="G45" s="829">
        <v>481</v>
      </c>
      <c r="H45" s="829">
        <v>494</v>
      </c>
      <c r="J45" s="82" t="s">
        <v>1702</v>
      </c>
      <c r="K45" s="829">
        <v>248</v>
      </c>
      <c r="L45" s="829">
        <v>152</v>
      </c>
    </row>
    <row r="46" spans="2:12" ht="15" customHeight="1" thickBot="1">
      <c r="B46" s="62" t="s">
        <v>1703</v>
      </c>
      <c r="E46" s="826"/>
      <c r="F46" s="82" t="s">
        <v>1704</v>
      </c>
      <c r="G46" s="829">
        <v>2944</v>
      </c>
      <c r="H46" s="829">
        <v>3121</v>
      </c>
      <c r="J46" s="82" t="s">
        <v>1705</v>
      </c>
      <c r="K46" s="829">
        <v>142</v>
      </c>
      <c r="L46" s="829">
        <v>152</v>
      </c>
    </row>
    <row r="47" spans="2:12" ht="15" customHeight="1" thickTop="1">
      <c r="B47" s="824"/>
      <c r="C47" s="68" t="s">
        <v>23</v>
      </c>
      <c r="D47" s="825" t="s">
        <v>24</v>
      </c>
      <c r="F47" s="82" t="s">
        <v>1706</v>
      </c>
      <c r="G47" s="829">
        <v>99</v>
      </c>
      <c r="H47" s="829">
        <v>92</v>
      </c>
      <c r="J47" s="82" t="s">
        <v>1665</v>
      </c>
      <c r="K47" s="829">
        <v>1129</v>
      </c>
      <c r="L47" s="829">
        <v>1077</v>
      </c>
    </row>
    <row r="48" spans="2:12" ht="15" customHeight="1">
      <c r="B48" s="82" t="s">
        <v>1707</v>
      </c>
      <c r="C48" s="829">
        <v>404</v>
      </c>
      <c r="D48" s="829">
        <v>393</v>
      </c>
      <c r="F48" s="82" t="s">
        <v>1708</v>
      </c>
      <c r="G48" s="829">
        <v>1267</v>
      </c>
      <c r="H48" s="829">
        <v>1254</v>
      </c>
      <c r="J48" s="82" t="s">
        <v>1709</v>
      </c>
      <c r="K48" s="829">
        <v>105</v>
      </c>
      <c r="L48" s="829">
        <v>98</v>
      </c>
    </row>
    <row r="49" spans="2:12" ht="15" customHeight="1">
      <c r="B49" s="82" t="s">
        <v>1710</v>
      </c>
      <c r="C49" s="829">
        <v>2382</v>
      </c>
      <c r="D49" s="829">
        <v>2314</v>
      </c>
      <c r="F49" s="82" t="s">
        <v>1711</v>
      </c>
      <c r="G49" s="829">
        <v>32</v>
      </c>
      <c r="H49" s="829">
        <v>19</v>
      </c>
      <c r="J49" s="82" t="s">
        <v>1712</v>
      </c>
      <c r="K49" s="829">
        <v>1446</v>
      </c>
      <c r="L49" s="829">
        <v>1484</v>
      </c>
    </row>
    <row r="50" spans="2:12" ht="15" customHeight="1">
      <c r="B50" s="82" t="s">
        <v>1713</v>
      </c>
      <c r="C50" s="829">
        <v>282</v>
      </c>
      <c r="D50" s="829">
        <v>302</v>
      </c>
      <c r="F50" s="82" t="s">
        <v>1714</v>
      </c>
      <c r="G50" s="829">
        <v>10607</v>
      </c>
      <c r="H50" s="829">
        <v>10601</v>
      </c>
      <c r="J50" s="82" t="s">
        <v>2033</v>
      </c>
      <c r="K50" s="829">
        <v>3744</v>
      </c>
      <c r="L50" s="829">
        <v>3854</v>
      </c>
    </row>
    <row r="51" spans="2:12" ht="15" customHeight="1">
      <c r="B51" s="82" t="s">
        <v>2034</v>
      </c>
      <c r="C51" s="829">
        <v>464</v>
      </c>
      <c r="D51" s="829">
        <v>496</v>
      </c>
      <c r="F51" s="82" t="s">
        <v>0</v>
      </c>
      <c r="G51" s="829">
        <v>468</v>
      </c>
      <c r="H51" s="829">
        <v>454</v>
      </c>
      <c r="J51" s="82" t="s">
        <v>1</v>
      </c>
      <c r="K51" s="829">
        <v>342</v>
      </c>
      <c r="L51" s="829">
        <v>395</v>
      </c>
    </row>
    <row r="52" spans="2:12" ht="15" customHeight="1">
      <c r="B52" s="82" t="s">
        <v>2</v>
      </c>
      <c r="C52" s="828">
        <v>601</v>
      </c>
      <c r="D52" s="828">
        <v>820</v>
      </c>
      <c r="F52" s="82" t="s">
        <v>3</v>
      </c>
      <c r="G52" s="829">
        <v>504</v>
      </c>
      <c r="H52" s="829">
        <v>468</v>
      </c>
      <c r="J52" s="82" t="s">
        <v>4</v>
      </c>
      <c r="K52" s="829">
        <v>112</v>
      </c>
      <c r="L52" s="829">
        <v>127</v>
      </c>
    </row>
    <row r="53" spans="2:12" ht="15" customHeight="1" thickBot="1">
      <c r="B53" s="762" t="s">
        <v>2461</v>
      </c>
      <c r="C53" s="830">
        <f>SUM(C48:C51)</f>
        <v>3532</v>
      </c>
      <c r="D53" s="830">
        <f>SUM(D48:D51)</f>
        <v>3505</v>
      </c>
      <c r="F53" s="82" t="s">
        <v>5</v>
      </c>
      <c r="G53" s="829">
        <v>1570</v>
      </c>
      <c r="H53" s="829">
        <v>1490</v>
      </c>
      <c r="J53" s="82" t="s">
        <v>6</v>
      </c>
      <c r="K53" s="829">
        <v>217</v>
      </c>
      <c r="L53" s="829">
        <v>168</v>
      </c>
    </row>
    <row r="54" spans="6:12" ht="15" customHeight="1">
      <c r="F54" s="82" t="s">
        <v>7</v>
      </c>
      <c r="G54" s="829">
        <v>801</v>
      </c>
      <c r="H54" s="829">
        <v>805</v>
      </c>
      <c r="J54" s="82" t="s">
        <v>8</v>
      </c>
      <c r="K54" s="829">
        <v>403</v>
      </c>
      <c r="L54" s="829">
        <v>503</v>
      </c>
    </row>
    <row r="55" spans="3:12" ht="15" customHeight="1">
      <c r="C55" s="66"/>
      <c r="F55" s="82" t="s">
        <v>9</v>
      </c>
      <c r="G55" s="829">
        <v>63</v>
      </c>
      <c r="H55" s="829">
        <v>59</v>
      </c>
      <c r="J55" s="82" t="s">
        <v>10</v>
      </c>
      <c r="K55" s="829">
        <v>1833</v>
      </c>
      <c r="L55" s="829">
        <v>1816</v>
      </c>
    </row>
    <row r="56" spans="6:12" ht="15" customHeight="1" thickBot="1">
      <c r="F56" s="762" t="s">
        <v>2461</v>
      </c>
      <c r="G56" s="830">
        <v>34078</v>
      </c>
      <c r="H56" s="830">
        <v>33476</v>
      </c>
      <c r="I56" s="834"/>
      <c r="J56" s="762" t="s">
        <v>2461</v>
      </c>
      <c r="K56" s="830">
        <f>SUM(K41:K55)</f>
        <v>13068</v>
      </c>
      <c r="L56" s="830">
        <f>SUM(L41:L55)</f>
        <v>13214</v>
      </c>
    </row>
    <row r="57" ht="15" customHeight="1">
      <c r="B57" s="62" t="s">
        <v>25</v>
      </c>
    </row>
    <row r="58" ht="15" customHeight="1">
      <c r="B58" s="62" t="s">
        <v>26</v>
      </c>
    </row>
  </sheetData>
  <printOptions/>
  <pageMargins left="0.2755905511811024" right="0.31496062992125984" top="0.34" bottom="0.27" header="0.2755905511811024" footer="0.1968503937007874"/>
  <pageSetup horizontalDpi="300" verticalDpi="300" orientation="portrait" paperSize="9" r:id="rId1"/>
</worksheet>
</file>

<file path=xl/worksheets/sheet25.xml><?xml version="1.0" encoding="utf-8"?>
<worksheet xmlns="http://schemas.openxmlformats.org/spreadsheetml/2006/main" xmlns:r="http://schemas.openxmlformats.org/officeDocument/2006/relationships">
  <dimension ref="B2:P70"/>
  <sheetViews>
    <sheetView workbookViewId="0" topLeftCell="A1">
      <selection activeCell="A1" sqref="A1"/>
    </sheetView>
  </sheetViews>
  <sheetFormatPr defaultColWidth="9.00390625" defaultRowHeight="13.5"/>
  <cols>
    <col min="1" max="1" width="2.625" style="835" customWidth="1"/>
    <col min="2" max="2" width="3.25390625" style="835" customWidth="1"/>
    <col min="3" max="3" width="9.75390625" style="835" customWidth="1"/>
    <col min="4" max="4" width="8.625" style="835" customWidth="1"/>
    <col min="5" max="5" width="9.625" style="835" customWidth="1"/>
    <col min="6" max="6" width="13.625" style="835" customWidth="1"/>
    <col min="7" max="7" width="8.625" style="835" customWidth="1"/>
    <col min="8" max="8" width="2.125" style="835" customWidth="1"/>
    <col min="9" max="9" width="8.625" style="835" customWidth="1"/>
    <col min="10" max="10" width="2.125" style="835" customWidth="1"/>
    <col min="11" max="11" width="13.625" style="835" customWidth="1"/>
    <col min="12" max="12" width="8.625" style="835" customWidth="1"/>
    <col min="13" max="13" width="2.125" style="835" customWidth="1"/>
    <col min="14" max="14" width="8.625" style="835" customWidth="1"/>
    <col min="15" max="15" width="2.125" style="835" customWidth="1"/>
    <col min="16" max="16" width="13.625" style="835" customWidth="1"/>
    <col min="17" max="16384" width="9.00390625" style="835" customWidth="1"/>
  </cols>
  <sheetData>
    <row r="2" spans="2:16" ht="15" customHeight="1">
      <c r="B2" s="836" t="s">
        <v>43</v>
      </c>
      <c r="F2" s="837"/>
      <c r="G2" s="837"/>
      <c r="H2" s="837"/>
      <c r="I2" s="837"/>
      <c r="J2" s="837"/>
      <c r="K2" s="838"/>
      <c r="L2" s="837"/>
      <c r="M2" s="837"/>
      <c r="N2" s="837"/>
      <c r="O2" s="837"/>
      <c r="P2" s="837"/>
    </row>
    <row r="3" spans="3:16" ht="13.5" customHeight="1" thickBot="1">
      <c r="C3" s="839"/>
      <c r="D3" s="839"/>
      <c r="E3" s="839"/>
      <c r="F3" s="839"/>
      <c r="G3" s="839"/>
      <c r="H3" s="839"/>
      <c r="I3" s="839"/>
      <c r="J3" s="839"/>
      <c r="K3" s="839"/>
      <c r="L3" s="840"/>
      <c r="M3" s="840"/>
      <c r="N3" s="840"/>
      <c r="O3" s="840"/>
      <c r="P3" s="841" t="s">
        <v>35</v>
      </c>
    </row>
    <row r="4" spans="2:16" s="842" customFormat="1" ht="13.5" customHeight="1" thickTop="1">
      <c r="B4" s="1447" t="s">
        <v>36</v>
      </c>
      <c r="C4" s="1448"/>
      <c r="D4" s="1443" t="s">
        <v>28</v>
      </c>
      <c r="E4" s="1444"/>
      <c r="F4" s="1444"/>
      <c r="G4" s="1430" t="s">
        <v>29</v>
      </c>
      <c r="H4" s="1431"/>
      <c r="I4" s="1431"/>
      <c r="J4" s="1431"/>
      <c r="K4" s="1432"/>
      <c r="L4" s="1430" t="s">
        <v>30</v>
      </c>
      <c r="M4" s="1431"/>
      <c r="N4" s="1431"/>
      <c r="O4" s="1431"/>
      <c r="P4" s="1432"/>
    </row>
    <row r="5" spans="2:16" s="842" customFormat="1" ht="13.5" customHeight="1">
      <c r="B5" s="843"/>
      <c r="C5" s="844"/>
      <c r="D5" s="1441" t="s">
        <v>31</v>
      </c>
      <c r="E5" s="1445" t="s">
        <v>2587</v>
      </c>
      <c r="F5" s="845" t="s">
        <v>32</v>
      </c>
      <c r="G5" s="1441" t="s">
        <v>31</v>
      </c>
      <c r="H5" s="1433" t="s">
        <v>2587</v>
      </c>
      <c r="I5" s="1434"/>
      <c r="J5" s="1437" t="s">
        <v>32</v>
      </c>
      <c r="K5" s="1438"/>
      <c r="L5" s="1441" t="s">
        <v>31</v>
      </c>
      <c r="M5" s="1433" t="s">
        <v>2587</v>
      </c>
      <c r="N5" s="1434"/>
      <c r="O5" s="1437" t="s">
        <v>32</v>
      </c>
      <c r="P5" s="1438"/>
    </row>
    <row r="6" spans="2:16" s="842" customFormat="1" ht="13.5" customHeight="1">
      <c r="B6" s="1449" t="s">
        <v>37</v>
      </c>
      <c r="C6" s="1450"/>
      <c r="D6" s="1442"/>
      <c r="E6" s="1446"/>
      <c r="F6" s="846" t="s">
        <v>33</v>
      </c>
      <c r="G6" s="1442"/>
      <c r="H6" s="1435"/>
      <c r="I6" s="1436"/>
      <c r="J6" s="1439" t="s">
        <v>33</v>
      </c>
      <c r="K6" s="1440"/>
      <c r="L6" s="1442"/>
      <c r="M6" s="1435"/>
      <c r="N6" s="1436"/>
      <c r="O6" s="1439" t="s">
        <v>33</v>
      </c>
      <c r="P6" s="1440"/>
    </row>
    <row r="7" spans="2:16" s="842" customFormat="1" ht="13.5" customHeight="1">
      <c r="B7" s="1451" t="s">
        <v>38</v>
      </c>
      <c r="C7" s="1452"/>
      <c r="D7" s="849">
        <f>+G7+L7</f>
        <v>22263</v>
      </c>
      <c r="E7" s="849">
        <f>+I7+N7</f>
        <v>111008</v>
      </c>
      <c r="F7" s="849">
        <f>+K7+P7</f>
        <v>368329342</v>
      </c>
      <c r="G7" s="850">
        <v>3983</v>
      </c>
      <c r="H7" s="851"/>
      <c r="I7" s="852">
        <v>33304</v>
      </c>
      <c r="J7" s="851"/>
      <c r="K7" s="852">
        <v>230564787</v>
      </c>
      <c r="L7" s="850">
        <v>18280</v>
      </c>
      <c r="M7" s="851"/>
      <c r="N7" s="852">
        <v>77704</v>
      </c>
      <c r="O7" s="851"/>
      <c r="P7" s="852">
        <v>137764555</v>
      </c>
    </row>
    <row r="8" spans="2:16" s="842" customFormat="1" ht="9.75" customHeight="1">
      <c r="B8" s="847"/>
      <c r="C8" s="848"/>
      <c r="D8" s="853"/>
      <c r="E8" s="853"/>
      <c r="F8" s="853"/>
      <c r="G8" s="853"/>
      <c r="H8" s="854"/>
      <c r="I8" s="855"/>
      <c r="J8" s="854"/>
      <c r="K8" s="855"/>
      <c r="L8" s="853"/>
      <c r="M8" s="854"/>
      <c r="N8" s="855"/>
      <c r="O8" s="854"/>
      <c r="P8" s="855"/>
    </row>
    <row r="9" spans="2:16" s="856" customFormat="1" ht="13.5" customHeight="1">
      <c r="B9" s="1453" t="s">
        <v>39</v>
      </c>
      <c r="C9" s="1454"/>
      <c r="D9" s="858">
        <f>SUM(D11:D12)</f>
        <v>20814</v>
      </c>
      <c r="E9" s="859">
        <f>SUM(E11:E12)</f>
        <v>105972</v>
      </c>
      <c r="F9" s="858">
        <f>SUM(F11:F12)</f>
        <v>349243790</v>
      </c>
      <c r="G9" s="858">
        <f>SUM(G11:G12)</f>
        <v>3692</v>
      </c>
      <c r="H9" s="860"/>
      <c r="I9" s="861">
        <f>SUM(I11:I12)</f>
        <v>30283</v>
      </c>
      <c r="J9" s="860"/>
      <c r="K9" s="861">
        <f>SUM(K11:K12)</f>
        <v>202203116</v>
      </c>
      <c r="L9" s="858">
        <f>SUM(L11:L12)</f>
        <v>17122</v>
      </c>
      <c r="M9" s="860"/>
      <c r="N9" s="861">
        <f>SUM(N11:N12)</f>
        <v>75689</v>
      </c>
      <c r="O9" s="860"/>
      <c r="P9" s="861">
        <f>SUM(P11:P12)</f>
        <v>147040674</v>
      </c>
    </row>
    <row r="10" spans="2:16" s="856" customFormat="1" ht="9.75" customHeight="1">
      <c r="B10" s="862"/>
      <c r="C10" s="857"/>
      <c r="D10" s="863"/>
      <c r="E10" s="864"/>
      <c r="F10" s="863"/>
      <c r="G10" s="863"/>
      <c r="H10" s="865"/>
      <c r="I10" s="866"/>
      <c r="J10" s="865"/>
      <c r="K10" s="866"/>
      <c r="L10" s="863"/>
      <c r="M10" s="865"/>
      <c r="N10" s="866"/>
      <c r="O10" s="865"/>
      <c r="P10" s="866"/>
    </row>
    <row r="11" spans="2:16" s="856" customFormat="1" ht="13.5" customHeight="1">
      <c r="B11" s="1453" t="s">
        <v>2115</v>
      </c>
      <c r="C11" s="1454"/>
      <c r="D11" s="858">
        <f>SUM(D19:D33)</f>
        <v>15880</v>
      </c>
      <c r="E11" s="859">
        <f>SUM(E19:E33)</f>
        <v>88795</v>
      </c>
      <c r="F11" s="858">
        <f>SUM(F19:F33)</f>
        <v>310017218</v>
      </c>
      <c r="G11" s="858">
        <f>SUM(G19:G33)</f>
        <v>3303</v>
      </c>
      <c r="H11" s="860"/>
      <c r="I11" s="861">
        <f>SUM(I19:I33)</f>
        <v>28381</v>
      </c>
      <c r="J11" s="860"/>
      <c r="K11" s="861">
        <f>SUM(K19:K33)</f>
        <v>187928572</v>
      </c>
      <c r="L11" s="858">
        <f>SUM(L19:L33)</f>
        <v>12577</v>
      </c>
      <c r="M11" s="860"/>
      <c r="N11" s="861">
        <f>SUM(N19:N33)</f>
        <v>60414</v>
      </c>
      <c r="O11" s="860"/>
      <c r="P11" s="861">
        <f>SUM(P19:P33)</f>
        <v>122088646</v>
      </c>
    </row>
    <row r="12" spans="2:16" s="856" customFormat="1" ht="13.5" customHeight="1">
      <c r="B12" s="1453" t="s">
        <v>2116</v>
      </c>
      <c r="C12" s="1454"/>
      <c r="D12" s="858">
        <f>SUM(D35:D68)</f>
        <v>4934</v>
      </c>
      <c r="E12" s="859">
        <f>SUM(E35:E68)</f>
        <v>17177</v>
      </c>
      <c r="F12" s="859">
        <f>SUM(F35:F68)</f>
        <v>39226572</v>
      </c>
      <c r="G12" s="858">
        <f>SUM(G35:G68)</f>
        <v>389</v>
      </c>
      <c r="H12" s="860"/>
      <c r="I12" s="861">
        <v>1902</v>
      </c>
      <c r="J12" s="860"/>
      <c r="K12" s="861">
        <v>14274544</v>
      </c>
      <c r="L12" s="858">
        <f>SUM(L35:L68)</f>
        <v>4545</v>
      </c>
      <c r="M12" s="860"/>
      <c r="N12" s="861">
        <v>15275</v>
      </c>
      <c r="O12" s="860"/>
      <c r="P12" s="861">
        <v>24952028</v>
      </c>
    </row>
    <row r="13" spans="2:16" s="856" customFormat="1" ht="9.75" customHeight="1">
      <c r="B13" s="862"/>
      <c r="C13" s="857"/>
      <c r="D13" s="858"/>
      <c r="E13" s="859"/>
      <c r="F13" s="859"/>
      <c r="G13" s="858"/>
      <c r="H13" s="860"/>
      <c r="I13" s="861"/>
      <c r="J13" s="860"/>
      <c r="K13" s="861"/>
      <c r="L13" s="858"/>
      <c r="M13" s="860"/>
      <c r="N13" s="861"/>
      <c r="O13" s="860"/>
      <c r="P13" s="861"/>
    </row>
    <row r="14" spans="2:16" s="856" customFormat="1" ht="13.5" customHeight="1">
      <c r="B14" s="1453" t="s">
        <v>2117</v>
      </c>
      <c r="C14" s="1454"/>
      <c r="D14" s="858">
        <f>+D19+D25+D26+D27+D30+D31+D32+D35+D36+D37+D38+D39+D40+D41</f>
        <v>9565</v>
      </c>
      <c r="E14" s="859">
        <f>+E19+E25+E26+E27+E30+E31+E32+E35+E36+E37+E38+E39+E40+E41</f>
        <v>52583</v>
      </c>
      <c r="F14" s="859">
        <f>+F19+F25+F26+F27+F30+F31+F32+F35+F36+F37+F38+F39+F40+F41</f>
        <v>191757301</v>
      </c>
      <c r="G14" s="858">
        <f>+G19+G25+G26+G27+G30+G31+G32+G35+G36+G37+G38+G39+G40+G41</f>
        <v>1929</v>
      </c>
      <c r="H14" s="860"/>
      <c r="I14" s="861">
        <f>+I19+I25+I26+I27+I30+I31+I32+I35+I36+I37+I38+I39+I40+I41</f>
        <v>17359</v>
      </c>
      <c r="J14" s="860"/>
      <c r="K14" s="861">
        <f>+K19+K25+K26+K27+K30+K31+K32+K35+K36+K37+K38+K39+K40+K41</f>
        <v>121325360</v>
      </c>
      <c r="L14" s="858">
        <f>+L19+L25+L26+L27+L30+L31+L32+L35+L36+L37+L38+L39+L40+L41</f>
        <v>7636</v>
      </c>
      <c r="M14" s="860"/>
      <c r="N14" s="861">
        <f>+N19+N25+N26+N27+N30+N31+N32+N35+N36+N37+N38+N39+N40+N41</f>
        <v>35224</v>
      </c>
      <c r="O14" s="860"/>
      <c r="P14" s="861">
        <f>+P19+P25+P26+P27+P30+P31+P32+P35+P36+P37+P38+P39+P40+P41</f>
        <v>70431941</v>
      </c>
    </row>
    <row r="15" spans="2:16" s="856" customFormat="1" ht="13.5" customHeight="1">
      <c r="B15" s="1453" t="s">
        <v>2118</v>
      </c>
      <c r="C15" s="1454"/>
      <c r="D15" s="858">
        <f>+D24+D43+D44+D45+D46+D47+D48+D49</f>
        <v>1595</v>
      </c>
      <c r="E15" s="859">
        <f>+E24+E43+E44+E45+E46+E47+E48+E49</f>
        <v>6864</v>
      </c>
      <c r="F15" s="859">
        <f>+F24+F43+F44+F45+F46+F47+F48+F49</f>
        <v>19436257</v>
      </c>
      <c r="G15" s="858">
        <f>+G24+G43+G44+G45+G46+G47+G48+G49</f>
        <v>186</v>
      </c>
      <c r="H15" s="860"/>
      <c r="I15" s="861">
        <v>1103</v>
      </c>
      <c r="J15" s="860"/>
      <c r="K15" s="861">
        <v>7631202</v>
      </c>
      <c r="L15" s="858">
        <f>+L24+L43+L44+L45+L46+L47+L48+L49</f>
        <v>1409</v>
      </c>
      <c r="M15" s="860"/>
      <c r="N15" s="861">
        <v>5761</v>
      </c>
      <c r="O15" s="860"/>
      <c r="P15" s="861">
        <v>11805055</v>
      </c>
    </row>
    <row r="16" spans="2:16" s="856" customFormat="1" ht="13.5" customHeight="1">
      <c r="B16" s="1453" t="s">
        <v>2119</v>
      </c>
      <c r="C16" s="1454"/>
      <c r="D16" s="858">
        <f>+D20+D29+D33+D51+D52+D53+D54+D55</f>
        <v>3834</v>
      </c>
      <c r="E16" s="859">
        <f>+E20+E29+E33+E51+E52+E53+E54+E55</f>
        <v>18267</v>
      </c>
      <c r="F16" s="859">
        <f>+F20+F29+F33+F51+F52+F53+F54+F55</f>
        <v>52028794</v>
      </c>
      <c r="G16" s="858">
        <f>+G20+G29+G33+G51+G52+G53+G54+G55</f>
        <v>546</v>
      </c>
      <c r="H16" s="860"/>
      <c r="I16" s="861">
        <f>+I20+I29+I33+I51+I52+I53+I54+I55</f>
        <v>3864</v>
      </c>
      <c r="J16" s="860"/>
      <c r="K16" s="861">
        <f>+K20+K29+K33+K51+K52+K53+K54+K55</f>
        <v>24702544</v>
      </c>
      <c r="L16" s="858">
        <f>+L20+L29+L33+L51+L52+L53+L54+L55</f>
        <v>3288</v>
      </c>
      <c r="M16" s="860"/>
      <c r="N16" s="861">
        <f>+N20+N29+N33+N51+N52+N53+N54+N55</f>
        <v>14403</v>
      </c>
      <c r="O16" s="860"/>
      <c r="P16" s="861">
        <f>+P20+P29+P33+P51+P52+P53+P54+P55</f>
        <v>27326250</v>
      </c>
    </row>
    <row r="17" spans="2:16" s="856" customFormat="1" ht="13.5" customHeight="1">
      <c r="B17" s="1453" t="s">
        <v>2120</v>
      </c>
      <c r="C17" s="1454"/>
      <c r="D17" s="858">
        <f>+D21+D22+D57+D58+D59+D60+D61+D62+D63+D64+D65+D66+D67+D68</f>
        <v>5820</v>
      </c>
      <c r="E17" s="859">
        <f>+E21+E22+E57+E58+E59+E60+E61+E62+E63+E64+E65+E66+E67+E68</f>
        <v>28258</v>
      </c>
      <c r="F17" s="859">
        <f>+F21+F22+F57+F58+F59+F60+F61+F62+F63+F64+F65+F66+F67+F68</f>
        <v>86021438</v>
      </c>
      <c r="G17" s="858">
        <f>+G21+G22+G57+G58+G59+G60+G61+G62+G63+G64+G65+G66+G67+G68</f>
        <v>1031</v>
      </c>
      <c r="H17" s="860"/>
      <c r="I17" s="861">
        <f>+I21+I22+I57+I58+I59+I60+I61+I62+I63+I64+I65+I66+I67+I68</f>
        <v>7957</v>
      </c>
      <c r="J17" s="860"/>
      <c r="K17" s="861">
        <f>+K21+K22+K57+K58+K59+K60+K61+K62+K63+K64+K65+K66+K67+K68</f>
        <v>48544010</v>
      </c>
      <c r="L17" s="858">
        <f>+L21+L22+L57+L58+L59+L60+L61+L62+L63+L64+L65+L66+L67+L68</f>
        <v>4789</v>
      </c>
      <c r="M17" s="860"/>
      <c r="N17" s="861">
        <f>+N21+N22+N57+N58+N59+N60+N61+N62+N63+N64+N65+N66+N67+N68</f>
        <v>20301</v>
      </c>
      <c r="O17" s="860"/>
      <c r="P17" s="861">
        <f>+P21+P22+P57+P58+P59+P60+P61+P62+P63+P64+P65+P66+P67+P68</f>
        <v>37477428</v>
      </c>
    </row>
    <row r="18" spans="2:16" s="842" customFormat="1" ht="9.75" customHeight="1">
      <c r="B18" s="843"/>
      <c r="C18" s="844" t="s">
        <v>34</v>
      </c>
      <c r="D18" s="853"/>
      <c r="E18" s="853"/>
      <c r="F18" s="867"/>
      <c r="G18" s="853"/>
      <c r="H18" s="854"/>
      <c r="I18" s="855"/>
      <c r="J18" s="854"/>
      <c r="K18" s="855"/>
      <c r="L18" s="853"/>
      <c r="M18" s="854"/>
      <c r="N18" s="855"/>
      <c r="O18" s="854"/>
      <c r="P18" s="855"/>
    </row>
    <row r="19" spans="2:16" s="842" customFormat="1" ht="12" customHeight="1">
      <c r="B19" s="843"/>
      <c r="C19" s="848" t="s">
        <v>2121</v>
      </c>
      <c r="D19" s="849">
        <f>+G19+L19</f>
        <v>4566</v>
      </c>
      <c r="E19" s="849">
        <f>+I19+N19</f>
        <v>30768</v>
      </c>
      <c r="F19" s="849">
        <f>+K19+P19</f>
        <v>126807630</v>
      </c>
      <c r="G19" s="849">
        <v>1277</v>
      </c>
      <c r="H19" s="854"/>
      <c r="I19" s="868">
        <v>13447</v>
      </c>
      <c r="J19" s="854"/>
      <c r="K19" s="868">
        <v>90382059</v>
      </c>
      <c r="L19" s="849">
        <v>3289</v>
      </c>
      <c r="M19" s="854"/>
      <c r="N19" s="868">
        <v>17321</v>
      </c>
      <c r="O19" s="854"/>
      <c r="P19" s="868">
        <v>36425571</v>
      </c>
    </row>
    <row r="20" spans="2:16" s="842" customFormat="1" ht="12" customHeight="1">
      <c r="B20" s="843"/>
      <c r="C20" s="848" t="s">
        <v>2122</v>
      </c>
      <c r="D20" s="849">
        <f>+G20+L20</f>
        <v>1518</v>
      </c>
      <c r="E20" s="849">
        <f>+I20+N20</f>
        <v>8647</v>
      </c>
      <c r="F20" s="849">
        <f>+K20+P20</f>
        <v>24644568</v>
      </c>
      <c r="G20" s="849">
        <v>302</v>
      </c>
      <c r="H20" s="854"/>
      <c r="I20" s="868">
        <v>2377</v>
      </c>
      <c r="J20" s="854"/>
      <c r="K20" s="868">
        <v>12201667</v>
      </c>
      <c r="L20" s="849">
        <v>1216</v>
      </c>
      <c r="M20" s="854"/>
      <c r="N20" s="868">
        <v>6270</v>
      </c>
      <c r="O20" s="854"/>
      <c r="P20" s="868">
        <v>12442901</v>
      </c>
    </row>
    <row r="21" spans="2:16" s="842" customFormat="1" ht="12" customHeight="1">
      <c r="B21" s="843"/>
      <c r="C21" s="848" t="s">
        <v>2123</v>
      </c>
      <c r="D21" s="849">
        <f>+G21+L21</f>
        <v>1956</v>
      </c>
      <c r="E21" s="849">
        <f>+I21+N21</f>
        <v>9704</v>
      </c>
      <c r="F21" s="849">
        <f>+K21+P21</f>
        <v>25308968</v>
      </c>
      <c r="G21" s="849">
        <v>370</v>
      </c>
      <c r="H21" s="854"/>
      <c r="I21" s="868">
        <v>2683</v>
      </c>
      <c r="J21" s="854"/>
      <c r="K21" s="868">
        <v>12244812</v>
      </c>
      <c r="L21" s="849">
        <v>1586</v>
      </c>
      <c r="M21" s="854"/>
      <c r="N21" s="868">
        <v>7021</v>
      </c>
      <c r="O21" s="854"/>
      <c r="P21" s="868">
        <v>13064156</v>
      </c>
    </row>
    <row r="22" spans="2:16" s="842" customFormat="1" ht="12" customHeight="1">
      <c r="B22" s="843"/>
      <c r="C22" s="848" t="s">
        <v>2124</v>
      </c>
      <c r="D22" s="849">
        <f>+G22+L22</f>
        <v>2104</v>
      </c>
      <c r="E22" s="849">
        <f>+I22+N22</f>
        <v>12170</v>
      </c>
      <c r="F22" s="849">
        <f>+K22+P22</f>
        <v>46328711</v>
      </c>
      <c r="G22" s="849">
        <v>518</v>
      </c>
      <c r="H22" s="854"/>
      <c r="I22" s="868">
        <v>4368</v>
      </c>
      <c r="J22" s="854"/>
      <c r="K22" s="868">
        <v>30845568</v>
      </c>
      <c r="L22" s="849">
        <v>1586</v>
      </c>
      <c r="M22" s="854"/>
      <c r="N22" s="868">
        <v>7802</v>
      </c>
      <c r="O22" s="854"/>
      <c r="P22" s="868">
        <v>15483143</v>
      </c>
    </row>
    <row r="23" spans="2:16" s="842" customFormat="1" ht="9.75" customHeight="1">
      <c r="B23" s="843"/>
      <c r="C23" s="848"/>
      <c r="D23" s="869"/>
      <c r="E23" s="869"/>
      <c r="F23" s="869"/>
      <c r="G23" s="869"/>
      <c r="H23" s="870"/>
      <c r="I23" s="871"/>
      <c r="J23" s="870"/>
      <c r="K23" s="871"/>
      <c r="L23" s="869"/>
      <c r="M23" s="870"/>
      <c r="N23" s="871"/>
      <c r="O23" s="870"/>
      <c r="P23" s="871"/>
    </row>
    <row r="24" spans="2:16" s="842" customFormat="1" ht="12" customHeight="1">
      <c r="B24" s="843"/>
      <c r="C24" s="848" t="s">
        <v>2125</v>
      </c>
      <c r="D24" s="849">
        <f>+G24+L24</f>
        <v>878</v>
      </c>
      <c r="E24" s="849">
        <f>+I24+N24</f>
        <v>4721</v>
      </c>
      <c r="F24" s="849">
        <f>+K24+P24</f>
        <v>15502029</v>
      </c>
      <c r="G24" s="849">
        <v>158</v>
      </c>
      <c r="H24" s="854"/>
      <c r="I24" s="868">
        <v>1024</v>
      </c>
      <c r="J24" s="854"/>
      <c r="K24" s="868">
        <v>7461058</v>
      </c>
      <c r="L24" s="849">
        <v>720</v>
      </c>
      <c r="M24" s="854"/>
      <c r="N24" s="868">
        <v>3697</v>
      </c>
      <c r="O24" s="854"/>
      <c r="P24" s="868">
        <v>8040971</v>
      </c>
    </row>
    <row r="25" spans="2:16" s="842" customFormat="1" ht="12" customHeight="1">
      <c r="B25" s="843"/>
      <c r="C25" s="848" t="s">
        <v>2126</v>
      </c>
      <c r="D25" s="849">
        <f>+G25+L25</f>
        <v>713</v>
      </c>
      <c r="E25" s="849">
        <f>+I25+N25</f>
        <v>3378</v>
      </c>
      <c r="F25" s="849">
        <f>+K25+P25</f>
        <v>8281606</v>
      </c>
      <c r="G25" s="849">
        <v>118</v>
      </c>
      <c r="H25" s="854"/>
      <c r="I25" s="868">
        <v>666</v>
      </c>
      <c r="J25" s="854"/>
      <c r="K25" s="868">
        <v>2637906</v>
      </c>
      <c r="L25" s="849">
        <v>595</v>
      </c>
      <c r="M25" s="854"/>
      <c r="N25" s="868">
        <v>2712</v>
      </c>
      <c r="O25" s="854"/>
      <c r="P25" s="868">
        <v>5643700</v>
      </c>
    </row>
    <row r="26" spans="2:16" s="842" customFormat="1" ht="12" customHeight="1">
      <c r="B26" s="843"/>
      <c r="C26" s="848" t="s">
        <v>2127</v>
      </c>
      <c r="D26" s="849">
        <f>+G26+L26</f>
        <v>511</v>
      </c>
      <c r="E26" s="849">
        <f>+I26+N26</f>
        <v>1960</v>
      </c>
      <c r="F26" s="849">
        <f>+K26+P26</f>
        <v>3673330</v>
      </c>
      <c r="G26" s="849">
        <v>45</v>
      </c>
      <c r="H26" s="854"/>
      <c r="I26" s="868">
        <v>236</v>
      </c>
      <c r="J26" s="854"/>
      <c r="K26" s="868">
        <v>877664</v>
      </c>
      <c r="L26" s="849">
        <v>466</v>
      </c>
      <c r="M26" s="854"/>
      <c r="N26" s="868">
        <v>1724</v>
      </c>
      <c r="O26" s="854"/>
      <c r="P26" s="868">
        <v>2795666</v>
      </c>
    </row>
    <row r="27" spans="2:16" s="842" customFormat="1" ht="12" customHeight="1">
      <c r="B27" s="843"/>
      <c r="C27" s="848" t="s">
        <v>2128</v>
      </c>
      <c r="D27" s="849">
        <f>+G27+L27</f>
        <v>452</v>
      </c>
      <c r="E27" s="849">
        <f>+I27+N27</f>
        <v>1801</v>
      </c>
      <c r="F27" s="849">
        <f>+K27+P27</f>
        <v>4393088</v>
      </c>
      <c r="G27" s="849">
        <v>43</v>
      </c>
      <c r="H27" s="854"/>
      <c r="I27" s="868">
        <v>257</v>
      </c>
      <c r="J27" s="854"/>
      <c r="K27" s="868">
        <v>2017097</v>
      </c>
      <c r="L27" s="849">
        <v>409</v>
      </c>
      <c r="M27" s="854"/>
      <c r="N27" s="868">
        <v>1544</v>
      </c>
      <c r="O27" s="854"/>
      <c r="P27" s="868">
        <v>2375991</v>
      </c>
    </row>
    <row r="28" spans="2:16" s="842" customFormat="1" ht="9.75" customHeight="1">
      <c r="B28" s="843"/>
      <c r="C28" s="848"/>
      <c r="D28" s="869"/>
      <c r="E28" s="869"/>
      <c r="F28" s="869"/>
      <c r="G28" s="869"/>
      <c r="H28" s="870"/>
      <c r="I28" s="871"/>
      <c r="J28" s="870"/>
      <c r="K28" s="871"/>
      <c r="L28" s="869"/>
      <c r="M28" s="870"/>
      <c r="N28" s="871"/>
      <c r="O28" s="870"/>
      <c r="P28" s="871"/>
    </row>
    <row r="29" spans="2:16" s="842" customFormat="1" ht="12" customHeight="1">
      <c r="B29" s="843"/>
      <c r="C29" s="848" t="s">
        <v>2129</v>
      </c>
      <c r="D29" s="849">
        <f>+G29+L29</f>
        <v>554</v>
      </c>
      <c r="E29" s="849">
        <f>+I29+N29</f>
        <v>2636</v>
      </c>
      <c r="F29" s="849">
        <f>+K29+P29</f>
        <v>7163341</v>
      </c>
      <c r="G29" s="849">
        <v>77</v>
      </c>
      <c r="H29" s="854"/>
      <c r="I29" s="868">
        <v>530</v>
      </c>
      <c r="J29" s="854"/>
      <c r="K29" s="868">
        <v>2612189</v>
      </c>
      <c r="L29" s="849">
        <v>477</v>
      </c>
      <c r="M29" s="854"/>
      <c r="N29" s="868">
        <v>2106</v>
      </c>
      <c r="O29" s="854"/>
      <c r="P29" s="868">
        <v>4551152</v>
      </c>
    </row>
    <row r="30" spans="2:16" s="842" customFormat="1" ht="12" customHeight="1">
      <c r="B30" s="843"/>
      <c r="C30" s="848" t="s">
        <v>2130</v>
      </c>
      <c r="D30" s="849">
        <f>+G30+L30</f>
        <v>1005</v>
      </c>
      <c r="E30" s="849">
        <f>+I30+N30</f>
        <v>5578</v>
      </c>
      <c r="F30" s="849">
        <f>+K30+P30</f>
        <v>28821822</v>
      </c>
      <c r="G30" s="849">
        <v>194</v>
      </c>
      <c r="H30" s="854"/>
      <c r="I30" s="868">
        <v>1612</v>
      </c>
      <c r="J30" s="854"/>
      <c r="K30" s="868">
        <v>19945045</v>
      </c>
      <c r="L30" s="849">
        <v>811</v>
      </c>
      <c r="M30" s="854"/>
      <c r="N30" s="868">
        <v>3966</v>
      </c>
      <c r="O30" s="854"/>
      <c r="P30" s="868">
        <v>8876777</v>
      </c>
    </row>
    <row r="31" spans="2:16" s="842" customFormat="1" ht="12" customHeight="1">
      <c r="B31" s="843"/>
      <c r="C31" s="848" t="s">
        <v>2131</v>
      </c>
      <c r="D31" s="849">
        <f>+G31+L31</f>
        <v>597</v>
      </c>
      <c r="E31" s="849">
        <f>+I31+N31</f>
        <v>3030</v>
      </c>
      <c r="F31" s="849">
        <f>+K31+P31</f>
        <v>8573539</v>
      </c>
      <c r="G31" s="849">
        <v>92</v>
      </c>
      <c r="H31" s="854"/>
      <c r="I31" s="868">
        <v>557</v>
      </c>
      <c r="J31" s="854"/>
      <c r="K31" s="868">
        <v>3381257</v>
      </c>
      <c r="L31" s="849">
        <v>505</v>
      </c>
      <c r="M31" s="854"/>
      <c r="N31" s="868">
        <v>2473</v>
      </c>
      <c r="O31" s="854"/>
      <c r="P31" s="868">
        <v>5192282</v>
      </c>
    </row>
    <row r="32" spans="2:16" s="842" customFormat="1" ht="12" customHeight="1">
      <c r="B32" s="843"/>
      <c r="C32" s="848" t="s">
        <v>2132</v>
      </c>
      <c r="D32" s="849">
        <f>+G32+L32</f>
        <v>384</v>
      </c>
      <c r="E32" s="849">
        <f>+I32+N32</f>
        <v>1555</v>
      </c>
      <c r="F32" s="849">
        <f>+K32+P32</f>
        <v>3103439</v>
      </c>
      <c r="G32" s="849">
        <v>24</v>
      </c>
      <c r="H32" s="854"/>
      <c r="I32" s="868">
        <v>91</v>
      </c>
      <c r="J32" s="854"/>
      <c r="K32" s="868">
        <v>171263</v>
      </c>
      <c r="L32" s="849">
        <v>360</v>
      </c>
      <c r="M32" s="854"/>
      <c r="N32" s="868">
        <v>1464</v>
      </c>
      <c r="O32" s="854"/>
      <c r="P32" s="868">
        <v>2932176</v>
      </c>
    </row>
    <row r="33" spans="2:16" s="842" customFormat="1" ht="12" customHeight="1">
      <c r="B33" s="843"/>
      <c r="C33" s="848" t="s">
        <v>2133</v>
      </c>
      <c r="D33" s="849">
        <f>+G33+L33</f>
        <v>642</v>
      </c>
      <c r="E33" s="849">
        <f>+I33+N33</f>
        <v>2847</v>
      </c>
      <c r="F33" s="849">
        <f>+K33+P33</f>
        <v>7415147</v>
      </c>
      <c r="G33" s="849">
        <v>85</v>
      </c>
      <c r="H33" s="854"/>
      <c r="I33" s="868">
        <v>533</v>
      </c>
      <c r="J33" s="854"/>
      <c r="K33" s="868">
        <v>3150987</v>
      </c>
      <c r="L33" s="849">
        <v>557</v>
      </c>
      <c r="M33" s="854"/>
      <c r="N33" s="868">
        <v>2314</v>
      </c>
      <c r="O33" s="854"/>
      <c r="P33" s="868">
        <v>4264160</v>
      </c>
    </row>
    <row r="34" spans="2:16" s="842" customFormat="1" ht="9.75" customHeight="1">
      <c r="B34" s="843"/>
      <c r="C34" s="848"/>
      <c r="D34" s="849"/>
      <c r="E34" s="849"/>
      <c r="F34" s="849"/>
      <c r="G34" s="849"/>
      <c r="H34" s="854"/>
      <c r="I34" s="868"/>
      <c r="J34" s="854"/>
      <c r="K34" s="868"/>
      <c r="L34" s="849"/>
      <c r="M34" s="854"/>
      <c r="N34" s="868"/>
      <c r="O34" s="854"/>
      <c r="P34" s="868"/>
    </row>
    <row r="35" spans="2:16" s="842" customFormat="1" ht="12" customHeight="1">
      <c r="B35" s="843"/>
      <c r="C35" s="848" t="s">
        <v>2134</v>
      </c>
      <c r="D35" s="849">
        <f aca="true" t="shared" si="0" ref="D35:D41">+G35+L35</f>
        <v>202</v>
      </c>
      <c r="E35" s="849">
        <f aca="true" t="shared" si="1" ref="E35:E41">+I35+N35</f>
        <v>668</v>
      </c>
      <c r="F35" s="849">
        <f aca="true" t="shared" si="2" ref="F35:F41">+K35+P35</f>
        <v>1394148</v>
      </c>
      <c r="G35" s="849">
        <v>24</v>
      </c>
      <c r="H35" s="854"/>
      <c r="I35" s="868">
        <v>81</v>
      </c>
      <c r="J35" s="854"/>
      <c r="K35" s="868">
        <v>523063</v>
      </c>
      <c r="L35" s="849">
        <v>178</v>
      </c>
      <c r="M35" s="854"/>
      <c r="N35" s="868">
        <v>587</v>
      </c>
      <c r="O35" s="854"/>
      <c r="P35" s="868">
        <v>871085</v>
      </c>
    </row>
    <row r="36" spans="2:16" s="842" customFormat="1" ht="12" customHeight="1">
      <c r="B36" s="843"/>
      <c r="C36" s="848" t="s">
        <v>2135</v>
      </c>
      <c r="D36" s="849">
        <f t="shared" si="0"/>
        <v>163</v>
      </c>
      <c r="E36" s="849">
        <f t="shared" si="1"/>
        <v>624</v>
      </c>
      <c r="F36" s="849">
        <f t="shared" si="2"/>
        <v>1060646</v>
      </c>
      <c r="G36" s="849">
        <v>18</v>
      </c>
      <c r="H36" s="854"/>
      <c r="I36" s="868">
        <v>65</v>
      </c>
      <c r="J36" s="854"/>
      <c r="K36" s="868">
        <v>150162</v>
      </c>
      <c r="L36" s="849">
        <v>145</v>
      </c>
      <c r="M36" s="854"/>
      <c r="N36" s="868">
        <v>559</v>
      </c>
      <c r="O36" s="854"/>
      <c r="P36" s="868">
        <v>910484</v>
      </c>
    </row>
    <row r="37" spans="2:16" s="842" customFormat="1" ht="12" customHeight="1">
      <c r="B37" s="843"/>
      <c r="C37" s="848" t="s">
        <v>2136</v>
      </c>
      <c r="D37" s="849">
        <f t="shared" si="0"/>
        <v>353</v>
      </c>
      <c r="E37" s="849">
        <f t="shared" si="1"/>
        <v>1255</v>
      </c>
      <c r="F37" s="849">
        <f t="shared" si="2"/>
        <v>2277448</v>
      </c>
      <c r="G37" s="849">
        <v>40</v>
      </c>
      <c r="H37" s="854"/>
      <c r="I37" s="868">
        <v>166</v>
      </c>
      <c r="J37" s="854"/>
      <c r="K37" s="868">
        <v>509508</v>
      </c>
      <c r="L37" s="849">
        <v>313</v>
      </c>
      <c r="M37" s="854"/>
      <c r="N37" s="868">
        <v>1089</v>
      </c>
      <c r="O37" s="854"/>
      <c r="P37" s="868">
        <v>1767940</v>
      </c>
    </row>
    <row r="38" spans="2:16" s="842" customFormat="1" ht="12" customHeight="1">
      <c r="B38" s="843"/>
      <c r="C38" s="848" t="s">
        <v>2137</v>
      </c>
      <c r="D38" s="849">
        <f t="shared" si="0"/>
        <v>116</v>
      </c>
      <c r="E38" s="849">
        <f t="shared" si="1"/>
        <v>395</v>
      </c>
      <c r="F38" s="849">
        <f t="shared" si="2"/>
        <v>639858</v>
      </c>
      <c r="G38" s="849">
        <v>6</v>
      </c>
      <c r="H38" s="854"/>
      <c r="I38" s="868">
        <v>29</v>
      </c>
      <c r="J38" s="854"/>
      <c r="K38" s="868">
        <v>122363</v>
      </c>
      <c r="L38" s="849">
        <v>110</v>
      </c>
      <c r="M38" s="854"/>
      <c r="N38" s="868">
        <v>366</v>
      </c>
      <c r="O38" s="854"/>
      <c r="P38" s="868">
        <v>517495</v>
      </c>
    </row>
    <row r="39" spans="2:16" s="842" customFormat="1" ht="12" customHeight="1">
      <c r="B39" s="843"/>
      <c r="C39" s="848" t="s">
        <v>2138</v>
      </c>
      <c r="D39" s="849">
        <f t="shared" si="0"/>
        <v>153</v>
      </c>
      <c r="E39" s="849">
        <f t="shared" si="1"/>
        <v>495</v>
      </c>
      <c r="F39" s="849">
        <f t="shared" si="2"/>
        <v>763642</v>
      </c>
      <c r="G39" s="849">
        <v>16</v>
      </c>
      <c r="H39" s="854"/>
      <c r="I39" s="868">
        <v>40</v>
      </c>
      <c r="J39" s="854"/>
      <c r="K39" s="868">
        <v>63349</v>
      </c>
      <c r="L39" s="849">
        <v>137</v>
      </c>
      <c r="M39" s="854"/>
      <c r="N39" s="868">
        <v>455</v>
      </c>
      <c r="O39" s="854"/>
      <c r="P39" s="868">
        <v>700293</v>
      </c>
    </row>
    <row r="40" spans="2:16" s="842" customFormat="1" ht="12" customHeight="1">
      <c r="B40" s="843"/>
      <c r="C40" s="848" t="s">
        <v>2139</v>
      </c>
      <c r="D40" s="849">
        <f t="shared" si="0"/>
        <v>197</v>
      </c>
      <c r="E40" s="849">
        <f t="shared" si="1"/>
        <v>618</v>
      </c>
      <c r="F40" s="849">
        <f t="shared" si="2"/>
        <v>1002446</v>
      </c>
      <c r="G40" s="849">
        <v>19</v>
      </c>
      <c r="H40" s="854"/>
      <c r="I40" s="868">
        <v>64</v>
      </c>
      <c r="J40" s="854"/>
      <c r="K40" s="868">
        <v>253704</v>
      </c>
      <c r="L40" s="849">
        <v>178</v>
      </c>
      <c r="M40" s="854"/>
      <c r="N40" s="868">
        <v>554</v>
      </c>
      <c r="O40" s="854"/>
      <c r="P40" s="868">
        <v>748742</v>
      </c>
    </row>
    <row r="41" spans="2:16" s="842" customFormat="1" ht="12" customHeight="1">
      <c r="B41" s="843"/>
      <c r="C41" s="848" t="s">
        <v>2140</v>
      </c>
      <c r="D41" s="849">
        <f t="shared" si="0"/>
        <v>153</v>
      </c>
      <c r="E41" s="849">
        <f t="shared" si="1"/>
        <v>458</v>
      </c>
      <c r="F41" s="849">
        <f t="shared" si="2"/>
        <v>964659</v>
      </c>
      <c r="G41" s="849">
        <v>13</v>
      </c>
      <c r="H41" s="854"/>
      <c r="I41" s="868">
        <v>48</v>
      </c>
      <c r="J41" s="854"/>
      <c r="K41" s="868">
        <v>290920</v>
      </c>
      <c r="L41" s="849">
        <v>140</v>
      </c>
      <c r="M41" s="854"/>
      <c r="N41" s="868">
        <v>410</v>
      </c>
      <c r="O41" s="854"/>
      <c r="P41" s="868">
        <v>673739</v>
      </c>
    </row>
    <row r="42" spans="2:16" s="842" customFormat="1" ht="9.75" customHeight="1">
      <c r="B42" s="843"/>
      <c r="C42" s="848"/>
      <c r="D42" s="849"/>
      <c r="E42" s="849"/>
      <c r="F42" s="849"/>
      <c r="G42" s="849"/>
      <c r="H42" s="854"/>
      <c r="I42" s="868"/>
      <c r="J42" s="854"/>
      <c r="K42" s="868"/>
      <c r="L42" s="849"/>
      <c r="M42" s="854"/>
      <c r="N42" s="868"/>
      <c r="O42" s="854"/>
      <c r="P42" s="868"/>
    </row>
    <row r="43" spans="2:16" s="842" customFormat="1" ht="12" customHeight="1">
      <c r="B43" s="843"/>
      <c r="C43" s="848" t="s">
        <v>2141</v>
      </c>
      <c r="D43" s="849">
        <f aca="true" t="shared" si="3" ref="D43:D49">+G43+L43</f>
        <v>94</v>
      </c>
      <c r="E43" s="849">
        <f>+I43+N43</f>
        <v>297</v>
      </c>
      <c r="F43" s="849">
        <f>+K43+P43</f>
        <v>498002</v>
      </c>
      <c r="G43" s="849">
        <v>4</v>
      </c>
      <c r="H43" s="854"/>
      <c r="I43" s="868">
        <v>10</v>
      </c>
      <c r="J43" s="854"/>
      <c r="K43" s="868">
        <v>13625</v>
      </c>
      <c r="L43" s="849">
        <v>90</v>
      </c>
      <c r="M43" s="854"/>
      <c r="N43" s="868">
        <v>287</v>
      </c>
      <c r="O43" s="854"/>
      <c r="P43" s="868">
        <v>484377</v>
      </c>
    </row>
    <row r="44" spans="2:16" s="842" customFormat="1" ht="12" customHeight="1">
      <c r="B44" s="843"/>
      <c r="C44" s="848" t="s">
        <v>2142</v>
      </c>
      <c r="D44" s="849">
        <f t="shared" si="3"/>
        <v>164</v>
      </c>
      <c r="E44" s="849">
        <f>+I44+N44</f>
        <v>499</v>
      </c>
      <c r="F44" s="849">
        <f>+K44+P44</f>
        <v>1021514</v>
      </c>
      <c r="G44" s="849">
        <v>7</v>
      </c>
      <c r="H44" s="854"/>
      <c r="I44" s="868">
        <v>30</v>
      </c>
      <c r="J44" s="854"/>
      <c r="K44" s="868">
        <v>104373</v>
      </c>
      <c r="L44" s="849">
        <v>157</v>
      </c>
      <c r="M44" s="854"/>
      <c r="N44" s="868">
        <v>469</v>
      </c>
      <c r="O44" s="854"/>
      <c r="P44" s="868">
        <v>917141</v>
      </c>
    </row>
    <row r="45" spans="2:16" s="842" customFormat="1" ht="12" customHeight="1">
      <c r="B45" s="843"/>
      <c r="C45" s="848" t="s">
        <v>2143</v>
      </c>
      <c r="D45" s="849">
        <f t="shared" si="3"/>
        <v>75</v>
      </c>
      <c r="E45" s="849">
        <f>+I45+N45</f>
        <v>194</v>
      </c>
      <c r="F45" s="849">
        <f>+K45+P45</f>
        <v>298311</v>
      </c>
      <c r="G45" s="849">
        <v>5</v>
      </c>
      <c r="H45" s="854"/>
      <c r="I45" s="868">
        <v>12</v>
      </c>
      <c r="J45" s="854"/>
      <c r="K45" s="868">
        <v>11577</v>
      </c>
      <c r="L45" s="849">
        <v>70</v>
      </c>
      <c r="M45" s="854"/>
      <c r="N45" s="868">
        <v>182</v>
      </c>
      <c r="O45" s="854"/>
      <c r="P45" s="868">
        <v>286734</v>
      </c>
    </row>
    <row r="46" spans="2:16" s="842" customFormat="1" ht="12" customHeight="1">
      <c r="B46" s="843"/>
      <c r="C46" s="848" t="s">
        <v>2144</v>
      </c>
      <c r="D46" s="849">
        <f t="shared" si="3"/>
        <v>168</v>
      </c>
      <c r="E46" s="849">
        <f>+I46+N46</f>
        <v>556</v>
      </c>
      <c r="F46" s="849">
        <f>+K46+P46</f>
        <v>1039514</v>
      </c>
      <c r="G46" s="849">
        <v>7</v>
      </c>
      <c r="H46" s="854"/>
      <c r="I46" s="868">
        <v>19</v>
      </c>
      <c r="J46" s="854"/>
      <c r="K46" s="868">
        <v>30519</v>
      </c>
      <c r="L46" s="849">
        <v>161</v>
      </c>
      <c r="M46" s="854"/>
      <c r="N46" s="868">
        <v>537</v>
      </c>
      <c r="O46" s="854"/>
      <c r="P46" s="868">
        <v>1008995</v>
      </c>
    </row>
    <row r="47" spans="2:16" s="842" customFormat="1" ht="12" customHeight="1">
      <c r="B47" s="843"/>
      <c r="C47" s="848" t="s">
        <v>2145</v>
      </c>
      <c r="D47" s="849">
        <f t="shared" si="3"/>
        <v>73</v>
      </c>
      <c r="E47" s="849">
        <v>193</v>
      </c>
      <c r="F47" s="849">
        <v>423624</v>
      </c>
      <c r="G47" s="849">
        <v>1</v>
      </c>
      <c r="H47" s="854"/>
      <c r="I47" s="868">
        <v>0</v>
      </c>
      <c r="J47" s="854"/>
      <c r="K47" s="868">
        <v>0</v>
      </c>
      <c r="L47" s="849">
        <v>72</v>
      </c>
      <c r="M47" s="854"/>
      <c r="N47" s="868">
        <v>0</v>
      </c>
      <c r="O47" s="854"/>
      <c r="P47" s="868">
        <v>0</v>
      </c>
    </row>
    <row r="48" spans="2:16" s="842" customFormat="1" ht="12" customHeight="1">
      <c r="B48" s="843"/>
      <c r="C48" s="848" t="s">
        <v>2146</v>
      </c>
      <c r="D48" s="849">
        <f t="shared" si="3"/>
        <v>62</v>
      </c>
      <c r="E48" s="849">
        <v>197</v>
      </c>
      <c r="F48" s="849">
        <v>342009</v>
      </c>
      <c r="G48" s="849">
        <v>1</v>
      </c>
      <c r="H48" s="854"/>
      <c r="I48" s="868">
        <v>0</v>
      </c>
      <c r="J48" s="854"/>
      <c r="K48" s="868">
        <v>0</v>
      </c>
      <c r="L48" s="849">
        <v>61</v>
      </c>
      <c r="M48" s="854"/>
      <c r="N48" s="868">
        <v>0</v>
      </c>
      <c r="O48" s="854"/>
      <c r="P48" s="868">
        <v>0</v>
      </c>
    </row>
    <row r="49" spans="2:16" s="842" customFormat="1" ht="12" customHeight="1">
      <c r="B49" s="843"/>
      <c r="C49" s="848" t="s">
        <v>2147</v>
      </c>
      <c r="D49" s="849">
        <f t="shared" si="3"/>
        <v>81</v>
      </c>
      <c r="E49" s="849">
        <f>+I49+N49</f>
        <v>207</v>
      </c>
      <c r="F49" s="849">
        <f>+K49+P49</f>
        <v>311254</v>
      </c>
      <c r="G49" s="849">
        <v>3</v>
      </c>
      <c r="H49" s="854"/>
      <c r="I49" s="868">
        <v>4</v>
      </c>
      <c r="J49" s="854"/>
      <c r="K49" s="868">
        <v>2800</v>
      </c>
      <c r="L49" s="849">
        <v>78</v>
      </c>
      <c r="M49" s="854"/>
      <c r="N49" s="868">
        <v>203</v>
      </c>
      <c r="O49" s="854"/>
      <c r="P49" s="868">
        <v>308454</v>
      </c>
    </row>
    <row r="50" spans="2:16" s="842" customFormat="1" ht="9.75" customHeight="1">
      <c r="B50" s="843"/>
      <c r="C50" s="848"/>
      <c r="D50" s="849"/>
      <c r="E50" s="849"/>
      <c r="F50" s="849"/>
      <c r="G50" s="849"/>
      <c r="H50" s="854"/>
      <c r="I50" s="868"/>
      <c r="J50" s="854"/>
      <c r="K50" s="868"/>
      <c r="L50" s="849"/>
      <c r="M50" s="854"/>
      <c r="N50" s="868"/>
      <c r="O50" s="854"/>
      <c r="P50" s="868"/>
    </row>
    <row r="51" spans="2:16" s="842" customFormat="1" ht="12" customHeight="1">
      <c r="B51" s="843"/>
      <c r="C51" s="848" t="s">
        <v>2148</v>
      </c>
      <c r="D51" s="849">
        <f>+G51+L51</f>
        <v>337</v>
      </c>
      <c r="E51" s="849">
        <f>+I51+N51</f>
        <v>1492</v>
      </c>
      <c r="F51" s="849">
        <f>+K51+P51</f>
        <v>8424961</v>
      </c>
      <c r="G51" s="849">
        <v>38</v>
      </c>
      <c r="H51" s="854"/>
      <c r="I51" s="868">
        <v>235</v>
      </c>
      <c r="J51" s="854"/>
      <c r="K51" s="868">
        <v>6393758</v>
      </c>
      <c r="L51" s="849">
        <v>299</v>
      </c>
      <c r="M51" s="854"/>
      <c r="N51" s="868">
        <v>1257</v>
      </c>
      <c r="O51" s="854"/>
      <c r="P51" s="868">
        <v>2031203</v>
      </c>
    </row>
    <row r="52" spans="2:16" s="842" customFormat="1" ht="12" customHeight="1">
      <c r="B52" s="843"/>
      <c r="C52" s="848" t="s">
        <v>2149</v>
      </c>
      <c r="D52" s="849">
        <f>+G52+L52</f>
        <v>251</v>
      </c>
      <c r="E52" s="849">
        <f>+I52+N52</f>
        <v>846</v>
      </c>
      <c r="F52" s="849">
        <f>+K52+P52</f>
        <v>1485136</v>
      </c>
      <c r="G52" s="849">
        <v>13</v>
      </c>
      <c r="H52" s="854"/>
      <c r="I52" s="868">
        <v>35</v>
      </c>
      <c r="J52" s="854"/>
      <c r="K52" s="868">
        <v>79623</v>
      </c>
      <c r="L52" s="849">
        <v>238</v>
      </c>
      <c r="M52" s="854"/>
      <c r="N52" s="868">
        <v>811</v>
      </c>
      <c r="O52" s="854"/>
      <c r="P52" s="868">
        <v>1405513</v>
      </c>
    </row>
    <row r="53" spans="2:16" s="842" customFormat="1" ht="12" customHeight="1">
      <c r="B53" s="843"/>
      <c r="C53" s="848" t="s">
        <v>2150</v>
      </c>
      <c r="D53" s="849">
        <f>+G53+L53</f>
        <v>165</v>
      </c>
      <c r="E53" s="849">
        <f>+I53+N53</f>
        <v>563</v>
      </c>
      <c r="F53" s="849">
        <f>+K53+P53</f>
        <v>856136</v>
      </c>
      <c r="G53" s="849">
        <v>7</v>
      </c>
      <c r="H53" s="854"/>
      <c r="I53" s="868">
        <v>19</v>
      </c>
      <c r="J53" s="854"/>
      <c r="K53" s="868">
        <v>59911</v>
      </c>
      <c r="L53" s="849">
        <v>158</v>
      </c>
      <c r="M53" s="854"/>
      <c r="N53" s="868">
        <v>544</v>
      </c>
      <c r="O53" s="854"/>
      <c r="P53" s="868">
        <v>796225</v>
      </c>
    </row>
    <row r="54" spans="2:16" s="842" customFormat="1" ht="12" customHeight="1">
      <c r="B54" s="843"/>
      <c r="C54" s="848" t="s">
        <v>2151</v>
      </c>
      <c r="D54" s="849">
        <f>+G54+L54</f>
        <v>251</v>
      </c>
      <c r="E54" s="849">
        <f>+I54+N54</f>
        <v>844</v>
      </c>
      <c r="F54" s="849">
        <f>+K54+P54</f>
        <v>1394631</v>
      </c>
      <c r="G54" s="849">
        <v>15</v>
      </c>
      <c r="H54" s="854"/>
      <c r="I54" s="868">
        <v>56</v>
      </c>
      <c r="J54" s="854"/>
      <c r="K54" s="868">
        <v>130046</v>
      </c>
      <c r="L54" s="849">
        <v>236</v>
      </c>
      <c r="M54" s="854"/>
      <c r="N54" s="868">
        <v>788</v>
      </c>
      <c r="O54" s="854"/>
      <c r="P54" s="868">
        <v>1264585</v>
      </c>
    </row>
    <row r="55" spans="2:16" s="842" customFormat="1" ht="12" customHeight="1">
      <c r="B55" s="843"/>
      <c r="C55" s="848" t="s">
        <v>2152</v>
      </c>
      <c r="D55" s="849">
        <f>+G55+L55</f>
        <v>116</v>
      </c>
      <c r="E55" s="849">
        <f>+I55+N55</f>
        <v>392</v>
      </c>
      <c r="F55" s="849">
        <f>+K55+P55</f>
        <v>644874</v>
      </c>
      <c r="G55" s="849">
        <v>9</v>
      </c>
      <c r="H55" s="854"/>
      <c r="I55" s="868">
        <v>79</v>
      </c>
      <c r="J55" s="854"/>
      <c r="K55" s="868">
        <v>74363</v>
      </c>
      <c r="L55" s="849">
        <v>107</v>
      </c>
      <c r="M55" s="854"/>
      <c r="N55" s="868">
        <v>313</v>
      </c>
      <c r="O55" s="854"/>
      <c r="P55" s="868">
        <v>570511</v>
      </c>
    </row>
    <row r="56" spans="2:16" s="842" customFormat="1" ht="9.75" customHeight="1">
      <c r="B56" s="843"/>
      <c r="C56" s="848"/>
      <c r="D56" s="849"/>
      <c r="E56" s="849"/>
      <c r="F56" s="849"/>
      <c r="G56" s="849"/>
      <c r="H56" s="854"/>
      <c r="I56" s="868"/>
      <c r="J56" s="854"/>
      <c r="K56" s="868"/>
      <c r="L56" s="849"/>
      <c r="M56" s="854"/>
      <c r="N56" s="868"/>
      <c r="O56" s="854"/>
      <c r="P56" s="868"/>
    </row>
    <row r="57" spans="2:16" s="842" customFormat="1" ht="12" customHeight="1">
      <c r="B57" s="843"/>
      <c r="C57" s="848" t="s">
        <v>2177</v>
      </c>
      <c r="D57" s="849">
        <f aca="true" t="shared" si="4" ref="D57:D68">+G57+L57</f>
        <v>97</v>
      </c>
      <c r="E57" s="849">
        <f>+I57+N57</f>
        <v>305</v>
      </c>
      <c r="F57" s="849">
        <f>+K57+P57</f>
        <v>557993</v>
      </c>
      <c r="G57" s="849">
        <v>5</v>
      </c>
      <c r="H57" s="854"/>
      <c r="I57" s="868">
        <v>24</v>
      </c>
      <c r="J57" s="854"/>
      <c r="K57" s="868">
        <v>56881</v>
      </c>
      <c r="L57" s="849">
        <v>92</v>
      </c>
      <c r="M57" s="854"/>
      <c r="N57" s="868">
        <v>281</v>
      </c>
      <c r="O57" s="854"/>
      <c r="P57" s="868">
        <v>501112</v>
      </c>
    </row>
    <row r="58" spans="2:16" s="842" customFormat="1" ht="12" customHeight="1">
      <c r="B58" s="843"/>
      <c r="C58" s="848" t="s">
        <v>2153</v>
      </c>
      <c r="D58" s="849">
        <f t="shared" si="4"/>
        <v>284</v>
      </c>
      <c r="E58" s="849">
        <f>+I58+N58</f>
        <v>1178</v>
      </c>
      <c r="F58" s="849">
        <f>+K58+P58</f>
        <v>2437826</v>
      </c>
      <c r="G58" s="849">
        <v>25</v>
      </c>
      <c r="H58" s="854"/>
      <c r="I58" s="868">
        <v>122</v>
      </c>
      <c r="J58" s="854"/>
      <c r="K58" s="868">
        <v>758836</v>
      </c>
      <c r="L58" s="849">
        <v>259</v>
      </c>
      <c r="M58" s="854"/>
      <c r="N58" s="868">
        <v>1056</v>
      </c>
      <c r="O58" s="854"/>
      <c r="P58" s="868">
        <v>1678990</v>
      </c>
    </row>
    <row r="59" spans="2:16" s="842" customFormat="1" ht="12" customHeight="1">
      <c r="B59" s="843"/>
      <c r="C59" s="848" t="s">
        <v>2154</v>
      </c>
      <c r="D59" s="849">
        <f t="shared" si="4"/>
        <v>146</v>
      </c>
      <c r="E59" s="849">
        <f>+I59+N59</f>
        <v>661</v>
      </c>
      <c r="F59" s="849">
        <f>+K59+P59</f>
        <v>1158739</v>
      </c>
      <c r="G59" s="849">
        <v>6</v>
      </c>
      <c r="H59" s="854"/>
      <c r="I59" s="868">
        <v>38</v>
      </c>
      <c r="J59" s="854"/>
      <c r="K59" s="868">
        <v>154695</v>
      </c>
      <c r="L59" s="849">
        <v>140</v>
      </c>
      <c r="M59" s="854"/>
      <c r="N59" s="868">
        <v>623</v>
      </c>
      <c r="O59" s="854"/>
      <c r="P59" s="868">
        <v>1004044</v>
      </c>
    </row>
    <row r="60" spans="2:16" s="842" customFormat="1" ht="12" customHeight="1">
      <c r="B60" s="843"/>
      <c r="C60" s="848" t="s">
        <v>2155</v>
      </c>
      <c r="D60" s="849">
        <f t="shared" si="4"/>
        <v>91</v>
      </c>
      <c r="E60" s="849">
        <f>+I60+N60</f>
        <v>288</v>
      </c>
      <c r="F60" s="849">
        <f>+K60+P60</f>
        <v>462868</v>
      </c>
      <c r="G60" s="849">
        <v>6</v>
      </c>
      <c r="H60" s="854"/>
      <c r="I60" s="868">
        <v>12</v>
      </c>
      <c r="J60" s="854"/>
      <c r="K60" s="868">
        <v>22342</v>
      </c>
      <c r="L60" s="849">
        <v>85</v>
      </c>
      <c r="M60" s="854"/>
      <c r="N60" s="868">
        <v>276</v>
      </c>
      <c r="O60" s="854"/>
      <c r="P60" s="868">
        <v>440526</v>
      </c>
    </row>
    <row r="61" spans="2:16" s="842" customFormat="1" ht="12" customHeight="1">
      <c r="B61" s="843"/>
      <c r="C61" s="848" t="s">
        <v>2156</v>
      </c>
      <c r="D61" s="849">
        <f t="shared" si="4"/>
        <v>105</v>
      </c>
      <c r="E61" s="849">
        <v>388</v>
      </c>
      <c r="F61" s="849">
        <v>898578</v>
      </c>
      <c r="G61" s="849">
        <v>8</v>
      </c>
      <c r="H61" s="854" t="s">
        <v>40</v>
      </c>
      <c r="I61" s="868">
        <v>58</v>
      </c>
      <c r="J61" s="854" t="s">
        <v>40</v>
      </c>
      <c r="K61" s="868">
        <v>175237</v>
      </c>
      <c r="L61" s="849">
        <v>97</v>
      </c>
      <c r="M61" s="854" t="s">
        <v>40</v>
      </c>
      <c r="N61" s="868">
        <v>565</v>
      </c>
      <c r="O61" s="854" t="s">
        <v>40</v>
      </c>
      <c r="P61" s="868">
        <v>1020164</v>
      </c>
    </row>
    <row r="62" spans="2:16" s="842" customFormat="1" ht="12" customHeight="1">
      <c r="B62" s="843"/>
      <c r="C62" s="848" t="s">
        <v>2157</v>
      </c>
      <c r="D62" s="849">
        <f t="shared" si="4"/>
        <v>122</v>
      </c>
      <c r="E62" s="849">
        <f>+I62+N62</f>
        <v>667</v>
      </c>
      <c r="F62" s="849">
        <f>+K62+P62</f>
        <v>3813852</v>
      </c>
      <c r="G62" s="849">
        <v>26</v>
      </c>
      <c r="H62" s="854"/>
      <c r="I62" s="868">
        <v>349</v>
      </c>
      <c r="J62" s="854"/>
      <c r="K62" s="868">
        <v>3258423</v>
      </c>
      <c r="L62" s="849">
        <v>96</v>
      </c>
      <c r="M62" s="854"/>
      <c r="N62" s="868">
        <v>318</v>
      </c>
      <c r="O62" s="854"/>
      <c r="P62" s="868">
        <v>555429</v>
      </c>
    </row>
    <row r="63" spans="2:16" s="842" customFormat="1" ht="12" customHeight="1">
      <c r="B63" s="843"/>
      <c r="C63" s="848" t="s">
        <v>2158</v>
      </c>
      <c r="D63" s="849">
        <f t="shared" si="4"/>
        <v>69</v>
      </c>
      <c r="E63" s="849">
        <v>235</v>
      </c>
      <c r="F63" s="849">
        <v>296823</v>
      </c>
      <c r="G63" s="849">
        <v>2</v>
      </c>
      <c r="H63" s="854"/>
      <c r="I63" s="868">
        <v>0</v>
      </c>
      <c r="J63" s="854"/>
      <c r="K63" s="868">
        <v>0</v>
      </c>
      <c r="L63" s="849">
        <v>67</v>
      </c>
      <c r="M63" s="854"/>
      <c r="N63" s="868">
        <v>0</v>
      </c>
      <c r="O63" s="854"/>
      <c r="P63" s="868">
        <v>0</v>
      </c>
    </row>
    <row r="64" spans="2:16" s="842" customFormat="1" ht="12" customHeight="1">
      <c r="B64" s="843"/>
      <c r="C64" s="848" t="s">
        <v>2159</v>
      </c>
      <c r="D64" s="849">
        <f t="shared" si="4"/>
        <v>245</v>
      </c>
      <c r="E64" s="849">
        <f>+I64+N64</f>
        <v>647</v>
      </c>
      <c r="F64" s="849">
        <f>+K64+P64</f>
        <v>1076938</v>
      </c>
      <c r="G64" s="849">
        <v>24</v>
      </c>
      <c r="H64" s="854"/>
      <c r="I64" s="868">
        <v>92</v>
      </c>
      <c r="J64" s="854"/>
      <c r="K64" s="868">
        <v>382238</v>
      </c>
      <c r="L64" s="849">
        <v>221</v>
      </c>
      <c r="M64" s="854"/>
      <c r="N64" s="868">
        <v>555</v>
      </c>
      <c r="O64" s="854"/>
      <c r="P64" s="868">
        <v>694700</v>
      </c>
    </row>
    <row r="65" spans="2:16" s="842" customFormat="1" ht="12" customHeight="1">
      <c r="B65" s="843"/>
      <c r="C65" s="848" t="s">
        <v>2160</v>
      </c>
      <c r="D65" s="849">
        <f t="shared" si="4"/>
        <v>297</v>
      </c>
      <c r="E65" s="849">
        <f>+I65+N65</f>
        <v>1079</v>
      </c>
      <c r="F65" s="849">
        <f>+K65+P65</f>
        <v>2195421</v>
      </c>
      <c r="G65" s="849">
        <v>27</v>
      </c>
      <c r="H65" s="854"/>
      <c r="I65" s="868">
        <v>153</v>
      </c>
      <c r="J65" s="854"/>
      <c r="K65" s="868">
        <v>529732</v>
      </c>
      <c r="L65" s="849">
        <v>270</v>
      </c>
      <c r="M65" s="854"/>
      <c r="N65" s="868">
        <v>926</v>
      </c>
      <c r="O65" s="854"/>
      <c r="P65" s="868">
        <v>1665689</v>
      </c>
    </row>
    <row r="66" spans="2:16" s="842" customFormat="1" ht="12" customHeight="1">
      <c r="B66" s="843"/>
      <c r="C66" s="848" t="s">
        <v>2161</v>
      </c>
      <c r="D66" s="849">
        <f t="shared" si="4"/>
        <v>109</v>
      </c>
      <c r="E66" s="849">
        <f>+I66+N66</f>
        <v>360</v>
      </c>
      <c r="F66" s="849">
        <f>+K66+P66</f>
        <v>617772</v>
      </c>
      <c r="G66" s="849">
        <v>4</v>
      </c>
      <c r="H66" s="854"/>
      <c r="I66" s="868">
        <v>32</v>
      </c>
      <c r="J66" s="854"/>
      <c r="K66" s="868">
        <v>76298</v>
      </c>
      <c r="L66" s="849">
        <v>105</v>
      </c>
      <c r="M66" s="854"/>
      <c r="N66" s="868">
        <v>328</v>
      </c>
      <c r="O66" s="854"/>
      <c r="P66" s="868">
        <v>541474</v>
      </c>
    </row>
    <row r="67" spans="2:16" s="842" customFormat="1" ht="12" customHeight="1">
      <c r="B67" s="843"/>
      <c r="C67" s="848" t="s">
        <v>2162</v>
      </c>
      <c r="D67" s="849">
        <f t="shared" si="4"/>
        <v>99</v>
      </c>
      <c r="E67" s="849">
        <f>+I67+N67</f>
        <v>251</v>
      </c>
      <c r="F67" s="849">
        <f>+K67+P67</f>
        <v>320410</v>
      </c>
      <c r="G67" s="849">
        <v>5</v>
      </c>
      <c r="H67" s="854"/>
      <c r="I67" s="868">
        <v>14</v>
      </c>
      <c r="J67" s="854"/>
      <c r="K67" s="868">
        <v>16660</v>
      </c>
      <c r="L67" s="849">
        <v>94</v>
      </c>
      <c r="M67" s="854"/>
      <c r="N67" s="868">
        <v>237</v>
      </c>
      <c r="O67" s="854"/>
      <c r="P67" s="868">
        <v>303750</v>
      </c>
    </row>
    <row r="68" spans="2:16" s="842" customFormat="1" ht="12" customHeight="1" thickBot="1">
      <c r="B68" s="872"/>
      <c r="C68" s="873" t="s">
        <v>2163</v>
      </c>
      <c r="D68" s="874">
        <f t="shared" si="4"/>
        <v>96</v>
      </c>
      <c r="E68" s="874">
        <f>+I68+N68</f>
        <v>325</v>
      </c>
      <c r="F68" s="874">
        <f>+K68+P68</f>
        <v>546539</v>
      </c>
      <c r="G68" s="874">
        <v>5</v>
      </c>
      <c r="H68" s="875"/>
      <c r="I68" s="876">
        <v>12</v>
      </c>
      <c r="J68" s="875"/>
      <c r="K68" s="876">
        <v>22288</v>
      </c>
      <c r="L68" s="874">
        <v>91</v>
      </c>
      <c r="M68" s="875"/>
      <c r="N68" s="876">
        <v>313</v>
      </c>
      <c r="O68" s="875"/>
      <c r="P68" s="876">
        <v>524251</v>
      </c>
    </row>
    <row r="69" ht="12">
      <c r="C69" s="835" t="s">
        <v>41</v>
      </c>
    </row>
    <row r="70" ht="12">
      <c r="C70" s="835" t="s">
        <v>42</v>
      </c>
    </row>
  </sheetData>
  <mergeCells count="23">
    <mergeCell ref="B16:C16"/>
    <mergeCell ref="B17:C17"/>
    <mergeCell ref="B11:C11"/>
    <mergeCell ref="B12:C12"/>
    <mergeCell ref="B14:C14"/>
    <mergeCell ref="B15:C15"/>
    <mergeCell ref="B4:C4"/>
    <mergeCell ref="B6:C6"/>
    <mergeCell ref="B7:C7"/>
    <mergeCell ref="B9:C9"/>
    <mergeCell ref="D4:F4"/>
    <mergeCell ref="D5:D6"/>
    <mergeCell ref="E5:E6"/>
    <mergeCell ref="G5:G6"/>
    <mergeCell ref="G4:K4"/>
    <mergeCell ref="H5:I6"/>
    <mergeCell ref="L4:P4"/>
    <mergeCell ref="M5:N6"/>
    <mergeCell ref="J5:K5"/>
    <mergeCell ref="J6:K6"/>
    <mergeCell ref="O5:P5"/>
    <mergeCell ref="O6:P6"/>
    <mergeCell ref="L5:L6"/>
  </mergeCells>
  <printOptions/>
  <pageMargins left="0.2755905511811024" right="0.31496062992125984" top="0.5905511811023623" bottom="0.3937007874015748" header="0.2755905511811024" footer="0.1968503937007874"/>
  <pageSetup horizontalDpi="300" verticalDpi="300" orientation="portrait" paperSize="9" r:id="rId1"/>
</worksheet>
</file>

<file path=xl/worksheets/sheet26.xml><?xml version="1.0" encoding="utf-8"?>
<worksheet xmlns="http://schemas.openxmlformats.org/spreadsheetml/2006/main" xmlns:r="http://schemas.openxmlformats.org/officeDocument/2006/relationships">
  <dimension ref="B2:M72"/>
  <sheetViews>
    <sheetView workbookViewId="0" topLeftCell="A1">
      <selection activeCell="A1" sqref="A1"/>
    </sheetView>
  </sheetViews>
  <sheetFormatPr defaultColWidth="9.00390625" defaultRowHeight="12" customHeight="1"/>
  <cols>
    <col min="1" max="1" width="2.625" style="877" customWidth="1"/>
    <col min="2" max="2" width="3.125" style="877" customWidth="1"/>
    <col min="3" max="3" width="22.625" style="877" customWidth="1"/>
    <col min="4" max="4" width="12.125" style="877" customWidth="1"/>
    <col min="5" max="5" width="9.125" style="877" customWidth="1"/>
    <col min="6" max="6" width="12.125" style="879" customWidth="1"/>
    <col min="7" max="7" width="9.125" style="877" customWidth="1"/>
    <col min="8" max="8" width="8.625" style="877" customWidth="1"/>
    <col min="9" max="9" width="21.625" style="877" customWidth="1"/>
    <col min="10" max="16384" width="9.00390625" style="877" customWidth="1"/>
  </cols>
  <sheetData>
    <row r="2" ht="12" customHeight="1">
      <c r="B2" s="878" t="s">
        <v>108</v>
      </c>
    </row>
    <row r="4" spans="2:7" ht="12" customHeight="1" thickBot="1">
      <c r="B4" s="877" t="s">
        <v>48</v>
      </c>
      <c r="G4" s="880" t="s">
        <v>49</v>
      </c>
    </row>
    <row r="5" spans="2:13" ht="12" customHeight="1" thickTop="1">
      <c r="B5" s="1463" t="s">
        <v>50</v>
      </c>
      <c r="C5" s="1464"/>
      <c r="D5" s="1457" t="s">
        <v>51</v>
      </c>
      <c r="E5" s="1458"/>
      <c r="F5" s="1461" t="s">
        <v>52</v>
      </c>
      <c r="G5" s="1462"/>
      <c r="H5" s="881"/>
      <c r="I5" s="881"/>
      <c r="J5" s="881"/>
      <c r="K5" s="881"/>
      <c r="L5" s="881"/>
      <c r="M5" s="881"/>
    </row>
    <row r="6" spans="2:13" ht="12" customHeight="1">
      <c r="B6" s="1465"/>
      <c r="C6" s="1466"/>
      <c r="D6" s="882" t="s">
        <v>44</v>
      </c>
      <c r="E6" s="883" t="s">
        <v>45</v>
      </c>
      <c r="F6" s="884" t="s">
        <v>44</v>
      </c>
      <c r="G6" s="883" t="s">
        <v>45</v>
      </c>
      <c r="H6" s="881"/>
      <c r="I6" s="881"/>
      <c r="J6" s="881"/>
      <c r="K6" s="881"/>
      <c r="L6" s="881"/>
      <c r="M6" s="881"/>
    </row>
    <row r="7" spans="2:7" s="885" customFormat="1" ht="12" customHeight="1">
      <c r="B7" s="1467" t="s">
        <v>46</v>
      </c>
      <c r="C7" s="1468"/>
      <c r="D7" s="886">
        <f>+D9+D13+D41+D46+D56+D62+D68</f>
        <v>82273712</v>
      </c>
      <c r="E7" s="887">
        <f>SUM(E9:E69)</f>
        <v>100</v>
      </c>
      <c r="F7" s="886">
        <f>+F9+F13+F41+F46+F56+F62+F68</f>
        <v>100687053</v>
      </c>
      <c r="G7" s="887">
        <f>SUM(G9:G69)</f>
        <v>100</v>
      </c>
    </row>
    <row r="8" spans="2:7" ht="12" customHeight="1">
      <c r="B8" s="888"/>
      <c r="C8" s="889"/>
      <c r="D8" s="890"/>
      <c r="E8" s="891"/>
      <c r="F8" s="890"/>
      <c r="G8" s="891"/>
    </row>
    <row r="9" spans="2:7" ht="12" customHeight="1">
      <c r="B9" s="1455" t="s">
        <v>47</v>
      </c>
      <c r="C9" s="1469"/>
      <c r="D9" s="890">
        <f>SUM(D10:D11)</f>
        <v>572969</v>
      </c>
      <c r="E9" s="891">
        <f>+D9/D7*100</f>
        <v>0.6964180733695351</v>
      </c>
      <c r="F9" s="890">
        <f>SUM(F10:F11)</f>
        <v>496093</v>
      </c>
      <c r="G9" s="891">
        <f>+F9/F7*100</f>
        <v>0.49270783603131174</v>
      </c>
    </row>
    <row r="10" spans="2:7" ht="12" customHeight="1">
      <c r="B10" s="888"/>
      <c r="C10" s="893" t="s">
        <v>53</v>
      </c>
      <c r="D10" s="890"/>
      <c r="E10" s="891"/>
      <c r="F10" s="890"/>
      <c r="G10" s="891"/>
    </row>
    <row r="11" spans="2:7" ht="12" customHeight="1">
      <c r="B11" s="888"/>
      <c r="C11" s="893" t="s">
        <v>54</v>
      </c>
      <c r="D11" s="890">
        <v>572969</v>
      </c>
      <c r="E11" s="891"/>
      <c r="F11" s="890">
        <v>496093</v>
      </c>
      <c r="G11" s="891"/>
    </row>
    <row r="12" spans="2:7" ht="12" customHeight="1">
      <c r="B12" s="888"/>
      <c r="C12" s="893"/>
      <c r="D12" s="890"/>
      <c r="E12" s="891"/>
      <c r="F12" s="890"/>
      <c r="G12" s="891"/>
    </row>
    <row r="13" spans="2:7" ht="12" customHeight="1">
      <c r="B13" s="1455" t="s">
        <v>55</v>
      </c>
      <c r="C13" s="1460"/>
      <c r="D13" s="890">
        <f>SUM(D14:D39)</f>
        <v>76160305</v>
      </c>
      <c r="E13" s="891">
        <f>+D13/D7*100</f>
        <v>92.56942849497297</v>
      </c>
      <c r="F13" s="890">
        <f>SUM(F14:F39)</f>
        <v>90672259</v>
      </c>
      <c r="G13" s="891">
        <f>+F13/F7*100</f>
        <v>90.05354342826976</v>
      </c>
    </row>
    <row r="14" spans="2:7" ht="12" customHeight="1">
      <c r="B14" s="888"/>
      <c r="C14" s="893" t="s">
        <v>56</v>
      </c>
      <c r="D14" s="890">
        <v>2169767</v>
      </c>
      <c r="E14" s="891"/>
      <c r="F14" s="890">
        <v>2570627</v>
      </c>
      <c r="G14" s="891"/>
    </row>
    <row r="15" spans="2:7" ht="12" customHeight="1">
      <c r="B15" s="888"/>
      <c r="C15" s="893" t="s">
        <v>57</v>
      </c>
      <c r="D15" s="890"/>
      <c r="E15" s="891"/>
      <c r="F15" s="890"/>
      <c r="G15" s="891"/>
    </row>
    <row r="16" spans="2:7" ht="12" customHeight="1">
      <c r="B16" s="888"/>
      <c r="C16" s="893" t="s">
        <v>58</v>
      </c>
      <c r="D16" s="890">
        <v>6311872</v>
      </c>
      <c r="E16" s="891"/>
      <c r="F16" s="890">
        <v>16092952</v>
      </c>
      <c r="G16" s="891"/>
    </row>
    <row r="17" spans="2:7" ht="12" customHeight="1">
      <c r="B17" s="888"/>
      <c r="C17" s="893" t="s">
        <v>59</v>
      </c>
      <c r="D17" s="890">
        <v>21042083</v>
      </c>
      <c r="E17" s="891"/>
      <c r="F17" s="890">
        <v>26505869</v>
      </c>
      <c r="G17" s="891"/>
    </row>
    <row r="18" spans="2:7" ht="12" customHeight="1">
      <c r="B18" s="888"/>
      <c r="C18" s="893" t="s">
        <v>60</v>
      </c>
      <c r="D18" s="890">
        <v>1203703</v>
      </c>
      <c r="E18" s="891"/>
      <c r="F18" s="890">
        <v>2588183</v>
      </c>
      <c r="G18" s="891"/>
    </row>
    <row r="19" spans="2:7" ht="12" customHeight="1">
      <c r="B19" s="888"/>
      <c r="C19" s="893" t="s">
        <v>61</v>
      </c>
      <c r="D19" s="890">
        <v>97558</v>
      </c>
      <c r="E19" s="891"/>
      <c r="F19" s="890">
        <v>30794</v>
      </c>
      <c r="G19" s="891"/>
    </row>
    <row r="20" spans="2:7" ht="12" customHeight="1">
      <c r="B20" s="888"/>
      <c r="C20" s="893" t="s">
        <v>62</v>
      </c>
      <c r="D20" s="890">
        <v>5435</v>
      </c>
      <c r="E20" s="891"/>
      <c r="F20" s="890">
        <v>0</v>
      </c>
      <c r="G20" s="891"/>
    </row>
    <row r="21" spans="2:7" ht="12" customHeight="1">
      <c r="B21" s="888"/>
      <c r="C21" s="893" t="s">
        <v>63</v>
      </c>
      <c r="D21" s="890">
        <v>1535460</v>
      </c>
      <c r="E21" s="891"/>
      <c r="F21" s="890">
        <v>2269464</v>
      </c>
      <c r="G21" s="891"/>
    </row>
    <row r="22" spans="2:7" ht="12" customHeight="1">
      <c r="B22" s="888"/>
      <c r="C22" s="893" t="s">
        <v>64</v>
      </c>
      <c r="D22" s="890">
        <v>233657</v>
      </c>
      <c r="E22" s="891"/>
      <c r="F22" s="890">
        <v>0</v>
      </c>
      <c r="G22" s="891"/>
    </row>
    <row r="23" spans="2:7" ht="12" customHeight="1">
      <c r="B23" s="888"/>
      <c r="C23" s="893" t="s">
        <v>65</v>
      </c>
      <c r="D23" s="890">
        <v>115888</v>
      </c>
      <c r="E23" s="891"/>
      <c r="F23" s="890">
        <v>3065209</v>
      </c>
      <c r="G23" s="891"/>
    </row>
    <row r="24" spans="2:7" ht="12" customHeight="1">
      <c r="B24" s="892"/>
      <c r="C24" s="893" t="s">
        <v>66</v>
      </c>
      <c r="D24" s="890">
        <v>1283716</v>
      </c>
      <c r="E24" s="891"/>
      <c r="F24" s="890">
        <v>1209066</v>
      </c>
      <c r="G24" s="891"/>
    </row>
    <row r="25" spans="2:7" ht="12" customHeight="1">
      <c r="B25" s="888"/>
      <c r="C25" s="893" t="s">
        <v>67</v>
      </c>
      <c r="D25" s="890">
        <v>0</v>
      </c>
      <c r="E25" s="891"/>
      <c r="F25" s="890">
        <v>742</v>
      </c>
      <c r="G25" s="891"/>
    </row>
    <row r="26" spans="2:7" ht="12" customHeight="1">
      <c r="B26" s="888"/>
      <c r="C26" s="893" t="s">
        <v>68</v>
      </c>
      <c r="D26" s="890">
        <v>800000</v>
      </c>
      <c r="E26" s="891"/>
      <c r="F26" s="890">
        <v>1582000</v>
      </c>
      <c r="G26" s="891"/>
    </row>
    <row r="27" spans="2:7" ht="12" customHeight="1">
      <c r="B27" s="888"/>
      <c r="C27" s="893" t="s">
        <v>69</v>
      </c>
      <c r="D27" s="890"/>
      <c r="E27" s="891"/>
      <c r="F27" s="890"/>
      <c r="G27" s="891"/>
    </row>
    <row r="28" spans="2:7" ht="12" customHeight="1">
      <c r="B28" s="888"/>
      <c r="C28" s="893" t="s">
        <v>70</v>
      </c>
      <c r="D28" s="890">
        <v>11340000</v>
      </c>
      <c r="E28" s="891"/>
      <c r="F28" s="890">
        <v>10211437</v>
      </c>
      <c r="G28" s="891"/>
    </row>
    <row r="29" spans="2:7" ht="12" customHeight="1">
      <c r="B29" s="888"/>
      <c r="C29" s="893" t="s">
        <v>71</v>
      </c>
      <c r="D29" s="890">
        <v>24000</v>
      </c>
      <c r="E29" s="891"/>
      <c r="F29" s="890">
        <v>0</v>
      </c>
      <c r="G29" s="891"/>
    </row>
    <row r="30" spans="2:7" ht="12" customHeight="1">
      <c r="B30" s="888"/>
      <c r="C30" s="893" t="s">
        <v>72</v>
      </c>
      <c r="D30" s="890">
        <v>1819900</v>
      </c>
      <c r="E30" s="891"/>
      <c r="F30" s="890">
        <v>1374405</v>
      </c>
      <c r="G30" s="891"/>
    </row>
    <row r="31" spans="2:7" ht="12" customHeight="1">
      <c r="B31" s="888"/>
      <c r="C31" s="893" t="s">
        <v>73</v>
      </c>
      <c r="D31" s="890">
        <v>94070</v>
      </c>
      <c r="E31" s="891"/>
      <c r="F31" s="890">
        <v>123544</v>
      </c>
      <c r="G31" s="891"/>
    </row>
    <row r="32" spans="2:7" ht="12" customHeight="1">
      <c r="B32" s="888"/>
      <c r="C32" s="893" t="s">
        <v>74</v>
      </c>
      <c r="D32" s="890">
        <v>22351074</v>
      </c>
      <c r="E32" s="891"/>
      <c r="F32" s="890">
        <v>20425080</v>
      </c>
      <c r="G32" s="891"/>
    </row>
    <row r="33" spans="2:7" ht="12" customHeight="1">
      <c r="B33" s="888"/>
      <c r="C33" s="893" t="s">
        <v>75</v>
      </c>
      <c r="D33" s="890">
        <v>182426</v>
      </c>
      <c r="E33" s="891"/>
      <c r="F33" s="890">
        <v>662585</v>
      </c>
      <c r="G33" s="891"/>
    </row>
    <row r="34" spans="2:7" ht="12" customHeight="1">
      <c r="B34" s="888"/>
      <c r="C34" s="893" t="s">
        <v>76</v>
      </c>
      <c r="D34" s="890">
        <v>117500</v>
      </c>
      <c r="E34" s="891"/>
      <c r="F34" s="890">
        <v>28000</v>
      </c>
      <c r="G34" s="891"/>
    </row>
    <row r="35" spans="2:7" ht="12" customHeight="1">
      <c r="B35" s="888"/>
      <c r="C35" s="893" t="s">
        <v>77</v>
      </c>
      <c r="D35" s="890">
        <v>5000000</v>
      </c>
      <c r="E35" s="891"/>
      <c r="F35" s="890">
        <v>1520432</v>
      </c>
      <c r="G35" s="891"/>
    </row>
    <row r="36" spans="2:7" ht="12" customHeight="1">
      <c r="B36" s="888"/>
      <c r="C36" s="893" t="s">
        <v>78</v>
      </c>
      <c r="D36" s="890">
        <v>0</v>
      </c>
      <c r="E36" s="891"/>
      <c r="F36" s="890">
        <v>65303</v>
      </c>
      <c r="G36" s="891"/>
    </row>
    <row r="37" spans="2:7" ht="12" customHeight="1">
      <c r="B37" s="888"/>
      <c r="C37" s="893" t="s">
        <v>79</v>
      </c>
      <c r="D37" s="890">
        <v>0</v>
      </c>
      <c r="E37" s="891"/>
      <c r="F37" s="890">
        <v>29800</v>
      </c>
      <c r="G37" s="891"/>
    </row>
    <row r="38" spans="2:7" ht="12" customHeight="1">
      <c r="B38" s="888"/>
      <c r="C38" s="893" t="s">
        <v>80</v>
      </c>
      <c r="D38" s="890">
        <v>0</v>
      </c>
      <c r="E38" s="891"/>
      <c r="F38" s="890">
        <v>24000</v>
      </c>
      <c r="G38" s="891"/>
    </row>
    <row r="39" spans="2:7" ht="12" customHeight="1">
      <c r="B39" s="888"/>
      <c r="C39" s="893" t="s">
        <v>81</v>
      </c>
      <c r="D39" s="890">
        <v>432196</v>
      </c>
      <c r="E39" s="891"/>
      <c r="F39" s="890">
        <v>292767</v>
      </c>
      <c r="G39" s="891"/>
    </row>
    <row r="40" spans="2:7" ht="12" customHeight="1">
      <c r="B40" s="888"/>
      <c r="C40" s="893"/>
      <c r="D40" s="890"/>
      <c r="E40" s="891"/>
      <c r="F40" s="890"/>
      <c r="G40" s="891"/>
    </row>
    <row r="41" spans="2:7" ht="12" customHeight="1">
      <c r="B41" s="1455" t="s">
        <v>82</v>
      </c>
      <c r="C41" s="1456"/>
      <c r="D41" s="890">
        <f>SUM(D42:D44)</f>
        <v>797444</v>
      </c>
      <c r="E41" s="891">
        <f>+D41/D7*100</f>
        <v>0.9692573491761256</v>
      </c>
      <c r="F41" s="890">
        <f>SUM(F42:F44)</f>
        <v>832302</v>
      </c>
      <c r="G41" s="891">
        <f>+F41/F7*100</f>
        <v>0.8266226641870232</v>
      </c>
    </row>
    <row r="42" spans="2:7" ht="12" customHeight="1">
      <c r="B42" s="888"/>
      <c r="C42" s="893" t="s">
        <v>83</v>
      </c>
      <c r="D42" s="890">
        <v>571668</v>
      </c>
      <c r="E42" s="891"/>
      <c r="F42" s="890">
        <v>235200</v>
      </c>
      <c r="G42" s="891"/>
    </row>
    <row r="43" spans="2:7" ht="12" customHeight="1">
      <c r="B43" s="888"/>
      <c r="C43" s="893" t="s">
        <v>84</v>
      </c>
      <c r="D43" s="890">
        <v>225776</v>
      </c>
      <c r="E43" s="891"/>
      <c r="F43" s="890">
        <v>377902</v>
      </c>
      <c r="G43" s="891"/>
    </row>
    <row r="44" spans="2:7" ht="12" customHeight="1">
      <c r="B44" s="888"/>
      <c r="C44" s="893" t="s">
        <v>85</v>
      </c>
      <c r="D44" s="890">
        <v>0</v>
      </c>
      <c r="E44" s="891"/>
      <c r="F44" s="890">
        <v>219200</v>
      </c>
      <c r="G44" s="891"/>
    </row>
    <row r="45" spans="2:7" ht="12" customHeight="1">
      <c r="B45" s="888"/>
      <c r="C45" s="889"/>
      <c r="D45" s="890"/>
      <c r="E45" s="891"/>
      <c r="F45" s="890"/>
      <c r="G45" s="891"/>
    </row>
    <row r="46" spans="2:7" ht="12" customHeight="1">
      <c r="B46" s="1455" t="s">
        <v>86</v>
      </c>
      <c r="C46" s="1459"/>
      <c r="D46" s="890">
        <f>SUM(D47:D54)</f>
        <v>4402878</v>
      </c>
      <c r="E46" s="891">
        <f>+D46/D7*100</f>
        <v>5.351500367456375</v>
      </c>
      <c r="F46" s="890">
        <f>SUM(F47:F54)</f>
        <v>8185110</v>
      </c>
      <c r="G46" s="891">
        <f>+F46/F7*100</f>
        <v>8.129257691155187</v>
      </c>
    </row>
    <row r="47" spans="2:7" ht="12" customHeight="1">
      <c r="B47" s="892"/>
      <c r="C47" s="893" t="s">
        <v>87</v>
      </c>
      <c r="D47" s="890">
        <v>820002</v>
      </c>
      <c r="E47" s="891"/>
      <c r="F47" s="890">
        <v>0</v>
      </c>
      <c r="G47" s="891"/>
    </row>
    <row r="48" spans="2:7" ht="12" customHeight="1">
      <c r="B48" s="892"/>
      <c r="C48" s="893" t="s">
        <v>88</v>
      </c>
      <c r="D48" s="890">
        <v>1431893</v>
      </c>
      <c r="E48" s="891"/>
      <c r="F48" s="890">
        <v>1985559</v>
      </c>
      <c r="G48" s="891"/>
    </row>
    <row r="49" spans="2:7" ht="12" customHeight="1">
      <c r="B49" s="892"/>
      <c r="C49" s="893" t="s">
        <v>89</v>
      </c>
      <c r="D49" s="890">
        <v>39215</v>
      </c>
      <c r="E49" s="891"/>
      <c r="F49" s="890">
        <v>27988</v>
      </c>
      <c r="G49" s="891"/>
    </row>
    <row r="50" spans="2:7" ht="12" customHeight="1">
      <c r="B50" s="892"/>
      <c r="C50" s="893" t="s">
        <v>90</v>
      </c>
      <c r="D50" s="890">
        <v>0</v>
      </c>
      <c r="E50" s="891"/>
      <c r="F50" s="890">
        <v>2792731</v>
      </c>
      <c r="G50" s="891"/>
    </row>
    <row r="51" spans="2:7" ht="12" customHeight="1">
      <c r="B51" s="892"/>
      <c r="C51" s="893" t="s">
        <v>91</v>
      </c>
      <c r="D51" s="890">
        <v>1238666</v>
      </c>
      <c r="E51" s="891"/>
      <c r="F51" s="890">
        <v>1372750</v>
      </c>
      <c r="G51" s="891"/>
    </row>
    <row r="52" spans="2:7" ht="12" customHeight="1">
      <c r="B52" s="892"/>
      <c r="C52" s="893" t="s">
        <v>92</v>
      </c>
      <c r="D52" s="890">
        <v>0</v>
      </c>
      <c r="E52" s="891"/>
      <c r="F52" s="890">
        <v>115652</v>
      </c>
      <c r="G52" s="891"/>
    </row>
    <row r="53" spans="2:7" ht="12" customHeight="1">
      <c r="B53" s="892"/>
      <c r="C53" s="893" t="s">
        <v>93</v>
      </c>
      <c r="D53" s="890">
        <v>0</v>
      </c>
      <c r="E53" s="891"/>
      <c r="F53" s="890">
        <v>1878968</v>
      </c>
      <c r="G53" s="891"/>
    </row>
    <row r="54" spans="2:7" ht="12" customHeight="1">
      <c r="B54" s="892"/>
      <c r="C54" s="893" t="s">
        <v>94</v>
      </c>
      <c r="D54" s="890">
        <v>873102</v>
      </c>
      <c r="E54" s="891"/>
      <c r="F54" s="890">
        <v>11462</v>
      </c>
      <c r="G54" s="891"/>
    </row>
    <row r="55" spans="2:7" ht="12" customHeight="1">
      <c r="B55" s="892"/>
      <c r="C55" s="893"/>
      <c r="D55" s="890"/>
      <c r="E55" s="891"/>
      <c r="F55" s="890"/>
      <c r="G55" s="891"/>
    </row>
    <row r="56" spans="2:7" ht="12" customHeight="1">
      <c r="B56" s="1455" t="s">
        <v>95</v>
      </c>
      <c r="C56" s="1459"/>
      <c r="D56" s="890">
        <f>SUM(D57:D60)</f>
        <v>324917</v>
      </c>
      <c r="E56" s="891">
        <f>+D56/D7*100</f>
        <v>0.3949220134859115</v>
      </c>
      <c r="F56" s="890">
        <f>SUM(F57:F60)</f>
        <v>334289</v>
      </c>
      <c r="G56" s="891">
        <f>+F56/F7*100</f>
        <v>0.332007929559722</v>
      </c>
    </row>
    <row r="57" spans="2:7" ht="12" customHeight="1">
      <c r="B57" s="892"/>
      <c r="C57" s="893" t="s">
        <v>96</v>
      </c>
      <c r="D57" s="890">
        <v>20039</v>
      </c>
      <c r="E57" s="891"/>
      <c r="F57" s="890">
        <v>16313</v>
      </c>
      <c r="G57" s="891"/>
    </row>
    <row r="58" spans="2:7" ht="12" customHeight="1">
      <c r="B58" s="892"/>
      <c r="C58" s="893" t="s">
        <v>97</v>
      </c>
      <c r="D58" s="890">
        <v>7900</v>
      </c>
      <c r="E58" s="891"/>
      <c r="F58" s="890">
        <v>138360</v>
      </c>
      <c r="G58" s="891"/>
    </row>
    <row r="59" spans="2:7" ht="12" customHeight="1">
      <c r="B59" s="892"/>
      <c r="C59" s="893" t="s">
        <v>98</v>
      </c>
      <c r="D59" s="890">
        <v>107250</v>
      </c>
      <c r="E59" s="891"/>
      <c r="F59" s="890">
        <v>28033</v>
      </c>
      <c r="G59" s="891"/>
    </row>
    <row r="60" spans="2:7" ht="12" customHeight="1">
      <c r="B60" s="888"/>
      <c r="C60" s="893" t="s">
        <v>99</v>
      </c>
      <c r="D60" s="75">
        <v>189728</v>
      </c>
      <c r="E60" s="75"/>
      <c r="F60" s="75">
        <v>151583</v>
      </c>
      <c r="G60" s="891"/>
    </row>
    <row r="61" spans="2:7" ht="12" customHeight="1">
      <c r="B61" s="888"/>
      <c r="C61" s="889"/>
      <c r="D61" s="75"/>
      <c r="E61" s="75"/>
      <c r="F61" s="75"/>
      <c r="G61" s="891"/>
    </row>
    <row r="62" spans="2:7" ht="12" customHeight="1">
      <c r="B62" s="1455" t="s">
        <v>100</v>
      </c>
      <c r="C62" s="1456"/>
      <c r="D62" s="75">
        <f>SUM(D63:D66)</f>
        <v>15199</v>
      </c>
      <c r="E62" s="183">
        <f>+D62/D7*100</f>
        <v>0.01847370153907727</v>
      </c>
      <c r="F62" s="75">
        <f>SUM(F63:F66)</f>
        <v>0</v>
      </c>
      <c r="G62" s="891">
        <f>+F62/F7*100</f>
        <v>0</v>
      </c>
    </row>
    <row r="63" spans="2:7" ht="12" customHeight="1">
      <c r="B63" s="888"/>
      <c r="C63" s="893" t="s">
        <v>101</v>
      </c>
      <c r="D63" s="75">
        <v>749</v>
      </c>
      <c r="E63" s="183"/>
      <c r="F63" s="75">
        <v>0</v>
      </c>
      <c r="G63" s="891"/>
    </row>
    <row r="64" spans="2:7" ht="12" customHeight="1">
      <c r="B64" s="888"/>
      <c r="C64" s="893" t="s">
        <v>102</v>
      </c>
      <c r="D64" s="75">
        <v>14251</v>
      </c>
      <c r="E64" s="183"/>
      <c r="F64" s="75">
        <v>0</v>
      </c>
      <c r="G64" s="891"/>
    </row>
    <row r="65" spans="2:7" ht="12" customHeight="1">
      <c r="B65" s="888"/>
      <c r="C65" s="893" t="s">
        <v>103</v>
      </c>
      <c r="D65" s="75">
        <v>194</v>
      </c>
      <c r="E65" s="183"/>
      <c r="F65" s="75">
        <v>0</v>
      </c>
      <c r="G65" s="891"/>
    </row>
    <row r="66" spans="2:7" ht="12" customHeight="1">
      <c r="B66" s="888"/>
      <c r="C66" s="893" t="s">
        <v>104</v>
      </c>
      <c r="D66" s="75">
        <v>5</v>
      </c>
      <c r="E66" s="183"/>
      <c r="F66" s="75">
        <v>0</v>
      </c>
      <c r="G66" s="891"/>
    </row>
    <row r="67" spans="2:7" ht="12" customHeight="1">
      <c r="B67" s="888"/>
      <c r="C67" s="893"/>
      <c r="D67" s="75"/>
      <c r="E67" s="183"/>
      <c r="F67" s="75"/>
      <c r="G67" s="891"/>
    </row>
    <row r="68" spans="2:7" ht="12" customHeight="1">
      <c r="B68" s="1455" t="s">
        <v>105</v>
      </c>
      <c r="C68" s="1456"/>
      <c r="D68" s="75">
        <f>SUM(D69)</f>
        <v>0</v>
      </c>
      <c r="E68" s="183">
        <f>+D68/D7*100</f>
        <v>0</v>
      </c>
      <c r="F68" s="75">
        <f>SUM(F69)</f>
        <v>167000</v>
      </c>
      <c r="G68" s="891">
        <f>+F68/F7*100</f>
        <v>0.1658604507969858</v>
      </c>
    </row>
    <row r="69" spans="2:7" ht="12" customHeight="1" thickBot="1">
      <c r="B69" s="894"/>
      <c r="C69" s="895" t="s">
        <v>106</v>
      </c>
      <c r="D69" s="85">
        <v>0</v>
      </c>
      <c r="E69" s="85"/>
      <c r="F69" s="85">
        <v>167000</v>
      </c>
      <c r="G69" s="896"/>
    </row>
    <row r="70" spans="2:7" ht="12" customHeight="1">
      <c r="B70" s="877" t="s">
        <v>107</v>
      </c>
      <c r="D70" s="881"/>
      <c r="E70" s="881"/>
      <c r="F70" s="897"/>
      <c r="G70" s="881"/>
    </row>
    <row r="71" spans="4:7" ht="12" customHeight="1">
      <c r="D71" s="881"/>
      <c r="E71" s="881"/>
      <c r="F71" s="897"/>
      <c r="G71" s="881"/>
    </row>
    <row r="72" spans="4:7" ht="12" customHeight="1">
      <c r="D72" s="881"/>
      <c r="E72" s="881"/>
      <c r="F72" s="897"/>
      <c r="G72" s="881"/>
    </row>
  </sheetData>
  <mergeCells count="11">
    <mergeCell ref="F5:G5"/>
    <mergeCell ref="B5:C6"/>
    <mergeCell ref="B7:C7"/>
    <mergeCell ref="B9:C9"/>
    <mergeCell ref="B62:C62"/>
    <mergeCell ref="B68:C68"/>
    <mergeCell ref="D5:E5"/>
    <mergeCell ref="B46:C46"/>
    <mergeCell ref="B41:C41"/>
    <mergeCell ref="B56:C56"/>
    <mergeCell ref="B13:C13"/>
  </mergeCells>
  <printOptions/>
  <pageMargins left="0.3937007874015748" right="0.31496062992125984" top="0.36" bottom="0.3937007874015748" header="0.2755905511811024" footer="0.1968503937007874"/>
  <pageSetup horizontalDpi="300" verticalDpi="300" orientation="portrait" paperSize="9" r:id="rId1"/>
</worksheet>
</file>

<file path=xl/worksheets/sheet27.xml><?xml version="1.0" encoding="utf-8"?>
<worksheet xmlns="http://schemas.openxmlformats.org/spreadsheetml/2006/main" xmlns:r="http://schemas.openxmlformats.org/officeDocument/2006/relationships">
  <dimension ref="B2:G77"/>
  <sheetViews>
    <sheetView workbookViewId="0" topLeftCell="A1">
      <selection activeCell="A1" sqref="A1"/>
    </sheetView>
  </sheetViews>
  <sheetFormatPr defaultColWidth="9.00390625" defaultRowHeight="13.5"/>
  <cols>
    <col min="1" max="1" width="2.625" style="898" customWidth="1"/>
    <col min="2" max="2" width="3.125" style="898" customWidth="1"/>
    <col min="3" max="3" width="23.125" style="898" customWidth="1"/>
    <col min="4" max="4" width="12.125" style="898" bestFit="1" customWidth="1"/>
    <col min="5" max="5" width="9.125" style="898" customWidth="1"/>
    <col min="6" max="6" width="12.125" style="898" customWidth="1"/>
    <col min="7" max="7" width="9.125" style="898" customWidth="1"/>
    <col min="8" max="16384" width="9.00390625" style="898" customWidth="1"/>
  </cols>
  <sheetData>
    <row r="2" ht="14.25">
      <c r="B2" s="899" t="s">
        <v>167</v>
      </c>
    </row>
    <row r="4" spans="2:7" ht="12.75" thickBot="1">
      <c r="B4" s="898" t="s">
        <v>123</v>
      </c>
      <c r="G4" s="900" t="s">
        <v>124</v>
      </c>
    </row>
    <row r="5" spans="2:7" ht="14.25" customHeight="1" thickTop="1">
      <c r="B5" s="1470" t="s">
        <v>109</v>
      </c>
      <c r="C5" s="1471"/>
      <c r="D5" s="1474" t="s">
        <v>125</v>
      </c>
      <c r="E5" s="1475"/>
      <c r="F5" s="1476" t="s">
        <v>126</v>
      </c>
      <c r="G5" s="1477"/>
    </row>
    <row r="6" spans="2:7" ht="12">
      <c r="B6" s="1472"/>
      <c r="C6" s="1473"/>
      <c r="D6" s="901" t="s">
        <v>110</v>
      </c>
      <c r="E6" s="901" t="s">
        <v>2250</v>
      </c>
      <c r="F6" s="902" t="s">
        <v>110</v>
      </c>
      <c r="G6" s="902" t="s">
        <v>2250</v>
      </c>
    </row>
    <row r="7" spans="2:7" s="903" customFormat="1" ht="17.25" customHeight="1">
      <c r="B7" s="1480" t="s">
        <v>46</v>
      </c>
      <c r="C7" s="1481"/>
      <c r="D7" s="904">
        <f>+D9+D14+D31+D36+D41+D50+D53+D57+D63+D70</f>
        <v>46705969</v>
      </c>
      <c r="E7" s="905">
        <f>+E9+E14+E31+E36+E41+E50+E53+E57+E63+E70</f>
        <v>100.00000000000001</v>
      </c>
      <c r="F7" s="904">
        <f>+F9+F14+F31+F36+F41+F50+F53+F57+F63+F70</f>
        <v>58965742</v>
      </c>
      <c r="G7" s="905">
        <f>+G9+G14+G31+G36+G41+G50+G53+G57+G63+G70</f>
        <v>100.00000000000001</v>
      </c>
    </row>
    <row r="8" spans="2:7" ht="6" customHeight="1">
      <c r="B8" s="906"/>
      <c r="C8" s="907"/>
      <c r="D8" s="908"/>
      <c r="E8" s="909"/>
      <c r="F8" s="908"/>
      <c r="G8" s="910"/>
    </row>
    <row r="9" spans="2:7" ht="12">
      <c r="B9" s="1478" t="s">
        <v>47</v>
      </c>
      <c r="C9" s="1479"/>
      <c r="D9" s="908">
        <f>SUM(D10:D12)</f>
        <v>325123</v>
      </c>
      <c r="E9" s="909">
        <f>+D9/$D$7*100</f>
        <v>0.6961058874509166</v>
      </c>
      <c r="F9" s="908">
        <f>SUM(F10:F12)</f>
        <v>1056989</v>
      </c>
      <c r="G9" s="910">
        <f>+F9/$F$7*100</f>
        <v>1.7925476117980503</v>
      </c>
    </row>
    <row r="10" spans="2:7" ht="12">
      <c r="B10" s="906"/>
      <c r="C10" s="912" t="s">
        <v>127</v>
      </c>
      <c r="D10" s="908">
        <v>86225</v>
      </c>
      <c r="E10" s="909"/>
      <c r="F10" s="908">
        <v>770614</v>
      </c>
      <c r="G10" s="910"/>
    </row>
    <row r="11" spans="2:7" ht="12">
      <c r="B11" s="906"/>
      <c r="C11" s="912" t="s">
        <v>128</v>
      </c>
      <c r="D11" s="908">
        <v>75267</v>
      </c>
      <c r="E11" s="909"/>
      <c r="F11" s="908">
        <v>209575</v>
      </c>
      <c r="G11" s="910"/>
    </row>
    <row r="12" spans="2:7" ht="12">
      <c r="B12" s="906"/>
      <c r="C12" s="912" t="s">
        <v>129</v>
      </c>
      <c r="D12" s="908">
        <v>163631</v>
      </c>
      <c r="E12" s="909"/>
      <c r="F12" s="908">
        <v>76800</v>
      </c>
      <c r="G12" s="910"/>
    </row>
    <row r="13" spans="2:7" ht="9" customHeight="1">
      <c r="B13" s="906"/>
      <c r="C13" s="912"/>
      <c r="D13" s="908"/>
      <c r="E13" s="909"/>
      <c r="F13" s="908"/>
      <c r="G13" s="910"/>
    </row>
    <row r="14" spans="2:7" ht="12">
      <c r="B14" s="1478" t="s">
        <v>130</v>
      </c>
      <c r="C14" s="1479"/>
      <c r="D14" s="908">
        <f>SUM(D15:D29)</f>
        <v>13658768</v>
      </c>
      <c r="E14" s="909">
        <f>+D14/$D$7*100</f>
        <v>29.24415934931143</v>
      </c>
      <c r="F14" s="908">
        <f>SUM(F15:F29)</f>
        <v>24970098</v>
      </c>
      <c r="G14" s="910">
        <f>+F14/$F$7*100</f>
        <v>42.34678841148137</v>
      </c>
    </row>
    <row r="15" spans="2:7" ht="12" customHeight="1">
      <c r="B15" s="906"/>
      <c r="C15" s="913" t="s">
        <v>58</v>
      </c>
      <c r="D15" s="908">
        <v>1939000</v>
      </c>
      <c r="E15" s="909"/>
      <c r="F15" s="908">
        <v>8972397</v>
      </c>
      <c r="G15" s="910"/>
    </row>
    <row r="16" spans="2:7" ht="12" customHeight="1">
      <c r="B16" s="906"/>
      <c r="C16" s="913" t="s">
        <v>59</v>
      </c>
      <c r="D16" s="908">
        <v>9330477</v>
      </c>
      <c r="E16" s="909"/>
      <c r="F16" s="908">
        <v>9037179</v>
      </c>
      <c r="G16" s="910"/>
    </row>
    <row r="17" spans="2:7" ht="12" customHeight="1">
      <c r="B17" s="906"/>
      <c r="C17" s="912" t="s">
        <v>111</v>
      </c>
      <c r="D17" s="908">
        <v>300</v>
      </c>
      <c r="E17" s="909"/>
      <c r="F17" s="908">
        <v>23498</v>
      </c>
      <c r="G17" s="910"/>
    </row>
    <row r="18" spans="2:7" ht="12" customHeight="1">
      <c r="B18" s="906"/>
      <c r="C18" s="912" t="s">
        <v>131</v>
      </c>
      <c r="D18" s="908">
        <v>3800</v>
      </c>
      <c r="E18" s="909"/>
      <c r="F18" s="908">
        <v>75800</v>
      </c>
      <c r="G18" s="910"/>
    </row>
    <row r="19" spans="2:7" ht="12" customHeight="1">
      <c r="B19" s="906"/>
      <c r="C19" s="913" t="s">
        <v>132</v>
      </c>
      <c r="D19" s="908">
        <v>0</v>
      </c>
      <c r="E19" s="909"/>
      <c r="F19" s="908">
        <v>1000</v>
      </c>
      <c r="G19" s="910"/>
    </row>
    <row r="20" spans="2:7" ht="12" customHeight="1">
      <c r="B20" s="906"/>
      <c r="C20" s="912" t="s">
        <v>133</v>
      </c>
      <c r="D20" s="908">
        <v>14454</v>
      </c>
      <c r="E20" s="909"/>
      <c r="F20" s="908">
        <v>0</v>
      </c>
      <c r="G20" s="910"/>
    </row>
    <row r="21" spans="2:7" ht="12" customHeight="1">
      <c r="B21" s="906"/>
      <c r="C21" s="913" t="s">
        <v>134</v>
      </c>
      <c r="D21" s="908">
        <v>0</v>
      </c>
      <c r="E21" s="909"/>
      <c r="F21" s="908">
        <v>10000</v>
      </c>
      <c r="G21" s="910"/>
    </row>
    <row r="22" spans="2:7" ht="12" customHeight="1">
      <c r="B22" s="906"/>
      <c r="C22" s="913" t="s">
        <v>135</v>
      </c>
      <c r="D22" s="908">
        <v>492928</v>
      </c>
      <c r="E22" s="909"/>
      <c r="F22" s="908">
        <v>376395</v>
      </c>
      <c r="G22" s="910"/>
    </row>
    <row r="23" spans="2:7" ht="12" customHeight="1">
      <c r="B23" s="906"/>
      <c r="C23" s="913" t="s">
        <v>136</v>
      </c>
      <c r="D23" s="908">
        <v>1129272</v>
      </c>
      <c r="E23" s="909"/>
      <c r="F23" s="908">
        <v>1409118</v>
      </c>
      <c r="G23" s="910"/>
    </row>
    <row r="24" spans="2:7" ht="12" customHeight="1">
      <c r="B24" s="906"/>
      <c r="C24" s="913" t="s">
        <v>137</v>
      </c>
      <c r="D24" s="908">
        <v>0</v>
      </c>
      <c r="E24" s="909"/>
      <c r="F24" s="908">
        <v>2353600</v>
      </c>
      <c r="G24" s="910"/>
    </row>
    <row r="25" spans="2:7" ht="12" customHeight="1">
      <c r="B25" s="906"/>
      <c r="C25" s="912" t="s">
        <v>66</v>
      </c>
      <c r="D25" s="908">
        <v>0</v>
      </c>
      <c r="E25" s="909"/>
      <c r="F25" s="908">
        <v>241699</v>
      </c>
      <c r="G25" s="910"/>
    </row>
    <row r="26" spans="2:7" ht="12" customHeight="1">
      <c r="B26" s="906"/>
      <c r="C26" s="913" t="s">
        <v>138</v>
      </c>
      <c r="D26" s="908">
        <v>25519</v>
      </c>
      <c r="E26" s="909"/>
      <c r="F26" s="908">
        <v>512738</v>
      </c>
      <c r="G26" s="910"/>
    </row>
    <row r="27" spans="2:7" ht="12" customHeight="1">
      <c r="B27" s="906"/>
      <c r="C27" s="912" t="s">
        <v>139</v>
      </c>
      <c r="D27" s="908">
        <v>0</v>
      </c>
      <c r="E27" s="909"/>
      <c r="F27" s="908">
        <v>78459</v>
      </c>
      <c r="G27" s="910"/>
    </row>
    <row r="28" spans="2:7" ht="12" customHeight="1">
      <c r="B28" s="906"/>
      <c r="C28" s="913" t="s">
        <v>140</v>
      </c>
      <c r="D28" s="908">
        <v>0</v>
      </c>
      <c r="E28" s="909"/>
      <c r="F28" s="908">
        <v>102300</v>
      </c>
      <c r="G28" s="910"/>
    </row>
    <row r="29" spans="2:7" ht="12" customHeight="1">
      <c r="B29" s="906"/>
      <c r="C29" s="913" t="s">
        <v>141</v>
      </c>
      <c r="D29" s="908">
        <v>723018</v>
      </c>
      <c r="E29" s="909"/>
      <c r="F29" s="908">
        <v>1775915</v>
      </c>
      <c r="G29" s="910"/>
    </row>
    <row r="30" spans="2:7" ht="9" customHeight="1">
      <c r="B30" s="906"/>
      <c r="C30" s="912"/>
      <c r="D30" s="908"/>
      <c r="E30" s="909"/>
      <c r="F30" s="908"/>
      <c r="G30" s="910"/>
    </row>
    <row r="31" spans="2:7" ht="12" customHeight="1">
      <c r="B31" s="1478" t="s">
        <v>142</v>
      </c>
      <c r="C31" s="1482"/>
      <c r="D31" s="908">
        <f>SUM(D32:D34)</f>
        <v>191000</v>
      </c>
      <c r="E31" s="909">
        <f>+D31/$D$7*100</f>
        <v>0.4089413068381046</v>
      </c>
      <c r="F31" s="908">
        <f>SUM(F32:F34)</f>
        <v>134200</v>
      </c>
      <c r="G31" s="910">
        <f>+F31/$F$7*100</f>
        <v>0.22758977577183714</v>
      </c>
    </row>
    <row r="32" spans="2:7" ht="12" customHeight="1">
      <c r="B32" s="906"/>
      <c r="C32" s="912" t="s">
        <v>143</v>
      </c>
      <c r="D32" s="908">
        <v>0</v>
      </c>
      <c r="E32" s="909"/>
      <c r="F32" s="908">
        <v>99200</v>
      </c>
      <c r="G32" s="910"/>
    </row>
    <row r="33" spans="2:7" ht="12" customHeight="1">
      <c r="B33" s="906"/>
      <c r="C33" s="912" t="s">
        <v>144</v>
      </c>
      <c r="D33" s="908">
        <v>0</v>
      </c>
      <c r="E33" s="909"/>
      <c r="F33" s="908">
        <v>0</v>
      </c>
      <c r="G33" s="910"/>
    </row>
    <row r="34" spans="2:7" ht="12" customHeight="1">
      <c r="B34" s="906"/>
      <c r="C34" s="912" t="s">
        <v>2168</v>
      </c>
      <c r="D34" s="908">
        <v>191000</v>
      </c>
      <c r="E34" s="909"/>
      <c r="F34" s="908">
        <v>35000</v>
      </c>
      <c r="G34" s="910"/>
    </row>
    <row r="35" spans="2:7" ht="12" customHeight="1">
      <c r="B35" s="906"/>
      <c r="C35" s="912"/>
      <c r="D35" s="908"/>
      <c r="E35" s="909"/>
      <c r="F35" s="908"/>
      <c r="G35" s="910"/>
    </row>
    <row r="36" spans="2:7" ht="12" customHeight="1">
      <c r="B36" s="1478" t="s">
        <v>145</v>
      </c>
      <c r="C36" s="1479"/>
      <c r="D36" s="908">
        <f>SUM(D37:D39)</f>
        <v>6136076</v>
      </c>
      <c r="E36" s="909">
        <f>+D36/$D$7*100</f>
        <v>13.13766983402057</v>
      </c>
      <c r="F36" s="908">
        <f>SUM(F37:F39)</f>
        <v>7449882</v>
      </c>
      <c r="G36" s="910">
        <f>+F36/$F$7*100</f>
        <v>12.634254649080818</v>
      </c>
    </row>
    <row r="37" spans="2:7" ht="12" customHeight="1">
      <c r="B37" s="906"/>
      <c r="C37" s="912" t="s">
        <v>112</v>
      </c>
      <c r="D37" s="908">
        <v>6133661</v>
      </c>
      <c r="E37" s="909"/>
      <c r="F37" s="908">
        <v>6585807</v>
      </c>
      <c r="G37" s="910"/>
    </row>
    <row r="38" spans="2:7" ht="12" customHeight="1">
      <c r="B38" s="906"/>
      <c r="C38" s="912" t="s">
        <v>146</v>
      </c>
      <c r="D38" s="908">
        <v>2415</v>
      </c>
      <c r="E38" s="909"/>
      <c r="F38" s="908">
        <v>955</v>
      </c>
      <c r="G38" s="910"/>
    </row>
    <row r="39" spans="2:7" ht="12" customHeight="1">
      <c r="B39" s="906"/>
      <c r="C39" s="912" t="s">
        <v>113</v>
      </c>
      <c r="D39" s="908">
        <v>0</v>
      </c>
      <c r="E39" s="909"/>
      <c r="F39" s="908">
        <v>863120</v>
      </c>
      <c r="G39" s="910"/>
    </row>
    <row r="40" spans="2:7" ht="9" customHeight="1">
      <c r="B40" s="906"/>
      <c r="C40" s="912"/>
      <c r="D40" s="908"/>
      <c r="E40" s="909"/>
      <c r="F40" s="908"/>
      <c r="G40" s="910"/>
    </row>
    <row r="41" spans="2:7" ht="12">
      <c r="B41" s="1478" t="s">
        <v>114</v>
      </c>
      <c r="C41" s="1479"/>
      <c r="D41" s="908">
        <f>SUM(D42:D48)</f>
        <v>1171275</v>
      </c>
      <c r="E41" s="909">
        <f>+D41/$D$7*100</f>
        <v>2.507762979930895</v>
      </c>
      <c r="F41" s="908">
        <f>SUM(F42:F48)</f>
        <v>4511316</v>
      </c>
      <c r="G41" s="910">
        <f>+F41/$F$7*100</f>
        <v>7.650740662264539</v>
      </c>
    </row>
    <row r="42" spans="2:7" ht="12">
      <c r="B42" s="906"/>
      <c r="C42" s="912" t="s">
        <v>147</v>
      </c>
      <c r="D42" s="908">
        <v>0</v>
      </c>
      <c r="E42" s="909"/>
      <c r="F42" s="908">
        <v>0</v>
      </c>
      <c r="G42" s="910"/>
    </row>
    <row r="43" spans="2:7" ht="12">
      <c r="B43" s="906"/>
      <c r="C43" s="912" t="s">
        <v>89</v>
      </c>
      <c r="D43" s="908">
        <v>35137</v>
      </c>
      <c r="E43" s="909"/>
      <c r="F43" s="908">
        <v>75170</v>
      </c>
      <c r="G43" s="910"/>
    </row>
    <row r="44" spans="2:7" ht="12">
      <c r="B44" s="906"/>
      <c r="C44" s="912" t="s">
        <v>148</v>
      </c>
      <c r="D44" s="908">
        <v>533808</v>
      </c>
      <c r="E44" s="909"/>
      <c r="F44" s="908">
        <v>5390</v>
      </c>
      <c r="G44" s="910"/>
    </row>
    <row r="45" spans="2:7" ht="12">
      <c r="B45" s="906"/>
      <c r="C45" s="912" t="s">
        <v>149</v>
      </c>
      <c r="D45" s="908">
        <v>2067</v>
      </c>
      <c r="E45" s="909"/>
      <c r="F45" s="908">
        <v>0</v>
      </c>
      <c r="G45" s="910"/>
    </row>
    <row r="46" spans="2:7" ht="12">
      <c r="B46" s="906"/>
      <c r="C46" s="912" t="s">
        <v>150</v>
      </c>
      <c r="D46" s="908">
        <v>0</v>
      </c>
      <c r="E46" s="909"/>
      <c r="F46" s="908">
        <v>800000</v>
      </c>
      <c r="G46" s="910"/>
    </row>
    <row r="47" spans="2:7" ht="12">
      <c r="B47" s="906"/>
      <c r="C47" s="912" t="s">
        <v>93</v>
      </c>
      <c r="D47" s="908">
        <v>0</v>
      </c>
      <c r="E47" s="909"/>
      <c r="F47" s="908">
        <v>555714</v>
      </c>
      <c r="G47" s="910"/>
    </row>
    <row r="48" spans="2:7" ht="12">
      <c r="B48" s="906"/>
      <c r="C48" s="912" t="s">
        <v>151</v>
      </c>
      <c r="D48" s="908">
        <v>600263</v>
      </c>
      <c r="E48" s="909"/>
      <c r="F48" s="908">
        <v>3075042</v>
      </c>
      <c r="G48" s="910"/>
    </row>
    <row r="49" spans="2:7" ht="9" customHeight="1">
      <c r="B49" s="906"/>
      <c r="C49" s="912"/>
      <c r="D49" s="908"/>
      <c r="E49" s="909"/>
      <c r="F49" s="908"/>
      <c r="G49" s="910"/>
    </row>
    <row r="50" spans="2:7" ht="12">
      <c r="B50" s="1478" t="s">
        <v>152</v>
      </c>
      <c r="C50" s="1479"/>
      <c r="D50" s="908">
        <f>SUM(D51)</f>
        <v>1033408</v>
      </c>
      <c r="E50" s="909">
        <f>+D50/$D$7*100</f>
        <v>2.212582293282471</v>
      </c>
      <c r="F50" s="908">
        <f>SUM(F51)</f>
        <v>1494505</v>
      </c>
      <c r="G50" s="910">
        <f>+F50/$F$7*100</f>
        <v>2.534530982413483</v>
      </c>
    </row>
    <row r="51" spans="2:7" ht="12">
      <c r="B51" s="906"/>
      <c r="C51" s="912" t="s">
        <v>115</v>
      </c>
      <c r="D51" s="908">
        <v>1033408</v>
      </c>
      <c r="E51" s="909"/>
      <c r="F51" s="908">
        <v>1494505</v>
      </c>
      <c r="G51" s="910"/>
    </row>
    <row r="52" spans="2:7" ht="9" customHeight="1">
      <c r="B52" s="906"/>
      <c r="C52" s="912"/>
      <c r="D52" s="908"/>
      <c r="E52" s="909"/>
      <c r="F52" s="908"/>
      <c r="G52" s="910"/>
    </row>
    <row r="53" spans="2:7" ht="12">
      <c r="B53" s="1478" t="s">
        <v>153</v>
      </c>
      <c r="C53" s="1479"/>
      <c r="D53" s="908">
        <f>SUM(D54:D55)</f>
        <v>7732654</v>
      </c>
      <c r="E53" s="909">
        <f>+D53/$D$7*100</f>
        <v>16.55602948736595</v>
      </c>
      <c r="F53" s="908">
        <f>SUM(F54:F55)</f>
        <v>3845378</v>
      </c>
      <c r="G53" s="910">
        <f>+F53/$F$7*100</f>
        <v>6.521376429045869</v>
      </c>
    </row>
    <row r="54" spans="2:7" ht="12">
      <c r="B54" s="906"/>
      <c r="C54" s="912" t="s">
        <v>116</v>
      </c>
      <c r="D54" s="908">
        <v>6206367</v>
      </c>
      <c r="E54" s="909"/>
      <c r="F54" s="908">
        <v>3750918</v>
      </c>
      <c r="G54" s="910"/>
    </row>
    <row r="55" spans="2:7" ht="12">
      <c r="B55" s="906"/>
      <c r="C55" s="912" t="s">
        <v>117</v>
      </c>
      <c r="D55" s="908">
        <v>1526287</v>
      </c>
      <c r="E55" s="909"/>
      <c r="F55" s="908">
        <v>94460</v>
      </c>
      <c r="G55" s="910"/>
    </row>
    <row r="56" spans="2:7" ht="9" customHeight="1">
      <c r="B56" s="906"/>
      <c r="C56" s="912"/>
      <c r="D56" s="908"/>
      <c r="E56" s="909"/>
      <c r="F56" s="908"/>
      <c r="G56" s="910"/>
    </row>
    <row r="57" spans="2:7" ht="12">
      <c r="B57" s="1478" t="s">
        <v>95</v>
      </c>
      <c r="C57" s="1479"/>
      <c r="D57" s="908">
        <f>SUM(D58:D61)</f>
        <v>2796490</v>
      </c>
      <c r="E57" s="909">
        <f>+D57/$D$7*100</f>
        <v>5.987435995600476</v>
      </c>
      <c r="F57" s="908">
        <f>SUM(F58:F61)</f>
        <v>1066093</v>
      </c>
      <c r="G57" s="910">
        <f>+F57/$F$7*100</f>
        <v>1.8079870851112159</v>
      </c>
    </row>
    <row r="58" spans="2:7" ht="12">
      <c r="B58" s="906"/>
      <c r="C58" s="912" t="s">
        <v>118</v>
      </c>
      <c r="D58" s="908">
        <v>89449</v>
      </c>
      <c r="E58" s="909"/>
      <c r="F58" s="908">
        <v>26501</v>
      </c>
      <c r="G58" s="910"/>
    </row>
    <row r="59" spans="2:7" ht="12">
      <c r="B59" s="906"/>
      <c r="C59" s="912" t="s">
        <v>154</v>
      </c>
      <c r="D59" s="908">
        <v>5014</v>
      </c>
      <c r="E59" s="909"/>
      <c r="F59" s="908">
        <v>22390</v>
      </c>
      <c r="G59" s="910"/>
    </row>
    <row r="60" spans="2:7" ht="12">
      <c r="B60" s="906"/>
      <c r="C60" s="912" t="s">
        <v>119</v>
      </c>
      <c r="D60" s="908">
        <v>2206839</v>
      </c>
      <c r="E60" s="909"/>
      <c r="F60" s="908">
        <v>879004</v>
      </c>
      <c r="G60" s="910"/>
    </row>
    <row r="61" spans="2:7" ht="12">
      <c r="B61" s="906"/>
      <c r="C61" s="912" t="s">
        <v>155</v>
      </c>
      <c r="D61" s="908">
        <v>495188</v>
      </c>
      <c r="E61" s="909"/>
      <c r="F61" s="908">
        <v>138198</v>
      </c>
      <c r="G61" s="910"/>
    </row>
    <row r="62" spans="2:7" ht="9" customHeight="1">
      <c r="B62" s="906"/>
      <c r="C62" s="912"/>
      <c r="D62" s="908"/>
      <c r="E62" s="909"/>
      <c r="F62" s="908"/>
      <c r="G62" s="910"/>
    </row>
    <row r="63" spans="2:7" ht="12">
      <c r="B63" s="1478" t="s">
        <v>120</v>
      </c>
      <c r="C63" s="1479"/>
      <c r="D63" s="908">
        <f>SUM(D64:D68)</f>
        <v>13501617</v>
      </c>
      <c r="E63" s="909">
        <f>+D63/$D$7*100</f>
        <v>28.9076905780501</v>
      </c>
      <c r="F63" s="908">
        <f>SUM(F64:F68)</f>
        <v>13626243</v>
      </c>
      <c r="G63" s="910">
        <f>+F63/$F$7*100</f>
        <v>23.108745074385734</v>
      </c>
    </row>
    <row r="64" spans="2:7" ht="12">
      <c r="B64" s="906"/>
      <c r="C64" s="912" t="s">
        <v>121</v>
      </c>
      <c r="D64" s="908">
        <v>0</v>
      </c>
      <c r="E64" s="909"/>
      <c r="F64" s="908">
        <v>8170917</v>
      </c>
      <c r="G64" s="910"/>
    </row>
    <row r="65" spans="2:7" ht="12">
      <c r="B65" s="906"/>
      <c r="C65" s="912" t="s">
        <v>122</v>
      </c>
      <c r="D65" s="908">
        <v>4002120</v>
      </c>
      <c r="E65" s="909"/>
      <c r="F65" s="908">
        <v>2105000</v>
      </c>
      <c r="G65" s="910"/>
    </row>
    <row r="66" spans="2:7" ht="12">
      <c r="B66" s="906"/>
      <c r="C66" s="912" t="s">
        <v>156</v>
      </c>
      <c r="D66" s="908">
        <v>300348</v>
      </c>
      <c r="E66" s="909"/>
      <c r="F66" s="908">
        <v>1991732</v>
      </c>
      <c r="G66" s="910"/>
    </row>
    <row r="67" spans="2:7" ht="12">
      <c r="B67" s="906"/>
      <c r="C67" s="912" t="s">
        <v>157</v>
      </c>
      <c r="D67" s="908">
        <v>983633</v>
      </c>
      <c r="E67" s="909"/>
      <c r="F67" s="908">
        <v>1328235</v>
      </c>
      <c r="G67" s="910"/>
    </row>
    <row r="68" spans="2:7" ht="12">
      <c r="B68" s="906"/>
      <c r="C68" s="912" t="s">
        <v>158</v>
      </c>
      <c r="D68" s="908">
        <v>8215516</v>
      </c>
      <c r="E68" s="909"/>
      <c r="F68" s="908">
        <v>30359</v>
      </c>
      <c r="G68" s="910"/>
    </row>
    <row r="69" spans="2:7" ht="9" customHeight="1">
      <c r="B69" s="906"/>
      <c r="C69" s="912"/>
      <c r="D69" s="908"/>
      <c r="E69" s="909"/>
      <c r="F69" s="908"/>
      <c r="G69" s="910"/>
    </row>
    <row r="70" spans="2:7" ht="12">
      <c r="B70" s="1478" t="s">
        <v>159</v>
      </c>
      <c r="C70" s="1479"/>
      <c r="D70" s="908">
        <f>SUM(D71:D76)</f>
        <v>159558</v>
      </c>
      <c r="E70" s="909">
        <f>+D70/$D$7*100</f>
        <v>0.34162228814908</v>
      </c>
      <c r="F70" s="908">
        <f>SUM(F71:F76)</f>
        <v>811038</v>
      </c>
      <c r="G70" s="910">
        <f>+F70/$F$7*100</f>
        <v>1.3754393186470883</v>
      </c>
    </row>
    <row r="71" spans="2:7" ht="12">
      <c r="B71" s="911"/>
      <c r="C71" s="912" t="s">
        <v>160</v>
      </c>
      <c r="D71" s="908">
        <v>40000</v>
      </c>
      <c r="E71" s="909"/>
      <c r="F71" s="908">
        <v>406483</v>
      </c>
      <c r="G71" s="910"/>
    </row>
    <row r="72" spans="2:7" ht="12">
      <c r="B72" s="911"/>
      <c r="C72" s="912" t="s">
        <v>161</v>
      </c>
      <c r="D72" s="908">
        <v>0</v>
      </c>
      <c r="E72" s="909"/>
      <c r="F72" s="908">
        <v>0</v>
      </c>
      <c r="G72" s="910"/>
    </row>
    <row r="73" spans="2:7" ht="12">
      <c r="B73" s="911"/>
      <c r="C73" s="912" t="s">
        <v>162</v>
      </c>
      <c r="D73" s="908">
        <v>760</v>
      </c>
      <c r="E73" s="909"/>
      <c r="F73" s="908">
        <v>0</v>
      </c>
      <c r="G73" s="910"/>
    </row>
    <row r="74" spans="2:7" ht="12">
      <c r="B74" s="906"/>
      <c r="C74" s="912" t="s">
        <v>163</v>
      </c>
      <c r="D74" s="908">
        <v>9650</v>
      </c>
      <c r="E74" s="909"/>
      <c r="F74" s="908">
        <v>0</v>
      </c>
      <c r="G74" s="910"/>
    </row>
    <row r="75" spans="2:7" ht="12">
      <c r="B75" s="906"/>
      <c r="C75" s="912" t="s">
        <v>164</v>
      </c>
      <c r="D75" s="908">
        <v>0</v>
      </c>
      <c r="E75" s="909"/>
      <c r="F75" s="908">
        <v>81590</v>
      </c>
      <c r="G75" s="910"/>
    </row>
    <row r="76" spans="2:7" ht="12.75" thickBot="1">
      <c r="B76" s="914"/>
      <c r="C76" s="915" t="s">
        <v>165</v>
      </c>
      <c r="D76" s="916">
        <v>109148</v>
      </c>
      <c r="E76" s="917"/>
      <c r="F76" s="916">
        <v>322965</v>
      </c>
      <c r="G76" s="918"/>
    </row>
    <row r="77" ht="12">
      <c r="B77" s="898" t="s">
        <v>166</v>
      </c>
    </row>
  </sheetData>
  <mergeCells count="14">
    <mergeCell ref="B57:C57"/>
    <mergeCell ref="B63:C63"/>
    <mergeCell ref="B70:C70"/>
    <mergeCell ref="B36:C36"/>
    <mergeCell ref="B41:C41"/>
    <mergeCell ref="B50:C50"/>
    <mergeCell ref="B5:C6"/>
    <mergeCell ref="D5:E5"/>
    <mergeCell ref="F5:G5"/>
    <mergeCell ref="B53:C53"/>
    <mergeCell ref="B7:C7"/>
    <mergeCell ref="B9:C9"/>
    <mergeCell ref="B14:C14"/>
    <mergeCell ref="B31:C31"/>
  </mergeCells>
  <printOptions/>
  <pageMargins left="0.2755905511811024" right="0.31496062992125984" top="0.39" bottom="0.3937007874015748" header="0.2755905511811024" footer="0.1968503937007874"/>
  <pageSetup horizontalDpi="300" verticalDpi="300" orientation="portrait" paperSize="9" r:id="rId1"/>
</worksheet>
</file>

<file path=xl/worksheets/sheet28.xml><?xml version="1.0" encoding="utf-8"?>
<worksheet xmlns="http://schemas.openxmlformats.org/spreadsheetml/2006/main" xmlns:r="http://schemas.openxmlformats.org/officeDocument/2006/relationships">
  <dimension ref="A2:T36"/>
  <sheetViews>
    <sheetView workbookViewId="0" topLeftCell="A1">
      <selection activeCell="A1" sqref="A1"/>
    </sheetView>
  </sheetViews>
  <sheetFormatPr defaultColWidth="9.00390625" defaultRowHeight="13.5"/>
  <cols>
    <col min="1" max="1" width="2.625" style="919" customWidth="1"/>
    <col min="2" max="2" width="9.625" style="919" customWidth="1"/>
    <col min="3" max="3" width="6.00390625" style="919" customWidth="1"/>
    <col min="4" max="4" width="5.875" style="919" customWidth="1"/>
    <col min="5" max="5" width="8.50390625" style="919" customWidth="1"/>
    <col min="6" max="6" width="6.00390625" style="919" customWidth="1"/>
    <col min="7" max="7" width="7.625" style="919" customWidth="1"/>
    <col min="8" max="8" width="6.75390625" style="919" customWidth="1"/>
    <col min="9" max="9" width="6.375" style="919" customWidth="1"/>
    <col min="10" max="10" width="6.875" style="919" customWidth="1"/>
    <col min="11" max="11" width="7.00390625" style="919" customWidth="1"/>
    <col min="12" max="12" width="7.75390625" style="919" customWidth="1"/>
    <col min="13" max="13" width="5.125" style="919" customWidth="1"/>
    <col min="14" max="14" width="5.625" style="919" customWidth="1"/>
    <col min="15" max="16" width="5.125" style="919" customWidth="1"/>
    <col min="17" max="17" width="5.625" style="919" customWidth="1"/>
    <col min="18" max="19" width="5.125" style="919" customWidth="1"/>
    <col min="20" max="20" width="6.00390625" style="919" customWidth="1"/>
    <col min="21" max="16384" width="9.00390625" style="919" customWidth="1"/>
  </cols>
  <sheetData>
    <row r="2" spans="2:17" ht="14.25">
      <c r="B2" s="920" t="s">
        <v>212</v>
      </c>
      <c r="F2" s="921"/>
      <c r="G2" s="921"/>
      <c r="H2" s="921"/>
      <c r="I2" s="921"/>
      <c r="J2" s="921"/>
      <c r="K2" s="921"/>
      <c r="L2" s="921"/>
      <c r="M2" s="921"/>
      <c r="N2" s="921"/>
      <c r="O2" s="921"/>
      <c r="P2" s="921"/>
      <c r="Q2" s="921"/>
    </row>
    <row r="3" spans="5:20" ht="12.75" thickBot="1">
      <c r="E3" s="921"/>
      <c r="F3" s="921"/>
      <c r="G3" s="921"/>
      <c r="H3" s="921"/>
      <c r="I3" s="921"/>
      <c r="J3" s="921"/>
      <c r="K3" s="921"/>
      <c r="L3" s="921"/>
      <c r="M3" s="921"/>
      <c r="N3" s="921"/>
      <c r="O3" s="921"/>
      <c r="P3" s="921"/>
      <c r="Q3" s="921"/>
      <c r="T3" s="922" t="s">
        <v>202</v>
      </c>
    </row>
    <row r="4" spans="1:20" ht="12.75" thickTop="1">
      <c r="A4" s="923"/>
      <c r="B4" s="924"/>
      <c r="C4" s="925" t="s">
        <v>168</v>
      </c>
      <c r="D4" s="926"/>
      <c r="E4" s="927"/>
      <c r="F4" s="926" t="s">
        <v>169</v>
      </c>
      <c r="G4" s="926"/>
      <c r="H4" s="926"/>
      <c r="I4" s="926"/>
      <c r="J4" s="926"/>
      <c r="K4" s="926"/>
      <c r="L4" s="927"/>
      <c r="M4" s="926" t="s">
        <v>170</v>
      </c>
      <c r="N4" s="926"/>
      <c r="O4" s="926"/>
      <c r="P4" s="927"/>
      <c r="Q4" s="928"/>
      <c r="R4" s="929" t="s">
        <v>171</v>
      </c>
      <c r="S4" s="1483" t="s">
        <v>203</v>
      </c>
      <c r="T4" s="1483" t="s">
        <v>204</v>
      </c>
    </row>
    <row r="5" spans="1:20" ht="13.5" customHeight="1">
      <c r="A5" s="923"/>
      <c r="B5" s="1486" t="s">
        <v>172</v>
      </c>
      <c r="C5" s="931" t="s">
        <v>173</v>
      </c>
      <c r="D5" s="1487" t="s">
        <v>174</v>
      </c>
      <c r="E5" s="1488"/>
      <c r="F5" s="1491" t="s">
        <v>175</v>
      </c>
      <c r="G5" s="1488"/>
      <c r="H5" s="1491" t="s">
        <v>176</v>
      </c>
      <c r="I5" s="1488"/>
      <c r="J5" s="931" t="s">
        <v>177</v>
      </c>
      <c r="K5" s="1487" t="s">
        <v>178</v>
      </c>
      <c r="L5" s="1488"/>
      <c r="M5" s="1493" t="s">
        <v>205</v>
      </c>
      <c r="N5" s="931"/>
      <c r="O5" s="931" t="s">
        <v>179</v>
      </c>
      <c r="P5" s="932" t="s">
        <v>180</v>
      </c>
      <c r="Q5" s="1486" t="s">
        <v>181</v>
      </c>
      <c r="R5" s="930" t="s">
        <v>182</v>
      </c>
      <c r="S5" s="1484"/>
      <c r="T5" s="1484"/>
    </row>
    <row r="6" spans="1:20" ht="13.5" customHeight="1">
      <c r="A6" s="923"/>
      <c r="B6" s="1486"/>
      <c r="C6" s="933" t="s">
        <v>183</v>
      </c>
      <c r="D6" s="1489"/>
      <c r="E6" s="1490"/>
      <c r="F6" s="1492"/>
      <c r="G6" s="1490"/>
      <c r="H6" s="1492"/>
      <c r="I6" s="1490"/>
      <c r="J6" s="933" t="s">
        <v>184</v>
      </c>
      <c r="K6" s="1489"/>
      <c r="L6" s="1490"/>
      <c r="M6" s="1486"/>
      <c r="N6" s="930" t="s">
        <v>185</v>
      </c>
      <c r="O6" s="930" t="s">
        <v>186</v>
      </c>
      <c r="P6" s="932" t="s">
        <v>186</v>
      </c>
      <c r="Q6" s="1486"/>
      <c r="R6" s="930" t="s">
        <v>187</v>
      </c>
      <c r="S6" s="1485"/>
      <c r="T6" s="1485"/>
    </row>
    <row r="7" spans="1:20" ht="12">
      <c r="A7" s="923"/>
      <c r="B7" s="935"/>
      <c r="C7" s="933" t="s">
        <v>188</v>
      </c>
      <c r="D7" s="936" t="s">
        <v>189</v>
      </c>
      <c r="E7" s="934" t="s">
        <v>188</v>
      </c>
      <c r="F7" s="936" t="s">
        <v>189</v>
      </c>
      <c r="G7" s="934" t="s">
        <v>188</v>
      </c>
      <c r="H7" s="936" t="s">
        <v>189</v>
      </c>
      <c r="I7" s="934" t="s">
        <v>188</v>
      </c>
      <c r="J7" s="933" t="s">
        <v>190</v>
      </c>
      <c r="K7" s="936" t="s">
        <v>189</v>
      </c>
      <c r="L7" s="934" t="s">
        <v>188</v>
      </c>
      <c r="M7" s="1494"/>
      <c r="N7" s="937"/>
      <c r="O7" s="933" t="s">
        <v>191</v>
      </c>
      <c r="P7" s="934" t="s">
        <v>191</v>
      </c>
      <c r="Q7" s="937"/>
      <c r="R7" s="933" t="s">
        <v>192</v>
      </c>
      <c r="S7" s="934" t="s">
        <v>188</v>
      </c>
      <c r="T7" s="934" t="s">
        <v>206</v>
      </c>
    </row>
    <row r="8" spans="1:20" s="943" customFormat="1" ht="13.5" customHeight="1">
      <c r="A8" s="938"/>
      <c r="B8" s="939" t="s">
        <v>207</v>
      </c>
      <c r="C8" s="940">
        <f aca="true" t="shared" si="0" ref="C8:T8">SUM(C10:C22,C24:C32)</f>
        <v>3</v>
      </c>
      <c r="D8" s="941">
        <f t="shared" si="0"/>
        <v>4</v>
      </c>
      <c r="E8" s="941">
        <f t="shared" si="0"/>
        <v>257</v>
      </c>
      <c r="F8" s="941">
        <f t="shared" si="0"/>
        <v>5</v>
      </c>
      <c r="G8" s="941">
        <f t="shared" si="0"/>
        <v>51</v>
      </c>
      <c r="H8" s="941">
        <f t="shared" si="0"/>
        <v>8</v>
      </c>
      <c r="I8" s="941">
        <f t="shared" si="0"/>
        <v>33</v>
      </c>
      <c r="J8" s="941">
        <f t="shared" si="0"/>
        <v>2</v>
      </c>
      <c r="K8" s="941">
        <f t="shared" si="0"/>
        <v>1</v>
      </c>
      <c r="L8" s="941">
        <f t="shared" si="0"/>
        <v>13</v>
      </c>
      <c r="M8" s="941">
        <f t="shared" si="0"/>
        <v>1</v>
      </c>
      <c r="N8" s="941">
        <f t="shared" si="0"/>
        <v>6</v>
      </c>
      <c r="O8" s="941">
        <f t="shared" si="0"/>
        <v>299</v>
      </c>
      <c r="P8" s="941">
        <f t="shared" si="0"/>
        <v>9</v>
      </c>
      <c r="Q8" s="941">
        <f t="shared" si="0"/>
        <v>403</v>
      </c>
      <c r="R8" s="941">
        <f t="shared" si="0"/>
        <v>1</v>
      </c>
      <c r="S8" s="941">
        <f t="shared" si="0"/>
        <v>3</v>
      </c>
      <c r="T8" s="942">
        <f t="shared" si="0"/>
        <v>20</v>
      </c>
    </row>
    <row r="9" spans="1:20" ht="6" customHeight="1">
      <c r="A9" s="923"/>
      <c r="B9" s="944"/>
      <c r="C9" s="945"/>
      <c r="D9" s="946"/>
      <c r="E9" s="946"/>
      <c r="F9" s="946"/>
      <c r="G9" s="946"/>
      <c r="H9" s="946"/>
      <c r="I9" s="946"/>
      <c r="J9" s="946"/>
      <c r="K9" s="946"/>
      <c r="L9" s="946"/>
      <c r="M9" s="946"/>
      <c r="N9" s="946"/>
      <c r="O9" s="946"/>
      <c r="P9" s="946"/>
      <c r="Q9" s="946"/>
      <c r="R9" s="946"/>
      <c r="S9" s="946"/>
      <c r="T9" s="947"/>
    </row>
    <row r="10" spans="1:20" ht="13.5" customHeight="1">
      <c r="A10" s="923"/>
      <c r="B10" s="948" t="s">
        <v>2121</v>
      </c>
      <c r="C10" s="945">
        <v>3</v>
      </c>
      <c r="D10" s="946">
        <v>3</v>
      </c>
      <c r="E10" s="946">
        <v>76</v>
      </c>
      <c r="F10" s="946">
        <v>1</v>
      </c>
      <c r="G10" s="946">
        <f>7-1</f>
        <v>6</v>
      </c>
      <c r="H10" s="946">
        <v>4</v>
      </c>
      <c r="I10" s="946">
        <f>10-4</f>
        <v>6</v>
      </c>
      <c r="J10" s="946">
        <v>1</v>
      </c>
      <c r="K10" s="946">
        <v>1</v>
      </c>
      <c r="L10" s="946">
        <v>2</v>
      </c>
      <c r="M10" s="946">
        <v>1</v>
      </c>
      <c r="N10" s="946">
        <v>2</v>
      </c>
      <c r="O10" s="946">
        <v>38</v>
      </c>
      <c r="P10" s="949" t="s">
        <v>2200</v>
      </c>
      <c r="Q10" s="946">
        <v>54</v>
      </c>
      <c r="R10" s="946">
        <v>1</v>
      </c>
      <c r="S10" s="946">
        <v>1</v>
      </c>
      <c r="T10" s="947">
        <v>20</v>
      </c>
    </row>
    <row r="11" spans="1:20" ht="13.5" customHeight="1">
      <c r="A11" s="923"/>
      <c r="B11" s="948" t="s">
        <v>2122</v>
      </c>
      <c r="C11" s="950" t="s">
        <v>2200</v>
      </c>
      <c r="D11" s="949" t="s">
        <v>2200</v>
      </c>
      <c r="E11" s="949">
        <v>18</v>
      </c>
      <c r="F11" s="946">
        <v>1</v>
      </c>
      <c r="G11" s="946">
        <f>11-1</f>
        <v>10</v>
      </c>
      <c r="H11" s="949" t="s">
        <v>2200</v>
      </c>
      <c r="I11" s="946">
        <v>2</v>
      </c>
      <c r="J11" s="949" t="s">
        <v>2200</v>
      </c>
      <c r="K11" s="949" t="s">
        <v>2200</v>
      </c>
      <c r="L11" s="946">
        <v>1</v>
      </c>
      <c r="M11" s="949" t="s">
        <v>2200</v>
      </c>
      <c r="N11" s="949" t="s">
        <v>2200</v>
      </c>
      <c r="O11" s="946">
        <v>13</v>
      </c>
      <c r="P11" s="949" t="s">
        <v>2200</v>
      </c>
      <c r="Q11" s="946">
        <v>24</v>
      </c>
      <c r="R11" s="949" t="s">
        <v>2200</v>
      </c>
      <c r="S11" s="949">
        <v>1</v>
      </c>
      <c r="T11" s="951" t="s">
        <v>2200</v>
      </c>
    </row>
    <row r="12" spans="1:20" ht="13.5" customHeight="1">
      <c r="A12" s="923"/>
      <c r="B12" s="948" t="s">
        <v>2123</v>
      </c>
      <c r="C12" s="950" t="s">
        <v>2200</v>
      </c>
      <c r="D12" s="949">
        <v>1</v>
      </c>
      <c r="E12" s="946">
        <v>26</v>
      </c>
      <c r="F12" s="946">
        <v>1</v>
      </c>
      <c r="G12" s="946">
        <f>12-1</f>
        <v>11</v>
      </c>
      <c r="H12" s="949" t="s">
        <v>2200</v>
      </c>
      <c r="I12" s="949" t="s">
        <v>2200</v>
      </c>
      <c r="J12" s="949" t="s">
        <v>2200</v>
      </c>
      <c r="K12" s="949" t="s">
        <v>2200</v>
      </c>
      <c r="L12" s="946">
        <v>1</v>
      </c>
      <c r="M12" s="949" t="s">
        <v>2200</v>
      </c>
      <c r="N12" s="949">
        <v>1</v>
      </c>
      <c r="O12" s="946">
        <v>13</v>
      </c>
      <c r="P12" s="946">
        <v>3</v>
      </c>
      <c r="Q12" s="946">
        <v>29</v>
      </c>
      <c r="R12" s="949" t="s">
        <v>2200</v>
      </c>
      <c r="S12" s="949" t="s">
        <v>2200</v>
      </c>
      <c r="T12" s="951" t="s">
        <v>2200</v>
      </c>
    </row>
    <row r="13" spans="1:20" ht="13.5" customHeight="1">
      <c r="A13" s="923"/>
      <c r="B13" s="948" t="s">
        <v>2124</v>
      </c>
      <c r="C13" s="950" t="s">
        <v>2200</v>
      </c>
      <c r="D13" s="949" t="s">
        <v>2200</v>
      </c>
      <c r="E13" s="949">
        <v>24</v>
      </c>
      <c r="F13" s="946">
        <v>1</v>
      </c>
      <c r="G13" s="946">
        <v>6</v>
      </c>
      <c r="H13" s="949" t="s">
        <v>2200</v>
      </c>
      <c r="I13" s="946">
        <v>1</v>
      </c>
      <c r="J13" s="946">
        <v>1</v>
      </c>
      <c r="K13" s="949" t="s">
        <v>2200</v>
      </c>
      <c r="L13" s="946">
        <v>1</v>
      </c>
      <c r="M13" s="949" t="s">
        <v>2200</v>
      </c>
      <c r="N13" s="949">
        <v>1</v>
      </c>
      <c r="O13" s="946">
        <v>16</v>
      </c>
      <c r="P13" s="946">
        <v>2</v>
      </c>
      <c r="Q13" s="946">
        <v>31</v>
      </c>
      <c r="R13" s="949" t="s">
        <v>2200</v>
      </c>
      <c r="S13" s="949">
        <v>1</v>
      </c>
      <c r="T13" s="951" t="s">
        <v>2200</v>
      </c>
    </row>
    <row r="14" spans="1:20" ht="13.5" customHeight="1">
      <c r="A14" s="923"/>
      <c r="B14" s="948" t="s">
        <v>2125</v>
      </c>
      <c r="C14" s="950" t="s">
        <v>2200</v>
      </c>
      <c r="D14" s="949" t="s">
        <v>2200</v>
      </c>
      <c r="E14" s="949">
        <v>9</v>
      </c>
      <c r="F14" s="946">
        <v>1</v>
      </c>
      <c r="G14" s="946">
        <v>5</v>
      </c>
      <c r="H14" s="949" t="s">
        <v>2200</v>
      </c>
      <c r="I14" s="946">
        <v>1</v>
      </c>
      <c r="J14" s="949" t="s">
        <v>2200</v>
      </c>
      <c r="K14" s="949" t="s">
        <v>2200</v>
      </c>
      <c r="L14" s="946">
        <v>1</v>
      </c>
      <c r="M14" s="949" t="s">
        <v>2200</v>
      </c>
      <c r="N14" s="949">
        <v>1</v>
      </c>
      <c r="O14" s="946">
        <v>6</v>
      </c>
      <c r="P14" s="949" t="s">
        <v>2200</v>
      </c>
      <c r="Q14" s="946">
        <v>12</v>
      </c>
      <c r="R14" s="949" t="s">
        <v>2200</v>
      </c>
      <c r="S14" s="949" t="s">
        <v>2200</v>
      </c>
      <c r="T14" s="951" t="s">
        <v>2200</v>
      </c>
    </row>
    <row r="15" spans="1:20" ht="13.5" customHeight="1">
      <c r="A15" s="923"/>
      <c r="B15" s="948" t="s">
        <v>2126</v>
      </c>
      <c r="C15" s="950" t="s">
        <v>2200</v>
      </c>
      <c r="D15" s="949" t="s">
        <v>2200</v>
      </c>
      <c r="E15" s="949">
        <v>9</v>
      </c>
      <c r="F15" s="949" t="s">
        <v>2200</v>
      </c>
      <c r="G15" s="946">
        <v>1</v>
      </c>
      <c r="H15" s="949" t="s">
        <v>2200</v>
      </c>
      <c r="I15" s="946">
        <v>1</v>
      </c>
      <c r="J15" s="949" t="s">
        <v>2200</v>
      </c>
      <c r="K15" s="949" t="s">
        <v>2200</v>
      </c>
      <c r="L15" s="946">
        <v>1</v>
      </c>
      <c r="M15" s="949" t="s">
        <v>2200</v>
      </c>
      <c r="N15" s="949" t="s">
        <v>2200</v>
      </c>
      <c r="O15" s="946">
        <v>14</v>
      </c>
      <c r="P15" s="949" t="s">
        <v>2200</v>
      </c>
      <c r="Q15" s="946">
        <v>13</v>
      </c>
      <c r="R15" s="949" t="s">
        <v>2200</v>
      </c>
      <c r="S15" s="949" t="s">
        <v>2200</v>
      </c>
      <c r="T15" s="951" t="s">
        <v>2200</v>
      </c>
    </row>
    <row r="16" spans="1:20" ht="13.5" customHeight="1">
      <c r="A16" s="923"/>
      <c r="B16" s="948" t="s">
        <v>2127</v>
      </c>
      <c r="C16" s="950" t="s">
        <v>2200</v>
      </c>
      <c r="D16" s="949" t="s">
        <v>2200</v>
      </c>
      <c r="E16" s="949">
        <v>6</v>
      </c>
      <c r="F16" s="949" t="s">
        <v>2200</v>
      </c>
      <c r="G16" s="946">
        <v>1</v>
      </c>
      <c r="H16" s="949" t="s">
        <v>2200</v>
      </c>
      <c r="I16" s="946">
        <v>1</v>
      </c>
      <c r="J16" s="949" t="s">
        <v>2200</v>
      </c>
      <c r="K16" s="949" t="s">
        <v>2200</v>
      </c>
      <c r="L16" s="946">
        <v>1</v>
      </c>
      <c r="M16" s="949" t="s">
        <v>2200</v>
      </c>
      <c r="N16" s="949" t="s">
        <v>2200</v>
      </c>
      <c r="O16" s="946">
        <v>9</v>
      </c>
      <c r="P16" s="949" t="s">
        <v>2200</v>
      </c>
      <c r="Q16" s="946">
        <v>11</v>
      </c>
      <c r="R16" s="949" t="s">
        <v>2200</v>
      </c>
      <c r="S16" s="949" t="s">
        <v>2200</v>
      </c>
      <c r="T16" s="951" t="s">
        <v>2200</v>
      </c>
    </row>
    <row r="17" spans="1:20" ht="13.5" customHeight="1">
      <c r="A17" s="923"/>
      <c r="B17" s="948" t="s">
        <v>2128</v>
      </c>
      <c r="C17" s="950" t="s">
        <v>2200</v>
      </c>
      <c r="D17" s="949" t="s">
        <v>2200</v>
      </c>
      <c r="E17" s="949">
        <v>5</v>
      </c>
      <c r="F17" s="949" t="s">
        <v>2200</v>
      </c>
      <c r="G17" s="949" t="s">
        <v>2422</v>
      </c>
      <c r="H17" s="946">
        <v>1</v>
      </c>
      <c r="I17" s="946">
        <f>2-1</f>
        <v>1</v>
      </c>
      <c r="J17" s="949" t="s">
        <v>2200</v>
      </c>
      <c r="K17" s="949" t="s">
        <v>2200</v>
      </c>
      <c r="L17" s="946">
        <v>1</v>
      </c>
      <c r="M17" s="949" t="s">
        <v>2200</v>
      </c>
      <c r="N17" s="949" t="s">
        <v>2200</v>
      </c>
      <c r="O17" s="946">
        <v>9</v>
      </c>
      <c r="P17" s="949" t="s">
        <v>2200</v>
      </c>
      <c r="Q17" s="946">
        <v>12</v>
      </c>
      <c r="R17" s="949" t="s">
        <v>2200</v>
      </c>
      <c r="S17" s="949" t="s">
        <v>2200</v>
      </c>
      <c r="T17" s="951" t="s">
        <v>2200</v>
      </c>
    </row>
    <row r="18" spans="1:20" ht="13.5" customHeight="1">
      <c r="A18" s="923"/>
      <c r="B18" s="948" t="s">
        <v>2129</v>
      </c>
      <c r="C18" s="950" t="s">
        <v>2200</v>
      </c>
      <c r="D18" s="949" t="s">
        <v>2200</v>
      </c>
      <c r="E18" s="949">
        <v>5</v>
      </c>
      <c r="F18" s="949" t="s">
        <v>2200</v>
      </c>
      <c r="G18" s="946">
        <v>1</v>
      </c>
      <c r="H18" s="949">
        <v>1</v>
      </c>
      <c r="I18" s="946">
        <v>1</v>
      </c>
      <c r="J18" s="949" t="s">
        <v>2200</v>
      </c>
      <c r="K18" s="949" t="s">
        <v>2200</v>
      </c>
      <c r="L18" s="946">
        <v>1</v>
      </c>
      <c r="M18" s="949" t="s">
        <v>2200</v>
      </c>
      <c r="N18" s="949" t="s">
        <v>2200</v>
      </c>
      <c r="O18" s="946">
        <v>7</v>
      </c>
      <c r="P18" s="949" t="s">
        <v>2200</v>
      </c>
      <c r="Q18" s="946">
        <v>10</v>
      </c>
      <c r="R18" s="949" t="s">
        <v>2200</v>
      </c>
      <c r="S18" s="949" t="s">
        <v>2200</v>
      </c>
      <c r="T18" s="951" t="s">
        <v>2200</v>
      </c>
    </row>
    <row r="19" spans="1:20" ht="13.5" customHeight="1">
      <c r="A19" s="923"/>
      <c r="B19" s="948" t="s">
        <v>2130</v>
      </c>
      <c r="C19" s="950" t="s">
        <v>2200</v>
      </c>
      <c r="D19" s="949" t="s">
        <v>2200</v>
      </c>
      <c r="E19" s="949">
        <v>11</v>
      </c>
      <c r="F19" s="949" t="s">
        <v>2200</v>
      </c>
      <c r="G19" s="946">
        <v>1</v>
      </c>
      <c r="H19" s="949" t="s">
        <v>2422</v>
      </c>
      <c r="I19" s="946">
        <v>2</v>
      </c>
      <c r="J19" s="949" t="s">
        <v>2200</v>
      </c>
      <c r="K19" s="949" t="s">
        <v>2200</v>
      </c>
      <c r="L19" s="946">
        <v>1</v>
      </c>
      <c r="M19" s="949" t="s">
        <v>2200</v>
      </c>
      <c r="N19" s="949" t="s">
        <v>2200</v>
      </c>
      <c r="O19" s="946">
        <v>16</v>
      </c>
      <c r="P19" s="949">
        <v>1</v>
      </c>
      <c r="Q19" s="946">
        <v>15</v>
      </c>
      <c r="R19" s="949" t="s">
        <v>2200</v>
      </c>
      <c r="S19" s="949" t="s">
        <v>2200</v>
      </c>
      <c r="T19" s="951" t="s">
        <v>2200</v>
      </c>
    </row>
    <row r="20" spans="1:20" ht="13.5" customHeight="1">
      <c r="A20" s="923"/>
      <c r="B20" s="948" t="s">
        <v>2131</v>
      </c>
      <c r="C20" s="950" t="s">
        <v>2200</v>
      </c>
      <c r="D20" s="949" t="s">
        <v>2200</v>
      </c>
      <c r="E20" s="949">
        <v>8</v>
      </c>
      <c r="F20" s="949" t="s">
        <v>2200</v>
      </c>
      <c r="G20" s="949" t="s">
        <v>2422</v>
      </c>
      <c r="H20" s="949" t="s">
        <v>2200</v>
      </c>
      <c r="I20" s="946">
        <v>3</v>
      </c>
      <c r="J20" s="949" t="s">
        <v>2200</v>
      </c>
      <c r="K20" s="949" t="s">
        <v>2200</v>
      </c>
      <c r="L20" s="949" t="s">
        <v>2200</v>
      </c>
      <c r="M20" s="949" t="s">
        <v>2200</v>
      </c>
      <c r="N20" s="949" t="s">
        <v>2200</v>
      </c>
      <c r="O20" s="946">
        <v>10</v>
      </c>
      <c r="P20" s="949" t="s">
        <v>2200</v>
      </c>
      <c r="Q20" s="946">
        <v>10</v>
      </c>
      <c r="R20" s="949" t="s">
        <v>2200</v>
      </c>
      <c r="S20" s="949" t="s">
        <v>2200</v>
      </c>
      <c r="T20" s="951" t="s">
        <v>2200</v>
      </c>
    </row>
    <row r="21" spans="1:20" ht="13.5" customHeight="1">
      <c r="A21" s="923"/>
      <c r="B21" s="948" t="s">
        <v>2132</v>
      </c>
      <c r="C21" s="950" t="s">
        <v>2200</v>
      </c>
      <c r="D21" s="949" t="s">
        <v>2200</v>
      </c>
      <c r="E21" s="949">
        <v>3</v>
      </c>
      <c r="F21" s="949" t="s">
        <v>2200</v>
      </c>
      <c r="G21" s="949" t="s">
        <v>2422</v>
      </c>
      <c r="H21" s="949" t="s">
        <v>2200</v>
      </c>
      <c r="I21" s="946">
        <v>1</v>
      </c>
      <c r="J21" s="949" t="s">
        <v>2200</v>
      </c>
      <c r="K21" s="949" t="s">
        <v>2200</v>
      </c>
      <c r="L21" s="949" t="s">
        <v>2200</v>
      </c>
      <c r="M21" s="949" t="s">
        <v>2200</v>
      </c>
      <c r="N21" s="949" t="s">
        <v>2200</v>
      </c>
      <c r="O21" s="946">
        <v>7</v>
      </c>
      <c r="P21" s="949" t="s">
        <v>2200</v>
      </c>
      <c r="Q21" s="946">
        <v>8</v>
      </c>
      <c r="R21" s="949" t="s">
        <v>2200</v>
      </c>
      <c r="S21" s="949" t="s">
        <v>2200</v>
      </c>
      <c r="T21" s="951" t="s">
        <v>2200</v>
      </c>
    </row>
    <row r="22" spans="1:20" ht="13.5" customHeight="1">
      <c r="A22" s="923"/>
      <c r="B22" s="948" t="s">
        <v>2133</v>
      </c>
      <c r="C22" s="950" t="s">
        <v>2200</v>
      </c>
      <c r="D22" s="949" t="s">
        <v>2200</v>
      </c>
      <c r="E22" s="949">
        <v>7</v>
      </c>
      <c r="F22" s="949" t="s">
        <v>2200</v>
      </c>
      <c r="G22" s="946">
        <v>1</v>
      </c>
      <c r="H22" s="949" t="s">
        <v>2200</v>
      </c>
      <c r="I22" s="946">
        <v>3</v>
      </c>
      <c r="J22" s="949" t="s">
        <v>2200</v>
      </c>
      <c r="K22" s="949" t="s">
        <v>2200</v>
      </c>
      <c r="L22" s="946">
        <v>1</v>
      </c>
      <c r="M22" s="949" t="s">
        <v>2200</v>
      </c>
      <c r="N22" s="949">
        <v>1</v>
      </c>
      <c r="O22" s="946">
        <v>11</v>
      </c>
      <c r="P22" s="949" t="s">
        <v>2200</v>
      </c>
      <c r="Q22" s="946">
        <v>9</v>
      </c>
      <c r="R22" s="949" t="s">
        <v>2200</v>
      </c>
      <c r="S22" s="949" t="s">
        <v>2200</v>
      </c>
      <c r="T22" s="951" t="s">
        <v>2200</v>
      </c>
    </row>
    <row r="23" spans="1:20" ht="7.5" customHeight="1">
      <c r="A23" s="923"/>
      <c r="B23" s="948"/>
      <c r="C23" s="950"/>
      <c r="D23" s="949"/>
      <c r="E23" s="949"/>
      <c r="F23" s="949"/>
      <c r="G23" s="946"/>
      <c r="H23" s="946"/>
      <c r="I23" s="946"/>
      <c r="J23" s="946"/>
      <c r="K23" s="949"/>
      <c r="L23" s="946"/>
      <c r="M23" s="949"/>
      <c r="N23" s="946"/>
      <c r="O23" s="946"/>
      <c r="P23" s="946"/>
      <c r="Q23" s="946"/>
      <c r="R23" s="949"/>
      <c r="S23" s="949"/>
      <c r="T23" s="951" t="s">
        <v>2200</v>
      </c>
    </row>
    <row r="24" spans="1:20" ht="13.5" customHeight="1">
      <c r="A24" s="923"/>
      <c r="B24" s="948" t="s">
        <v>193</v>
      </c>
      <c r="C24" s="950" t="s">
        <v>2200</v>
      </c>
      <c r="D24" s="949" t="s">
        <v>2200</v>
      </c>
      <c r="E24" s="949">
        <v>5</v>
      </c>
      <c r="F24" s="949" t="s">
        <v>2200</v>
      </c>
      <c r="G24" s="949" t="s">
        <v>2200</v>
      </c>
      <c r="H24" s="949" t="s">
        <v>2200</v>
      </c>
      <c r="I24" s="949" t="s">
        <v>2200</v>
      </c>
      <c r="J24" s="949" t="s">
        <v>2200</v>
      </c>
      <c r="K24" s="949" t="s">
        <v>2200</v>
      </c>
      <c r="L24" s="949" t="s">
        <v>2200</v>
      </c>
      <c r="M24" s="949" t="s">
        <v>2200</v>
      </c>
      <c r="N24" s="949" t="s">
        <v>2200</v>
      </c>
      <c r="O24" s="946">
        <v>9</v>
      </c>
      <c r="P24" s="949" t="s">
        <v>2200</v>
      </c>
      <c r="Q24" s="946">
        <v>6</v>
      </c>
      <c r="R24" s="949" t="s">
        <v>2200</v>
      </c>
      <c r="S24" s="949" t="s">
        <v>2200</v>
      </c>
      <c r="T24" s="951" t="s">
        <v>2200</v>
      </c>
    </row>
    <row r="25" spans="1:20" ht="13.5" customHeight="1">
      <c r="A25" s="923"/>
      <c r="B25" s="948" t="s">
        <v>194</v>
      </c>
      <c r="C25" s="950" t="s">
        <v>2200</v>
      </c>
      <c r="D25" s="949" t="s">
        <v>2200</v>
      </c>
      <c r="E25" s="949">
        <v>12</v>
      </c>
      <c r="F25" s="949" t="s">
        <v>2200</v>
      </c>
      <c r="G25" s="949">
        <v>1</v>
      </c>
      <c r="H25" s="949" t="s">
        <v>2200</v>
      </c>
      <c r="I25" s="946">
        <v>3</v>
      </c>
      <c r="J25" s="949" t="s">
        <v>2200</v>
      </c>
      <c r="K25" s="949" t="s">
        <v>2200</v>
      </c>
      <c r="L25" s="949" t="s">
        <v>2200</v>
      </c>
      <c r="M25" s="949" t="s">
        <v>2200</v>
      </c>
      <c r="N25" s="949" t="s">
        <v>2200</v>
      </c>
      <c r="O25" s="946">
        <v>13</v>
      </c>
      <c r="P25" s="949" t="s">
        <v>2200</v>
      </c>
      <c r="Q25" s="946">
        <v>20</v>
      </c>
      <c r="R25" s="949" t="s">
        <v>2200</v>
      </c>
      <c r="S25" s="949" t="s">
        <v>2200</v>
      </c>
      <c r="T25" s="951" t="s">
        <v>2200</v>
      </c>
    </row>
    <row r="26" spans="1:20" ht="13.5" customHeight="1">
      <c r="A26" s="923"/>
      <c r="B26" s="948" t="s">
        <v>195</v>
      </c>
      <c r="C26" s="950" t="s">
        <v>2200</v>
      </c>
      <c r="D26" s="949" t="s">
        <v>2200</v>
      </c>
      <c r="E26" s="949">
        <v>1</v>
      </c>
      <c r="F26" s="949" t="s">
        <v>2200</v>
      </c>
      <c r="G26" s="949">
        <v>1</v>
      </c>
      <c r="H26" s="949" t="s">
        <v>2200</v>
      </c>
      <c r="I26" s="946">
        <v>1</v>
      </c>
      <c r="J26" s="949" t="s">
        <v>2200</v>
      </c>
      <c r="K26" s="949" t="s">
        <v>2200</v>
      </c>
      <c r="L26" s="949" t="s">
        <v>2200</v>
      </c>
      <c r="M26" s="949" t="s">
        <v>2200</v>
      </c>
      <c r="N26" s="949" t="s">
        <v>2200</v>
      </c>
      <c r="O26" s="946">
        <v>5</v>
      </c>
      <c r="P26" s="949" t="s">
        <v>2200</v>
      </c>
      <c r="Q26" s="946">
        <v>4</v>
      </c>
      <c r="R26" s="949" t="s">
        <v>2200</v>
      </c>
      <c r="S26" s="949" t="s">
        <v>2200</v>
      </c>
      <c r="T26" s="951" t="s">
        <v>2200</v>
      </c>
    </row>
    <row r="27" spans="1:20" ht="13.5" customHeight="1">
      <c r="A27" s="923"/>
      <c r="B27" s="948" t="s">
        <v>196</v>
      </c>
      <c r="C27" s="950" t="s">
        <v>2200</v>
      </c>
      <c r="D27" s="949" t="s">
        <v>2200</v>
      </c>
      <c r="E27" s="949">
        <v>6</v>
      </c>
      <c r="F27" s="949" t="s">
        <v>2200</v>
      </c>
      <c r="G27" s="949">
        <v>2</v>
      </c>
      <c r="H27" s="949" t="s">
        <v>2200</v>
      </c>
      <c r="I27" s="949" t="s">
        <v>2200</v>
      </c>
      <c r="J27" s="949" t="s">
        <v>2200</v>
      </c>
      <c r="K27" s="949" t="s">
        <v>2200</v>
      </c>
      <c r="L27" s="949" t="s">
        <v>2200</v>
      </c>
      <c r="M27" s="949" t="s">
        <v>2200</v>
      </c>
      <c r="N27" s="949" t="s">
        <v>2200</v>
      </c>
      <c r="O27" s="946">
        <v>17</v>
      </c>
      <c r="P27" s="949" t="s">
        <v>2200</v>
      </c>
      <c r="Q27" s="946">
        <v>28</v>
      </c>
      <c r="R27" s="949" t="s">
        <v>2200</v>
      </c>
      <c r="S27" s="949" t="s">
        <v>2200</v>
      </c>
      <c r="T27" s="951" t="s">
        <v>2200</v>
      </c>
    </row>
    <row r="28" spans="1:20" ht="13.5" customHeight="1">
      <c r="A28" s="923"/>
      <c r="B28" s="948" t="s">
        <v>197</v>
      </c>
      <c r="C28" s="950" t="s">
        <v>2200</v>
      </c>
      <c r="D28" s="949" t="s">
        <v>2200</v>
      </c>
      <c r="E28" s="949">
        <v>4</v>
      </c>
      <c r="F28" s="949" t="s">
        <v>2200</v>
      </c>
      <c r="G28" s="949">
        <v>2</v>
      </c>
      <c r="H28" s="946">
        <v>1</v>
      </c>
      <c r="I28" s="946">
        <f>3-1</f>
        <v>2</v>
      </c>
      <c r="J28" s="949" t="s">
        <v>2200</v>
      </c>
      <c r="K28" s="949" t="s">
        <v>2200</v>
      </c>
      <c r="L28" s="949" t="s">
        <v>2200</v>
      </c>
      <c r="M28" s="949" t="s">
        <v>2200</v>
      </c>
      <c r="N28" s="949" t="s">
        <v>2200</v>
      </c>
      <c r="O28" s="946">
        <v>15</v>
      </c>
      <c r="P28" s="949" t="s">
        <v>2200</v>
      </c>
      <c r="Q28" s="946">
        <v>19</v>
      </c>
      <c r="R28" s="949" t="s">
        <v>2200</v>
      </c>
      <c r="S28" s="949" t="s">
        <v>2200</v>
      </c>
      <c r="T28" s="951" t="s">
        <v>2200</v>
      </c>
    </row>
    <row r="29" spans="1:20" ht="13.5" customHeight="1">
      <c r="A29" s="923"/>
      <c r="B29" s="948" t="s">
        <v>198</v>
      </c>
      <c r="C29" s="950" t="s">
        <v>2200</v>
      </c>
      <c r="D29" s="949" t="s">
        <v>2200</v>
      </c>
      <c r="E29" s="949">
        <v>4</v>
      </c>
      <c r="F29" s="949" t="s">
        <v>2200</v>
      </c>
      <c r="G29" s="949" t="s">
        <v>2200</v>
      </c>
      <c r="H29" s="949" t="s">
        <v>2200</v>
      </c>
      <c r="I29" s="946">
        <v>3</v>
      </c>
      <c r="J29" s="949" t="s">
        <v>2200</v>
      </c>
      <c r="K29" s="949" t="s">
        <v>2200</v>
      </c>
      <c r="L29" s="946">
        <v>1</v>
      </c>
      <c r="M29" s="949" t="s">
        <v>2200</v>
      </c>
      <c r="N29" s="949" t="s">
        <v>2200</v>
      </c>
      <c r="O29" s="946">
        <v>16</v>
      </c>
      <c r="P29" s="949" t="s">
        <v>2200</v>
      </c>
      <c r="Q29" s="946">
        <v>21</v>
      </c>
      <c r="R29" s="949" t="s">
        <v>2200</v>
      </c>
      <c r="S29" s="949" t="s">
        <v>2200</v>
      </c>
      <c r="T29" s="951" t="s">
        <v>2200</v>
      </c>
    </row>
    <row r="30" spans="1:20" ht="13.5" customHeight="1">
      <c r="A30" s="923"/>
      <c r="B30" s="948" t="s">
        <v>199</v>
      </c>
      <c r="C30" s="950" t="s">
        <v>2200</v>
      </c>
      <c r="D30" s="949" t="s">
        <v>2200</v>
      </c>
      <c r="E30" s="949">
        <v>7</v>
      </c>
      <c r="F30" s="949" t="s">
        <v>2200</v>
      </c>
      <c r="G30" s="949">
        <v>1</v>
      </c>
      <c r="H30" s="946">
        <v>1</v>
      </c>
      <c r="I30" s="949" t="s">
        <v>2200</v>
      </c>
      <c r="J30" s="949" t="s">
        <v>2200</v>
      </c>
      <c r="K30" s="949" t="s">
        <v>2200</v>
      </c>
      <c r="L30" s="949" t="s">
        <v>2200</v>
      </c>
      <c r="M30" s="949" t="s">
        <v>2200</v>
      </c>
      <c r="N30" s="949" t="s">
        <v>2200</v>
      </c>
      <c r="O30" s="946">
        <v>29</v>
      </c>
      <c r="P30" s="949" t="s">
        <v>2200</v>
      </c>
      <c r="Q30" s="946">
        <v>31</v>
      </c>
      <c r="R30" s="949" t="s">
        <v>2200</v>
      </c>
      <c r="S30" s="949" t="s">
        <v>2200</v>
      </c>
      <c r="T30" s="951" t="s">
        <v>2200</v>
      </c>
    </row>
    <row r="31" spans="1:20" ht="13.5" customHeight="1">
      <c r="A31" s="923"/>
      <c r="B31" s="948" t="s">
        <v>200</v>
      </c>
      <c r="C31" s="950" t="s">
        <v>2200</v>
      </c>
      <c r="D31" s="949" t="s">
        <v>2200</v>
      </c>
      <c r="E31" s="949">
        <v>4</v>
      </c>
      <c r="F31" s="949" t="s">
        <v>2200</v>
      </c>
      <c r="G31" s="949">
        <v>1</v>
      </c>
      <c r="H31" s="949" t="s">
        <v>2200</v>
      </c>
      <c r="I31" s="949" t="s">
        <v>2200</v>
      </c>
      <c r="J31" s="949" t="s">
        <v>2200</v>
      </c>
      <c r="K31" s="949" t="s">
        <v>2200</v>
      </c>
      <c r="L31" s="949" t="s">
        <v>2200</v>
      </c>
      <c r="M31" s="949" t="s">
        <v>2200</v>
      </c>
      <c r="N31" s="949" t="s">
        <v>2200</v>
      </c>
      <c r="O31" s="946">
        <v>11</v>
      </c>
      <c r="P31" s="946">
        <v>2</v>
      </c>
      <c r="Q31" s="946">
        <v>13</v>
      </c>
      <c r="R31" s="949" t="s">
        <v>2200</v>
      </c>
      <c r="S31" s="949" t="s">
        <v>2200</v>
      </c>
      <c r="T31" s="951" t="s">
        <v>2200</v>
      </c>
    </row>
    <row r="32" spans="1:20" ht="13.5" customHeight="1" thickBot="1">
      <c r="A32" s="923"/>
      <c r="B32" s="952" t="s">
        <v>201</v>
      </c>
      <c r="C32" s="953" t="s">
        <v>2200</v>
      </c>
      <c r="D32" s="954" t="s">
        <v>2200</v>
      </c>
      <c r="E32" s="954">
        <v>7</v>
      </c>
      <c r="F32" s="954" t="s">
        <v>2200</v>
      </c>
      <c r="G32" s="954" t="s">
        <v>2200</v>
      </c>
      <c r="H32" s="954" t="s">
        <v>2200</v>
      </c>
      <c r="I32" s="955">
        <v>1</v>
      </c>
      <c r="J32" s="954" t="s">
        <v>2200</v>
      </c>
      <c r="K32" s="954" t="s">
        <v>2200</v>
      </c>
      <c r="L32" s="954" t="s">
        <v>2200</v>
      </c>
      <c r="M32" s="954" t="s">
        <v>2200</v>
      </c>
      <c r="N32" s="954" t="s">
        <v>2200</v>
      </c>
      <c r="O32" s="955">
        <v>15</v>
      </c>
      <c r="P32" s="955">
        <v>1</v>
      </c>
      <c r="Q32" s="955">
        <v>23</v>
      </c>
      <c r="R32" s="954" t="s">
        <v>2200</v>
      </c>
      <c r="S32" s="954" t="s">
        <v>2200</v>
      </c>
      <c r="T32" s="956" t="s">
        <v>2200</v>
      </c>
    </row>
    <row r="33" ht="12">
      <c r="B33" s="919" t="s">
        <v>208</v>
      </c>
    </row>
    <row r="34" ht="12">
      <c r="B34" s="919" t="s">
        <v>209</v>
      </c>
    </row>
    <row r="35" ht="12">
      <c r="B35" s="919" t="s">
        <v>210</v>
      </c>
    </row>
    <row r="36" ht="12">
      <c r="B36" s="919" t="s">
        <v>211</v>
      </c>
    </row>
  </sheetData>
  <mergeCells count="9">
    <mergeCell ref="T4:T6"/>
    <mergeCell ref="B5:B6"/>
    <mergeCell ref="D5:E6"/>
    <mergeCell ref="F5:G6"/>
    <mergeCell ref="H5:I6"/>
    <mergeCell ref="K5:L6"/>
    <mergeCell ref="M5:M7"/>
    <mergeCell ref="Q5:Q6"/>
    <mergeCell ref="S4:S6"/>
  </mergeCells>
  <printOptions/>
  <pageMargins left="0.75" right="0.75" top="1" bottom="1" header="0.512" footer="0.512"/>
  <pageSetup orientation="portrait" paperSize="9"/>
</worksheet>
</file>

<file path=xl/worksheets/sheet29.xml><?xml version="1.0" encoding="utf-8"?>
<worksheet xmlns="http://schemas.openxmlformats.org/spreadsheetml/2006/main" xmlns:r="http://schemas.openxmlformats.org/officeDocument/2006/relationships">
  <dimension ref="A2:M32"/>
  <sheetViews>
    <sheetView workbookViewId="0" topLeftCell="A1">
      <selection activeCell="A1" sqref="A1"/>
    </sheetView>
  </sheetViews>
  <sheetFormatPr defaultColWidth="9.00390625" defaultRowHeight="15" customHeight="1"/>
  <cols>
    <col min="1" max="1" width="3.375" style="62" customWidth="1"/>
    <col min="2" max="2" width="2.125" style="62" customWidth="1"/>
    <col min="3" max="3" width="2.00390625" style="62" customWidth="1"/>
    <col min="4" max="4" width="22.25390625" style="62" customWidth="1"/>
    <col min="5" max="7" width="13.625" style="62" customWidth="1"/>
    <col min="8" max="8" width="2.625" style="62" customWidth="1"/>
    <col min="9" max="9" width="3.125" style="62" customWidth="1"/>
    <col min="10" max="10" width="21.125" style="62" customWidth="1"/>
    <col min="11" max="13" width="13.625" style="62" customWidth="1"/>
    <col min="14" max="14" width="9.00390625" style="62" customWidth="1"/>
    <col min="15" max="15" width="17.25390625" style="62" customWidth="1"/>
    <col min="16" max="16384" width="9.00390625" style="62" customWidth="1"/>
  </cols>
  <sheetData>
    <row r="2" spans="2:3" ht="15" customHeight="1">
      <c r="B2" s="63" t="s">
        <v>2064</v>
      </c>
      <c r="C2" s="63"/>
    </row>
    <row r="3" spans="4:13" ht="15" customHeight="1" thickBot="1">
      <c r="D3" s="66"/>
      <c r="E3" s="66"/>
      <c r="F3" s="66"/>
      <c r="G3" s="66"/>
      <c r="J3" s="65" t="s">
        <v>213</v>
      </c>
      <c r="M3" s="90" t="s">
        <v>214</v>
      </c>
    </row>
    <row r="4" spans="1:13" ht="15" customHeight="1" thickTop="1">
      <c r="A4" s="79"/>
      <c r="B4" s="1499" t="s">
        <v>215</v>
      </c>
      <c r="C4" s="1500"/>
      <c r="D4" s="1501"/>
      <c r="E4" s="957" t="s">
        <v>216</v>
      </c>
      <c r="F4" s="957">
        <v>7</v>
      </c>
      <c r="G4" s="957">
        <v>8</v>
      </c>
      <c r="H4" s="1499" t="s">
        <v>215</v>
      </c>
      <c r="I4" s="1500"/>
      <c r="J4" s="1501"/>
      <c r="K4" s="957" t="s">
        <v>216</v>
      </c>
      <c r="L4" s="957">
        <v>7</v>
      </c>
      <c r="M4" s="68">
        <v>8</v>
      </c>
    </row>
    <row r="5" spans="1:13" s="176" customFormat="1" ht="15" customHeight="1">
      <c r="A5" s="640"/>
      <c r="B5" s="1502" t="s">
        <v>2209</v>
      </c>
      <c r="C5" s="1503"/>
      <c r="D5" s="1504"/>
      <c r="E5" s="600">
        <v>1789350</v>
      </c>
      <c r="F5" s="600">
        <v>1890690</v>
      </c>
      <c r="G5" s="72">
        <v>1929168</v>
      </c>
      <c r="H5" s="109"/>
      <c r="I5" s="1495" t="s">
        <v>217</v>
      </c>
      <c r="J5" s="1496"/>
      <c r="K5" s="958">
        <v>13793</v>
      </c>
      <c r="L5" s="958">
        <v>14321</v>
      </c>
      <c r="M5" s="959">
        <v>14575</v>
      </c>
    </row>
    <row r="6" spans="1:13" s="176" customFormat="1" ht="15" customHeight="1">
      <c r="A6" s="640"/>
      <c r="B6" s="109"/>
      <c r="C6" s="960"/>
      <c r="D6" s="110"/>
      <c r="E6" s="600"/>
      <c r="F6" s="600"/>
      <c r="G6" s="72"/>
      <c r="H6" s="961"/>
      <c r="I6" s="1495" t="s">
        <v>218</v>
      </c>
      <c r="J6" s="1496"/>
      <c r="K6" s="958">
        <v>794</v>
      </c>
      <c r="L6" s="958">
        <v>743</v>
      </c>
      <c r="M6" s="959">
        <v>654</v>
      </c>
    </row>
    <row r="7" spans="1:13" ht="15" customHeight="1">
      <c r="A7" s="79"/>
      <c r="B7" s="961"/>
      <c r="C7" s="1495" t="s">
        <v>219</v>
      </c>
      <c r="D7" s="1496"/>
      <c r="E7" s="962">
        <v>366283</v>
      </c>
      <c r="F7" s="962">
        <v>359761</v>
      </c>
      <c r="G7" s="119">
        <v>344830</v>
      </c>
      <c r="H7" s="961"/>
      <c r="I7" s="1495" t="s">
        <v>220</v>
      </c>
      <c r="J7" s="1496"/>
      <c r="K7" s="958">
        <v>1473</v>
      </c>
      <c r="L7" s="958">
        <v>1461</v>
      </c>
      <c r="M7" s="959">
        <v>1674</v>
      </c>
    </row>
    <row r="8" spans="1:13" ht="15" customHeight="1">
      <c r="A8" s="79"/>
      <c r="B8" s="961"/>
      <c r="C8" s="89"/>
      <c r="D8" s="963" t="s">
        <v>95</v>
      </c>
      <c r="E8" s="962">
        <v>42482</v>
      </c>
      <c r="F8" s="962">
        <v>43577</v>
      </c>
      <c r="G8" s="119">
        <v>46665</v>
      </c>
      <c r="H8" s="964"/>
      <c r="I8" s="1495" t="s">
        <v>221</v>
      </c>
      <c r="J8" s="1496"/>
      <c r="K8" s="958">
        <v>2707</v>
      </c>
      <c r="L8" s="958">
        <v>2729</v>
      </c>
      <c r="M8" s="959">
        <v>2781</v>
      </c>
    </row>
    <row r="9" spans="1:13" ht="15" customHeight="1">
      <c r="A9" s="79"/>
      <c r="B9" s="965"/>
      <c r="C9" s="965"/>
      <c r="D9" s="963" t="s">
        <v>222</v>
      </c>
      <c r="E9" s="962">
        <v>36523</v>
      </c>
      <c r="F9" s="962">
        <v>34164</v>
      </c>
      <c r="G9" s="119">
        <v>29943</v>
      </c>
      <c r="H9" s="966"/>
      <c r="I9" s="1495" t="s">
        <v>223</v>
      </c>
      <c r="J9" s="1496"/>
      <c r="K9" s="958">
        <v>193535</v>
      </c>
      <c r="L9" s="958">
        <v>190103</v>
      </c>
      <c r="M9" s="959">
        <v>196972</v>
      </c>
    </row>
    <row r="10" spans="1:13" ht="15" customHeight="1">
      <c r="A10" s="79"/>
      <c r="B10" s="967"/>
      <c r="C10" s="967"/>
      <c r="D10" s="963" t="s">
        <v>224</v>
      </c>
      <c r="E10" s="962">
        <v>28970</v>
      </c>
      <c r="F10" s="962">
        <v>30485</v>
      </c>
      <c r="G10" s="119">
        <v>27499</v>
      </c>
      <c r="H10" s="966"/>
      <c r="I10" s="1495" t="s">
        <v>225</v>
      </c>
      <c r="J10" s="1496"/>
      <c r="K10" s="958">
        <v>312744</v>
      </c>
      <c r="L10" s="958">
        <v>318884</v>
      </c>
      <c r="M10" s="959">
        <v>311842</v>
      </c>
    </row>
    <row r="11" spans="1:13" ht="15" customHeight="1">
      <c r="A11" s="79"/>
      <c r="B11" s="967"/>
      <c r="C11" s="967"/>
      <c r="D11" s="963" t="s">
        <v>226</v>
      </c>
      <c r="E11" s="962">
        <v>4274</v>
      </c>
      <c r="F11" s="962">
        <v>4501</v>
      </c>
      <c r="G11" s="119">
        <v>4589</v>
      </c>
      <c r="H11" s="966"/>
      <c r="J11" s="963" t="s">
        <v>227</v>
      </c>
      <c r="K11" s="958">
        <v>124131</v>
      </c>
      <c r="L11" s="958">
        <v>119500</v>
      </c>
      <c r="M11" s="959">
        <v>111077</v>
      </c>
    </row>
    <row r="12" spans="1:13" ht="15" customHeight="1">
      <c r="A12" s="79"/>
      <c r="B12" s="967"/>
      <c r="C12" s="967"/>
      <c r="D12" s="963" t="s">
        <v>228</v>
      </c>
      <c r="E12" s="962">
        <v>11718</v>
      </c>
      <c r="F12" s="962">
        <v>11302</v>
      </c>
      <c r="G12" s="119">
        <v>11559</v>
      </c>
      <c r="H12" s="966"/>
      <c r="J12" s="963" t="s">
        <v>229</v>
      </c>
      <c r="K12" s="958">
        <v>169046</v>
      </c>
      <c r="L12" s="958">
        <v>180053</v>
      </c>
      <c r="M12" s="959">
        <v>181455</v>
      </c>
    </row>
    <row r="13" spans="1:13" ht="15" customHeight="1">
      <c r="A13" s="79"/>
      <c r="B13" s="967"/>
      <c r="C13" s="967"/>
      <c r="D13" s="963" t="s">
        <v>230</v>
      </c>
      <c r="E13" s="962">
        <v>11665</v>
      </c>
      <c r="F13" s="962">
        <v>10646</v>
      </c>
      <c r="G13" s="119">
        <v>10818</v>
      </c>
      <c r="H13" s="966"/>
      <c r="I13" s="967"/>
      <c r="J13" s="963" t="s">
        <v>231</v>
      </c>
      <c r="K13" s="958">
        <v>19561</v>
      </c>
      <c r="L13" s="958">
        <v>19325</v>
      </c>
      <c r="M13" s="959">
        <v>19304</v>
      </c>
    </row>
    <row r="14" spans="1:13" ht="15" customHeight="1">
      <c r="A14" s="79"/>
      <c r="B14" s="967"/>
      <c r="C14" s="967"/>
      <c r="D14" s="963" t="s">
        <v>232</v>
      </c>
      <c r="E14" s="962">
        <v>143</v>
      </c>
      <c r="F14" s="962">
        <v>184</v>
      </c>
      <c r="G14" s="119">
        <v>208</v>
      </c>
      <c r="H14" s="966"/>
      <c r="I14" s="1495" t="s">
        <v>233</v>
      </c>
      <c r="J14" s="1496"/>
      <c r="K14" s="958">
        <v>30727</v>
      </c>
      <c r="L14" s="958">
        <v>34663</v>
      </c>
      <c r="M14" s="959">
        <v>31006</v>
      </c>
    </row>
    <row r="15" spans="1:13" ht="15" customHeight="1">
      <c r="A15" s="79"/>
      <c r="B15" s="967"/>
      <c r="C15" s="967"/>
      <c r="D15" s="963" t="s">
        <v>234</v>
      </c>
      <c r="E15" s="962">
        <v>28028</v>
      </c>
      <c r="F15" s="962">
        <v>26697</v>
      </c>
      <c r="G15" s="119">
        <v>25386</v>
      </c>
      <c r="H15" s="966"/>
      <c r="I15" s="1495" t="s">
        <v>235</v>
      </c>
      <c r="J15" s="1496"/>
      <c r="K15" s="958">
        <v>90383</v>
      </c>
      <c r="L15" s="958">
        <v>103728</v>
      </c>
      <c r="M15" s="959">
        <v>109661</v>
      </c>
    </row>
    <row r="16" spans="1:13" ht="15" customHeight="1">
      <c r="A16" s="79"/>
      <c r="B16" s="967"/>
      <c r="C16" s="967"/>
      <c r="D16" s="963" t="s">
        <v>144</v>
      </c>
      <c r="E16" s="962">
        <v>12692</v>
      </c>
      <c r="F16" s="962">
        <v>8451</v>
      </c>
      <c r="G16" s="119">
        <v>8988</v>
      </c>
      <c r="H16" s="966"/>
      <c r="I16" s="1495" t="s">
        <v>236</v>
      </c>
      <c r="J16" s="1496"/>
      <c r="K16" s="958">
        <v>30727</v>
      </c>
      <c r="L16" s="958">
        <v>33381</v>
      </c>
      <c r="M16" s="959">
        <v>35893</v>
      </c>
    </row>
    <row r="17" spans="1:13" ht="15" customHeight="1">
      <c r="A17" s="79"/>
      <c r="B17" s="967"/>
      <c r="C17" s="967"/>
      <c r="D17" s="963" t="s">
        <v>237</v>
      </c>
      <c r="E17" s="962">
        <v>8253</v>
      </c>
      <c r="F17" s="962">
        <v>9665</v>
      </c>
      <c r="G17" s="119">
        <v>11237</v>
      </c>
      <c r="H17" s="966"/>
      <c r="I17" s="1495" t="s">
        <v>238</v>
      </c>
      <c r="J17" s="1496"/>
      <c r="K17" s="958">
        <v>13490</v>
      </c>
      <c r="L17" s="958">
        <v>16359</v>
      </c>
      <c r="M17" s="959">
        <v>13029</v>
      </c>
    </row>
    <row r="18" spans="1:13" ht="15" customHeight="1">
      <c r="A18" s="79"/>
      <c r="B18" s="967"/>
      <c r="C18" s="967"/>
      <c r="D18" s="963" t="s">
        <v>239</v>
      </c>
      <c r="E18" s="962">
        <v>22220</v>
      </c>
      <c r="F18" s="962">
        <v>24088</v>
      </c>
      <c r="G18" s="119">
        <v>20106</v>
      </c>
      <c r="H18" s="966"/>
      <c r="I18" s="1495" t="s">
        <v>240</v>
      </c>
      <c r="J18" s="1496"/>
      <c r="K18" s="958">
        <v>276299</v>
      </c>
      <c r="L18" s="958">
        <v>297224</v>
      </c>
      <c r="M18" s="959">
        <v>301547</v>
      </c>
    </row>
    <row r="19" spans="1:13" ht="15" customHeight="1">
      <c r="A19" s="79"/>
      <c r="B19" s="967"/>
      <c r="C19" s="967"/>
      <c r="D19" s="963" t="s">
        <v>241</v>
      </c>
      <c r="E19" s="962">
        <v>27097</v>
      </c>
      <c r="F19" s="962">
        <v>29518</v>
      </c>
      <c r="G19" s="119">
        <v>27985</v>
      </c>
      <c r="H19" s="966"/>
      <c r="I19" s="1495" t="s">
        <v>242</v>
      </c>
      <c r="J19" s="1496"/>
      <c r="K19" s="958">
        <v>88003</v>
      </c>
      <c r="L19" s="958">
        <v>100336</v>
      </c>
      <c r="M19" s="959">
        <v>112636</v>
      </c>
    </row>
    <row r="20" spans="1:13" ht="15" customHeight="1">
      <c r="A20" s="79"/>
      <c r="B20" s="967"/>
      <c r="C20" s="967"/>
      <c r="D20" s="963" t="s">
        <v>243</v>
      </c>
      <c r="E20" s="962">
        <v>62010</v>
      </c>
      <c r="F20" s="962">
        <v>59604</v>
      </c>
      <c r="G20" s="119">
        <v>55414</v>
      </c>
      <c r="H20" s="966"/>
      <c r="I20" s="1497" t="s">
        <v>244</v>
      </c>
      <c r="J20" s="1498"/>
      <c r="K20" s="958">
        <v>367164</v>
      </c>
      <c r="L20" s="958">
        <v>415762</v>
      </c>
      <c r="M20" s="959">
        <v>451349</v>
      </c>
    </row>
    <row r="21" spans="1:13" ht="15" customHeight="1">
      <c r="A21" s="79"/>
      <c r="B21" s="967"/>
      <c r="C21" s="967"/>
      <c r="D21" s="963" t="s">
        <v>245</v>
      </c>
      <c r="E21" s="962">
        <v>16339</v>
      </c>
      <c r="F21" s="962">
        <v>12647</v>
      </c>
      <c r="G21" s="119">
        <v>11608</v>
      </c>
      <c r="H21" s="966"/>
      <c r="I21" s="967" t="s">
        <v>246</v>
      </c>
      <c r="J21" s="963"/>
      <c r="K21" s="958"/>
      <c r="L21" s="958"/>
      <c r="M21" s="959"/>
    </row>
    <row r="22" spans="1:13" ht="15" customHeight="1">
      <c r="A22" s="79"/>
      <c r="B22" s="967"/>
      <c r="C22" s="967"/>
      <c r="D22" s="963" t="s">
        <v>247</v>
      </c>
      <c r="E22" s="962">
        <v>17831</v>
      </c>
      <c r="F22" s="962">
        <v>21005</v>
      </c>
      <c r="G22" s="119">
        <v>16024</v>
      </c>
      <c r="H22" s="966" t="s">
        <v>248</v>
      </c>
      <c r="I22" s="967"/>
      <c r="J22" s="963"/>
      <c r="K22" s="958">
        <v>1194</v>
      </c>
      <c r="L22" s="958">
        <v>1207</v>
      </c>
      <c r="M22" s="959">
        <v>689</v>
      </c>
    </row>
    <row r="23" spans="1:13" ht="15" customHeight="1" thickBot="1">
      <c r="A23" s="79"/>
      <c r="B23" s="969"/>
      <c r="C23" s="970"/>
      <c r="D23" s="971" t="s">
        <v>249</v>
      </c>
      <c r="E23" s="972">
        <v>36009</v>
      </c>
      <c r="F23" s="972">
        <v>33198</v>
      </c>
      <c r="G23" s="123">
        <v>36770</v>
      </c>
      <c r="H23" s="642"/>
      <c r="I23" s="186"/>
      <c r="J23" s="186"/>
      <c r="K23" s="85"/>
      <c r="L23" s="85"/>
      <c r="M23" s="85"/>
    </row>
    <row r="24" ht="15" customHeight="1">
      <c r="B24" s="62" t="s">
        <v>250</v>
      </c>
    </row>
    <row r="25" ht="15" customHeight="1">
      <c r="B25" s="62" t="s">
        <v>251</v>
      </c>
    </row>
    <row r="26" ht="15" customHeight="1">
      <c r="B26" s="62" t="s">
        <v>252</v>
      </c>
    </row>
    <row r="27" ht="15" customHeight="1">
      <c r="B27" s="62" t="s">
        <v>253</v>
      </c>
    </row>
    <row r="28" ht="15" customHeight="1">
      <c r="B28" s="62" t="s">
        <v>254</v>
      </c>
    </row>
    <row r="29" ht="15" customHeight="1">
      <c r="B29" s="62" t="s">
        <v>255</v>
      </c>
    </row>
    <row r="30" ht="15" customHeight="1">
      <c r="B30" s="62" t="s">
        <v>256</v>
      </c>
    </row>
    <row r="31" ht="15" customHeight="1">
      <c r="B31" s="62" t="s">
        <v>257</v>
      </c>
    </row>
    <row r="32" ht="15" customHeight="1">
      <c r="B32" s="62" t="s">
        <v>258</v>
      </c>
    </row>
  </sheetData>
  <mergeCells count="17">
    <mergeCell ref="B4:D4"/>
    <mergeCell ref="H4:J4"/>
    <mergeCell ref="B5:D5"/>
    <mergeCell ref="I5:J5"/>
    <mergeCell ref="I6:J6"/>
    <mergeCell ref="C7:D7"/>
    <mergeCell ref="I7:J7"/>
    <mergeCell ref="I8:J8"/>
    <mergeCell ref="I14:J14"/>
    <mergeCell ref="I15:J15"/>
    <mergeCell ref="I9:J9"/>
    <mergeCell ref="I16:J16"/>
    <mergeCell ref="I10:J10"/>
    <mergeCell ref="I19:J19"/>
    <mergeCell ref="I20:J20"/>
    <mergeCell ref="I18:J18"/>
    <mergeCell ref="I17:J17"/>
  </mergeCells>
  <printOptions/>
  <pageMargins left="0.75" right="0.75" top="1" bottom="1" header="0.512" footer="0.512"/>
  <pageSetup orientation="portrait" paperSize="8" r:id="rId1"/>
</worksheet>
</file>

<file path=xl/worksheets/sheet3.xml><?xml version="1.0" encoding="utf-8"?>
<worksheet xmlns="http://schemas.openxmlformats.org/spreadsheetml/2006/main" xmlns:r="http://schemas.openxmlformats.org/officeDocument/2006/relationships">
  <dimension ref="A2:M61"/>
  <sheetViews>
    <sheetView workbookViewId="0" topLeftCell="A1">
      <selection activeCell="A1" sqref="A1"/>
    </sheetView>
  </sheetViews>
  <sheetFormatPr defaultColWidth="9.00390625" defaultRowHeight="13.5"/>
  <cols>
    <col min="1" max="1" width="2.625" style="62" customWidth="1"/>
    <col min="2" max="13" width="9.625" style="62" customWidth="1"/>
    <col min="14" max="16384" width="9.00390625" style="62" customWidth="1"/>
  </cols>
  <sheetData>
    <row r="2" spans="2:7" ht="14.25">
      <c r="B2" s="63" t="s">
        <v>2185</v>
      </c>
      <c r="F2" s="64"/>
      <c r="G2" s="64"/>
    </row>
    <row r="3" spans="7:13" ht="12.75" thickBot="1">
      <c r="G3" s="65"/>
      <c r="M3" s="65" t="s">
        <v>2178</v>
      </c>
    </row>
    <row r="4" spans="1:13" ht="20.25" customHeight="1" thickTop="1">
      <c r="A4" s="66"/>
      <c r="B4" s="67" t="s">
        <v>2179</v>
      </c>
      <c r="C4" s="68" t="s">
        <v>2176</v>
      </c>
      <c r="D4" s="68" t="s">
        <v>2180</v>
      </c>
      <c r="E4" s="68" t="s">
        <v>2181</v>
      </c>
      <c r="F4" s="68" t="s">
        <v>2182</v>
      </c>
      <c r="G4" s="69" t="s">
        <v>2183</v>
      </c>
      <c r="H4" s="70" t="s">
        <v>2179</v>
      </c>
      <c r="I4" s="68" t="s">
        <v>2176</v>
      </c>
      <c r="J4" s="68" t="s">
        <v>2180</v>
      </c>
      <c r="K4" s="68" t="s">
        <v>2181</v>
      </c>
      <c r="L4" s="68" t="s">
        <v>2182</v>
      </c>
      <c r="M4" s="68" t="s">
        <v>2183</v>
      </c>
    </row>
    <row r="5" spans="1:13" ht="13.5" customHeight="1">
      <c r="A5" s="66"/>
      <c r="B5" s="71" t="s">
        <v>2097</v>
      </c>
      <c r="C5" s="72">
        <f>SUM(C16:C35,I5:I35)</f>
        <v>1256423</v>
      </c>
      <c r="D5" s="72">
        <f>SUM(D16:D35,J5:J35)</f>
        <v>1255924</v>
      </c>
      <c r="E5" s="72">
        <f>SUM(E16:E35,K5:K35)</f>
        <v>1256764</v>
      </c>
      <c r="F5" s="72">
        <f>SUM(F16:F35,L5:L35)</f>
        <v>1256958</v>
      </c>
      <c r="G5" s="73">
        <f>SUM(G16:G35,M5:M35)</f>
        <v>1255794</v>
      </c>
      <c r="H5" s="74" t="s">
        <v>2138</v>
      </c>
      <c r="I5" s="75">
        <v>10130</v>
      </c>
      <c r="J5" s="75">
        <v>10013</v>
      </c>
      <c r="K5" s="75">
        <v>9872</v>
      </c>
      <c r="L5" s="76">
        <v>9819</v>
      </c>
      <c r="M5" s="75">
        <v>9748</v>
      </c>
    </row>
    <row r="6" spans="1:13" ht="9" customHeight="1">
      <c r="A6" s="66"/>
      <c r="B6" s="71"/>
      <c r="C6" s="72"/>
      <c r="D6" s="72"/>
      <c r="E6" s="72"/>
      <c r="F6" s="77"/>
      <c r="G6" s="78"/>
      <c r="H6" s="79"/>
      <c r="I6" s="75"/>
      <c r="J6" s="75"/>
      <c r="K6" s="75"/>
      <c r="L6" s="75"/>
      <c r="M6" s="75"/>
    </row>
    <row r="7" spans="1:13" ht="13.5" customHeight="1">
      <c r="A7" s="66"/>
      <c r="B7" s="71"/>
      <c r="C7" s="72"/>
      <c r="D7" s="72"/>
      <c r="E7" s="72"/>
      <c r="F7" s="77"/>
      <c r="G7" s="78"/>
      <c r="H7" s="74" t="s">
        <v>2139</v>
      </c>
      <c r="I7" s="75">
        <v>10602</v>
      </c>
      <c r="J7" s="75">
        <v>10565</v>
      </c>
      <c r="K7" s="75">
        <v>10569</v>
      </c>
      <c r="L7" s="76">
        <v>10537</v>
      </c>
      <c r="M7" s="75">
        <v>10491</v>
      </c>
    </row>
    <row r="8" spans="1:13" ht="13.5" customHeight="1">
      <c r="A8" s="66"/>
      <c r="B8" s="71" t="s">
        <v>2115</v>
      </c>
      <c r="C8" s="72">
        <v>896396</v>
      </c>
      <c r="D8" s="72">
        <v>898188</v>
      </c>
      <c r="E8" s="72">
        <v>900507</v>
      </c>
      <c r="F8" s="77">
        <v>902600</v>
      </c>
      <c r="G8" s="78">
        <v>903551</v>
      </c>
      <c r="H8" s="74" t="s">
        <v>2140</v>
      </c>
      <c r="I8" s="75">
        <v>10191</v>
      </c>
      <c r="J8" s="75">
        <v>10109</v>
      </c>
      <c r="K8" s="75">
        <v>10023</v>
      </c>
      <c r="L8" s="76">
        <v>9949</v>
      </c>
      <c r="M8" s="75">
        <v>9840</v>
      </c>
    </row>
    <row r="9" spans="1:13" ht="13.5" customHeight="1">
      <c r="A9" s="66"/>
      <c r="B9" s="71" t="s">
        <v>2116</v>
      </c>
      <c r="C9" s="72">
        <v>360027</v>
      </c>
      <c r="D9" s="72">
        <v>357736</v>
      </c>
      <c r="E9" s="80">
        <v>356257</v>
      </c>
      <c r="F9" s="77">
        <v>354358</v>
      </c>
      <c r="G9" s="78">
        <v>352243</v>
      </c>
      <c r="H9" s="79"/>
      <c r="I9" s="75"/>
      <c r="J9" s="75"/>
      <c r="K9" s="75"/>
      <c r="L9" s="75"/>
      <c r="M9" s="75"/>
    </row>
    <row r="10" spans="1:13" ht="13.5" customHeight="1">
      <c r="A10" s="66"/>
      <c r="B10" s="71"/>
      <c r="C10" s="72"/>
      <c r="D10" s="72"/>
      <c r="E10" s="72"/>
      <c r="F10" s="77"/>
      <c r="G10" s="78"/>
      <c r="H10" s="74" t="s">
        <v>2141</v>
      </c>
      <c r="I10" s="75">
        <v>7803</v>
      </c>
      <c r="J10" s="75">
        <v>7746</v>
      </c>
      <c r="K10" s="75">
        <v>7700</v>
      </c>
      <c r="L10" s="76">
        <v>7665</v>
      </c>
      <c r="M10" s="75">
        <v>7639</v>
      </c>
    </row>
    <row r="11" spans="1:13" ht="13.5" customHeight="1">
      <c r="A11" s="66"/>
      <c r="B11" s="71" t="s">
        <v>2117</v>
      </c>
      <c r="C11" s="72">
        <v>576115</v>
      </c>
      <c r="D11" s="72">
        <v>576964</v>
      </c>
      <c r="E11" s="72">
        <v>579392</v>
      </c>
      <c r="F11" s="77">
        <v>580997</v>
      </c>
      <c r="G11" s="78">
        <v>581672</v>
      </c>
      <c r="H11" s="74" t="s">
        <v>2142</v>
      </c>
      <c r="I11" s="75">
        <v>12393</v>
      </c>
      <c r="J11" s="75">
        <v>12308</v>
      </c>
      <c r="K11" s="75">
        <v>12273</v>
      </c>
      <c r="L11" s="76">
        <v>12174</v>
      </c>
      <c r="M11" s="75">
        <v>12043</v>
      </c>
    </row>
    <row r="12" spans="1:13" ht="13.5" customHeight="1">
      <c r="A12" s="66"/>
      <c r="B12" s="71" t="s">
        <v>2118</v>
      </c>
      <c r="C12" s="72">
        <v>101381</v>
      </c>
      <c r="D12" s="72">
        <v>100915</v>
      </c>
      <c r="E12" s="72">
        <v>100381</v>
      </c>
      <c r="F12" s="77">
        <v>99766</v>
      </c>
      <c r="G12" s="78">
        <v>98918</v>
      </c>
      <c r="H12" s="74" t="s">
        <v>2143</v>
      </c>
      <c r="I12" s="75">
        <v>7675</v>
      </c>
      <c r="J12" s="75">
        <v>7605</v>
      </c>
      <c r="K12" s="75">
        <v>7575</v>
      </c>
      <c r="L12" s="76">
        <v>7546</v>
      </c>
      <c r="M12" s="75">
        <v>7436</v>
      </c>
    </row>
    <row r="13" spans="1:13" ht="13.5" customHeight="1">
      <c r="A13" s="66"/>
      <c r="B13" s="71" t="s">
        <v>2119</v>
      </c>
      <c r="C13" s="72">
        <v>252303</v>
      </c>
      <c r="D13" s="72">
        <v>251811</v>
      </c>
      <c r="E13" s="72">
        <v>251346</v>
      </c>
      <c r="F13" s="77">
        <v>250816</v>
      </c>
      <c r="G13" s="78">
        <v>250250</v>
      </c>
      <c r="H13" s="74" t="s">
        <v>2144</v>
      </c>
      <c r="I13" s="75">
        <v>11989</v>
      </c>
      <c r="J13" s="75">
        <v>11817</v>
      </c>
      <c r="K13" s="75">
        <v>11736</v>
      </c>
      <c r="L13" s="76">
        <v>11571</v>
      </c>
      <c r="M13" s="75">
        <v>11343</v>
      </c>
    </row>
    <row r="14" spans="1:13" ht="13.5" customHeight="1">
      <c r="A14" s="66"/>
      <c r="B14" s="71" t="s">
        <v>2120</v>
      </c>
      <c r="C14" s="72">
        <v>326624</v>
      </c>
      <c r="D14" s="72">
        <v>326234</v>
      </c>
      <c r="E14" s="72">
        <v>325645</v>
      </c>
      <c r="F14" s="77">
        <v>325379</v>
      </c>
      <c r="G14" s="78">
        <v>324954</v>
      </c>
      <c r="H14" s="74" t="s">
        <v>2145</v>
      </c>
      <c r="I14" s="75">
        <v>5000</v>
      </c>
      <c r="J14" s="75">
        <v>4998</v>
      </c>
      <c r="K14" s="75">
        <v>4951</v>
      </c>
      <c r="L14" s="76">
        <v>4863</v>
      </c>
      <c r="M14" s="75">
        <v>4809</v>
      </c>
    </row>
    <row r="15" spans="1:13" ht="13.5" customHeight="1">
      <c r="A15" s="66"/>
      <c r="B15" s="75"/>
      <c r="C15" s="75"/>
      <c r="D15" s="75"/>
      <c r="E15" s="75"/>
      <c r="F15" s="75"/>
      <c r="G15" s="81"/>
      <c r="H15" s="74" t="s">
        <v>2146</v>
      </c>
      <c r="I15" s="75">
        <v>6353</v>
      </c>
      <c r="J15" s="75">
        <v>6276</v>
      </c>
      <c r="K15" s="75">
        <v>6203</v>
      </c>
      <c r="L15" s="76">
        <v>6092</v>
      </c>
      <c r="M15" s="75">
        <v>6075</v>
      </c>
    </row>
    <row r="16" spans="1:13" ht="13.5" customHeight="1">
      <c r="A16" s="66"/>
      <c r="B16" s="82" t="s">
        <v>2121</v>
      </c>
      <c r="C16" s="75">
        <v>251003</v>
      </c>
      <c r="D16" s="75">
        <v>251926</v>
      </c>
      <c r="E16" s="75">
        <v>253479</v>
      </c>
      <c r="F16" s="76">
        <v>254488</v>
      </c>
      <c r="G16" s="83">
        <v>255155</v>
      </c>
      <c r="H16" s="74" t="s">
        <v>2147</v>
      </c>
      <c r="I16" s="75">
        <v>7174</v>
      </c>
      <c r="J16" s="75">
        <v>7115</v>
      </c>
      <c r="K16" s="75">
        <v>7036</v>
      </c>
      <c r="L16" s="76">
        <v>6959</v>
      </c>
      <c r="M16" s="75">
        <v>6890</v>
      </c>
    </row>
    <row r="17" spans="1:13" ht="13.5" customHeight="1">
      <c r="A17" s="66"/>
      <c r="B17" s="82" t="s">
        <v>2122</v>
      </c>
      <c r="C17" s="75">
        <v>95145</v>
      </c>
      <c r="D17" s="75">
        <v>95362</v>
      </c>
      <c r="E17" s="75">
        <v>95479</v>
      </c>
      <c r="F17" s="76">
        <v>95592</v>
      </c>
      <c r="G17" s="83">
        <v>95539</v>
      </c>
      <c r="H17" s="79"/>
      <c r="I17" s="75"/>
      <c r="J17" s="75"/>
      <c r="K17" s="75"/>
      <c r="L17" s="75"/>
      <c r="M17" s="75"/>
    </row>
    <row r="18" spans="1:13" ht="13.5" customHeight="1">
      <c r="A18" s="66"/>
      <c r="B18" s="82" t="s">
        <v>2123</v>
      </c>
      <c r="C18" s="75">
        <v>99845</v>
      </c>
      <c r="D18" s="75">
        <v>100244</v>
      </c>
      <c r="E18" s="75">
        <v>100439</v>
      </c>
      <c r="F18" s="76">
        <v>100538</v>
      </c>
      <c r="G18" s="83">
        <v>100765</v>
      </c>
      <c r="H18" s="74" t="s">
        <v>2148</v>
      </c>
      <c r="I18" s="75">
        <v>27260</v>
      </c>
      <c r="J18" s="75">
        <v>27205</v>
      </c>
      <c r="K18" s="75">
        <v>27124</v>
      </c>
      <c r="L18" s="76">
        <v>26964</v>
      </c>
      <c r="M18" s="75">
        <v>26838</v>
      </c>
    </row>
    <row r="19" spans="1:13" ht="13.5" customHeight="1">
      <c r="A19" s="66"/>
      <c r="B19" s="82" t="s">
        <v>2124</v>
      </c>
      <c r="C19" s="75">
        <v>100906</v>
      </c>
      <c r="D19" s="75">
        <v>100950</v>
      </c>
      <c r="E19" s="75">
        <v>100986</v>
      </c>
      <c r="F19" s="76">
        <v>101230</v>
      </c>
      <c r="G19" s="83">
        <v>101463</v>
      </c>
      <c r="H19" s="74" t="s">
        <v>2149</v>
      </c>
      <c r="I19" s="75">
        <v>21143</v>
      </c>
      <c r="J19" s="75">
        <v>21019</v>
      </c>
      <c r="K19" s="75">
        <v>20890</v>
      </c>
      <c r="L19" s="76">
        <v>20764</v>
      </c>
      <c r="M19" s="75">
        <v>20594</v>
      </c>
    </row>
    <row r="20" spans="1:13" ht="13.5" customHeight="1">
      <c r="A20" s="66"/>
      <c r="B20" s="75"/>
      <c r="C20" s="75"/>
      <c r="D20" s="75"/>
      <c r="E20" s="75"/>
      <c r="F20" s="75"/>
      <c r="G20" s="81"/>
      <c r="H20" s="74" t="s">
        <v>2150</v>
      </c>
      <c r="I20" s="75">
        <v>11105</v>
      </c>
      <c r="J20" s="75">
        <v>10974</v>
      </c>
      <c r="K20" s="75">
        <v>10852</v>
      </c>
      <c r="L20" s="76">
        <v>10715</v>
      </c>
      <c r="M20" s="75">
        <v>10648</v>
      </c>
    </row>
    <row r="21" spans="1:13" ht="13.5" customHeight="1">
      <c r="A21" s="66"/>
      <c r="B21" s="82" t="s">
        <v>2125</v>
      </c>
      <c r="C21" s="75">
        <v>42994</v>
      </c>
      <c r="D21" s="75">
        <v>43050</v>
      </c>
      <c r="E21" s="75">
        <v>42907</v>
      </c>
      <c r="F21" s="76">
        <v>42896</v>
      </c>
      <c r="G21" s="83">
        <v>42683</v>
      </c>
      <c r="H21" s="74" t="s">
        <v>2151</v>
      </c>
      <c r="I21" s="75">
        <v>18000</v>
      </c>
      <c r="J21" s="75">
        <v>17897</v>
      </c>
      <c r="K21" s="75">
        <v>17809</v>
      </c>
      <c r="L21" s="76">
        <v>17706</v>
      </c>
      <c r="M21" s="75">
        <v>17692</v>
      </c>
    </row>
    <row r="22" spans="1:13" ht="13.5" customHeight="1">
      <c r="A22" s="66"/>
      <c r="B22" s="82" t="s">
        <v>2126</v>
      </c>
      <c r="C22" s="75">
        <v>42282</v>
      </c>
      <c r="D22" s="75">
        <v>42364</v>
      </c>
      <c r="E22" s="75">
        <v>42548</v>
      </c>
      <c r="F22" s="76">
        <v>42805</v>
      </c>
      <c r="G22" s="83">
        <v>42971</v>
      </c>
      <c r="H22" s="74" t="s">
        <v>2152</v>
      </c>
      <c r="I22" s="75">
        <v>9718</v>
      </c>
      <c r="J22" s="75">
        <v>9639</v>
      </c>
      <c r="K22" s="75">
        <v>9560</v>
      </c>
      <c r="L22" s="76">
        <v>9538</v>
      </c>
      <c r="M22" s="75">
        <v>9554</v>
      </c>
    </row>
    <row r="23" spans="1:13" ht="13.5" customHeight="1">
      <c r="A23" s="66"/>
      <c r="B23" s="82" t="s">
        <v>2127</v>
      </c>
      <c r="C23" s="75">
        <v>37924</v>
      </c>
      <c r="D23" s="75">
        <v>37836</v>
      </c>
      <c r="E23" s="75">
        <v>37958</v>
      </c>
      <c r="F23" s="76">
        <v>38047</v>
      </c>
      <c r="G23" s="83">
        <v>37829</v>
      </c>
      <c r="H23" s="79"/>
      <c r="I23" s="75"/>
      <c r="J23" s="75"/>
      <c r="K23" s="75"/>
      <c r="L23" s="75"/>
      <c r="M23" s="75"/>
    </row>
    <row r="24" spans="1:13" ht="13.5" customHeight="1">
      <c r="A24" s="66"/>
      <c r="B24" s="82" t="s">
        <v>2128</v>
      </c>
      <c r="C24" s="75">
        <v>31185</v>
      </c>
      <c r="D24" s="75">
        <v>30981</v>
      </c>
      <c r="E24" s="75">
        <v>30809</v>
      </c>
      <c r="F24" s="76">
        <v>30506</v>
      </c>
      <c r="G24" s="83">
        <v>30369</v>
      </c>
      <c r="H24" s="74" t="s">
        <v>2177</v>
      </c>
      <c r="I24" s="75">
        <v>7676</v>
      </c>
      <c r="J24" s="75">
        <v>7657</v>
      </c>
      <c r="K24" s="75">
        <v>7525</v>
      </c>
      <c r="L24" s="76">
        <v>7511</v>
      </c>
      <c r="M24" s="75">
        <v>7427</v>
      </c>
    </row>
    <row r="25" spans="1:13" ht="13.5" customHeight="1">
      <c r="A25" s="66"/>
      <c r="B25" s="75"/>
      <c r="C25" s="75"/>
      <c r="D25" s="75"/>
      <c r="E25" s="75"/>
      <c r="F25" s="75"/>
      <c r="G25" s="81"/>
      <c r="H25" s="74" t="s">
        <v>2153</v>
      </c>
      <c r="I25" s="75">
        <v>18915</v>
      </c>
      <c r="J25" s="75">
        <v>18804</v>
      </c>
      <c r="K25" s="75">
        <v>18734</v>
      </c>
      <c r="L25" s="76">
        <v>18740</v>
      </c>
      <c r="M25" s="75">
        <v>18749</v>
      </c>
    </row>
    <row r="26" spans="1:13" ht="13.5" customHeight="1">
      <c r="A26" s="66"/>
      <c r="B26" s="82" t="s">
        <v>2129</v>
      </c>
      <c r="C26" s="75">
        <v>33037</v>
      </c>
      <c r="D26" s="75">
        <v>32897</v>
      </c>
      <c r="E26" s="75">
        <v>32744</v>
      </c>
      <c r="F26" s="76">
        <v>32727</v>
      </c>
      <c r="G26" s="83">
        <v>32666</v>
      </c>
      <c r="H26" s="74" t="s">
        <v>2154</v>
      </c>
      <c r="I26" s="75">
        <v>12804</v>
      </c>
      <c r="J26" s="75">
        <v>12661</v>
      </c>
      <c r="K26" s="75">
        <v>12515</v>
      </c>
      <c r="L26" s="76">
        <v>12414</v>
      </c>
      <c r="M26" s="75">
        <v>12376</v>
      </c>
    </row>
    <row r="27" spans="1:13" ht="13.5" customHeight="1">
      <c r="A27" s="66"/>
      <c r="B27" s="82" t="s">
        <v>2130</v>
      </c>
      <c r="C27" s="75">
        <v>58738</v>
      </c>
      <c r="D27" s="75">
        <v>59435</v>
      </c>
      <c r="E27" s="75">
        <v>60085</v>
      </c>
      <c r="F27" s="76">
        <v>60626</v>
      </c>
      <c r="G27" s="83">
        <v>61130</v>
      </c>
      <c r="H27" s="74" t="s">
        <v>2155</v>
      </c>
      <c r="I27" s="75">
        <v>10050</v>
      </c>
      <c r="J27" s="75">
        <v>10001</v>
      </c>
      <c r="K27" s="75">
        <v>9964</v>
      </c>
      <c r="L27" s="76">
        <v>9988</v>
      </c>
      <c r="M27" s="75">
        <v>9932</v>
      </c>
    </row>
    <row r="28" spans="1:13" ht="13.5" customHeight="1">
      <c r="A28" s="66"/>
      <c r="B28" s="82" t="s">
        <v>2131</v>
      </c>
      <c r="C28" s="75">
        <v>42859</v>
      </c>
      <c r="D28" s="75">
        <v>42886</v>
      </c>
      <c r="E28" s="75">
        <v>42906</v>
      </c>
      <c r="F28" s="76">
        <v>43208</v>
      </c>
      <c r="G28" s="83">
        <v>43349</v>
      </c>
      <c r="H28" s="74" t="s">
        <v>2156</v>
      </c>
      <c r="I28" s="75">
        <v>8687</v>
      </c>
      <c r="J28" s="75">
        <v>8697</v>
      </c>
      <c r="K28" s="75">
        <v>8732</v>
      </c>
      <c r="L28" s="76">
        <v>8742</v>
      </c>
      <c r="M28" s="75">
        <v>8723</v>
      </c>
    </row>
    <row r="29" spans="1:13" ht="13.5" customHeight="1">
      <c r="A29" s="66"/>
      <c r="B29" s="82" t="s">
        <v>2132</v>
      </c>
      <c r="C29" s="75">
        <v>23583</v>
      </c>
      <c r="D29" s="75">
        <v>23439</v>
      </c>
      <c r="E29" s="75">
        <v>23279</v>
      </c>
      <c r="F29" s="76">
        <v>23127</v>
      </c>
      <c r="G29" s="83">
        <v>22913</v>
      </c>
      <c r="H29" s="74" t="s">
        <v>2157</v>
      </c>
      <c r="I29" s="75">
        <v>8210</v>
      </c>
      <c r="J29" s="75">
        <v>8197</v>
      </c>
      <c r="K29" s="75">
        <v>8202</v>
      </c>
      <c r="L29" s="76">
        <v>8188</v>
      </c>
      <c r="M29" s="75">
        <v>8153</v>
      </c>
    </row>
    <row r="30" spans="1:13" ht="13.5" customHeight="1">
      <c r="A30" s="66"/>
      <c r="B30" s="82" t="s">
        <v>2133</v>
      </c>
      <c r="C30" s="75">
        <v>36895</v>
      </c>
      <c r="D30" s="75">
        <v>36818</v>
      </c>
      <c r="E30" s="75">
        <v>36888</v>
      </c>
      <c r="F30" s="76">
        <v>36810</v>
      </c>
      <c r="G30" s="83">
        <v>36719</v>
      </c>
      <c r="H30" s="74" t="s">
        <v>2158</v>
      </c>
      <c r="I30" s="75">
        <v>6450</v>
      </c>
      <c r="J30" s="75">
        <v>6426</v>
      </c>
      <c r="K30" s="75">
        <v>6380</v>
      </c>
      <c r="L30" s="76">
        <v>6309</v>
      </c>
      <c r="M30" s="75">
        <v>6247</v>
      </c>
    </row>
    <row r="31" spans="1:13" ht="13.5" customHeight="1">
      <c r="A31" s="66"/>
      <c r="B31" s="75"/>
      <c r="C31" s="75"/>
      <c r="D31" s="75"/>
      <c r="E31" s="75"/>
      <c r="F31" s="75"/>
      <c r="G31" s="81"/>
      <c r="H31" s="74" t="s">
        <v>2159</v>
      </c>
      <c r="I31" s="75">
        <v>11938</v>
      </c>
      <c r="J31" s="75">
        <v>11778</v>
      </c>
      <c r="K31" s="75">
        <v>11653</v>
      </c>
      <c r="L31" s="76">
        <v>11518</v>
      </c>
      <c r="M31" s="75">
        <v>11317</v>
      </c>
    </row>
    <row r="32" spans="1:13" ht="13.5" customHeight="1">
      <c r="A32" s="66"/>
      <c r="B32" s="82" t="s">
        <v>2134</v>
      </c>
      <c r="C32" s="75">
        <v>15185</v>
      </c>
      <c r="D32" s="75">
        <v>15203</v>
      </c>
      <c r="E32" s="75">
        <v>15223</v>
      </c>
      <c r="F32" s="76">
        <v>15357</v>
      </c>
      <c r="G32" s="83">
        <v>15443</v>
      </c>
      <c r="H32" s="74" t="s">
        <v>2160</v>
      </c>
      <c r="I32" s="75">
        <v>19456</v>
      </c>
      <c r="J32" s="75">
        <v>19248</v>
      </c>
      <c r="K32" s="75">
        <v>19064</v>
      </c>
      <c r="L32" s="76">
        <v>18895</v>
      </c>
      <c r="M32" s="75">
        <v>18702</v>
      </c>
    </row>
    <row r="33" spans="1:13" ht="13.5" customHeight="1">
      <c r="A33" s="66"/>
      <c r="B33" s="82" t="s">
        <v>2135</v>
      </c>
      <c r="C33" s="75">
        <v>11778</v>
      </c>
      <c r="D33" s="75">
        <v>11759</v>
      </c>
      <c r="E33" s="75">
        <v>12335</v>
      </c>
      <c r="F33" s="76">
        <v>12390</v>
      </c>
      <c r="G33" s="83">
        <v>12402</v>
      </c>
      <c r="H33" s="74" t="s">
        <v>2161</v>
      </c>
      <c r="I33" s="75">
        <v>8052</v>
      </c>
      <c r="J33" s="75">
        <v>8013</v>
      </c>
      <c r="K33" s="75">
        <v>7930</v>
      </c>
      <c r="L33" s="76">
        <v>7896</v>
      </c>
      <c r="M33" s="75">
        <v>7803</v>
      </c>
    </row>
    <row r="34" spans="1:13" ht="13.5" customHeight="1">
      <c r="A34" s="66"/>
      <c r="B34" s="82" t="s">
        <v>2136</v>
      </c>
      <c r="C34" s="75">
        <v>22175</v>
      </c>
      <c r="D34" s="75">
        <v>22059</v>
      </c>
      <c r="E34" s="75">
        <v>22013</v>
      </c>
      <c r="F34" s="76">
        <v>21930</v>
      </c>
      <c r="G34" s="83">
        <v>21889</v>
      </c>
      <c r="H34" s="74" t="s">
        <v>2162</v>
      </c>
      <c r="I34" s="75">
        <v>5947</v>
      </c>
      <c r="J34" s="75">
        <v>5902</v>
      </c>
      <c r="K34" s="75">
        <v>5921</v>
      </c>
      <c r="L34" s="76">
        <v>5863</v>
      </c>
      <c r="M34" s="75">
        <v>5837</v>
      </c>
    </row>
    <row r="35" spans="1:13" ht="13.5" customHeight="1" thickBot="1">
      <c r="A35" s="66"/>
      <c r="B35" s="84" t="s">
        <v>2137</v>
      </c>
      <c r="C35" s="85">
        <v>8480</v>
      </c>
      <c r="D35" s="85">
        <v>8389</v>
      </c>
      <c r="E35" s="85">
        <v>8293</v>
      </c>
      <c r="F35" s="86">
        <v>8208</v>
      </c>
      <c r="G35" s="87">
        <v>8143</v>
      </c>
      <c r="H35" s="88" t="s">
        <v>2163</v>
      </c>
      <c r="I35" s="85">
        <v>7688</v>
      </c>
      <c r="J35" s="85">
        <v>7656</v>
      </c>
      <c r="K35" s="85">
        <v>7600</v>
      </c>
      <c r="L35" s="86">
        <v>7547</v>
      </c>
      <c r="M35" s="85">
        <v>7460</v>
      </c>
    </row>
    <row r="36" spans="1:2" ht="13.5" customHeight="1">
      <c r="A36" s="66"/>
      <c r="B36" s="62" t="s">
        <v>2184</v>
      </c>
    </row>
    <row r="37" ht="13.5" customHeight="1">
      <c r="A37" s="66"/>
    </row>
    <row r="38" ht="13.5" customHeight="1">
      <c r="A38" s="66"/>
    </row>
    <row r="39" ht="13.5" customHeight="1">
      <c r="A39" s="66"/>
    </row>
    <row r="40" ht="13.5" customHeight="1">
      <c r="A40" s="66"/>
    </row>
    <row r="41" ht="13.5" customHeight="1">
      <c r="A41" s="66"/>
    </row>
    <row r="42" ht="13.5" customHeight="1">
      <c r="A42" s="66"/>
    </row>
    <row r="43" ht="13.5" customHeight="1">
      <c r="A43" s="66"/>
    </row>
    <row r="44" ht="13.5" customHeight="1">
      <c r="A44" s="66"/>
    </row>
    <row r="45" ht="13.5" customHeight="1">
      <c r="A45" s="66"/>
    </row>
    <row r="46" ht="13.5" customHeight="1">
      <c r="A46" s="66"/>
    </row>
    <row r="47" ht="13.5" customHeight="1">
      <c r="A47" s="66"/>
    </row>
    <row r="48" ht="13.5" customHeight="1">
      <c r="A48" s="66"/>
    </row>
    <row r="49" ht="13.5" customHeight="1">
      <c r="A49" s="66"/>
    </row>
    <row r="50" ht="12">
      <c r="A50" s="66"/>
    </row>
    <row r="51" ht="12">
      <c r="A51" s="66"/>
    </row>
    <row r="52" ht="12">
      <c r="A52" s="66"/>
    </row>
    <row r="53" ht="12">
      <c r="A53" s="66"/>
    </row>
    <row r="54" ht="12">
      <c r="A54" s="66"/>
    </row>
    <row r="55" ht="12">
      <c r="A55" s="66"/>
    </row>
    <row r="56" ht="12">
      <c r="A56" s="66"/>
    </row>
    <row r="57" ht="12">
      <c r="A57" s="66"/>
    </row>
    <row r="58" ht="12">
      <c r="A58" s="66"/>
    </row>
    <row r="59" ht="12">
      <c r="A59" s="66"/>
    </row>
    <row r="60" spans="1:7" ht="12">
      <c r="A60" s="66"/>
      <c r="B60" s="89"/>
      <c r="C60" s="66"/>
      <c r="D60" s="90"/>
      <c r="E60" s="90"/>
      <c r="F60" s="91"/>
      <c r="G60" s="66"/>
    </row>
    <row r="61" spans="1:7" ht="12">
      <c r="A61" s="66"/>
      <c r="B61" s="89"/>
      <c r="C61" s="66"/>
      <c r="D61" s="90"/>
      <c r="E61" s="90"/>
      <c r="F61" s="91"/>
      <c r="G61" s="66"/>
    </row>
  </sheetData>
  <printOptions/>
  <pageMargins left="0.75" right="0.75" top="1" bottom="1" header="0.512" footer="0.512"/>
  <pageSetup horizontalDpi="300" verticalDpi="300" orientation="portrait" paperSize="8" r:id="rId1"/>
</worksheet>
</file>

<file path=xl/worksheets/sheet30.xml><?xml version="1.0" encoding="utf-8"?>
<worksheet xmlns="http://schemas.openxmlformats.org/spreadsheetml/2006/main" xmlns:r="http://schemas.openxmlformats.org/officeDocument/2006/relationships">
  <dimension ref="B2:J41"/>
  <sheetViews>
    <sheetView workbookViewId="0" topLeftCell="A1">
      <selection activeCell="A1" sqref="A1"/>
    </sheetView>
  </sheetViews>
  <sheetFormatPr defaultColWidth="9.00390625" defaultRowHeight="13.5"/>
  <cols>
    <col min="1" max="1" width="2.625" style="973" customWidth="1"/>
    <col min="2" max="2" width="3.375" style="973" customWidth="1"/>
    <col min="3" max="3" width="20.625" style="973" customWidth="1"/>
    <col min="4" max="4" width="16.625" style="973" customWidth="1"/>
    <col min="5" max="5" width="8.625" style="973" customWidth="1"/>
    <col min="6" max="6" width="16.625" style="973" customWidth="1"/>
    <col min="7" max="7" width="8.625" style="973" customWidth="1"/>
    <col min="8" max="8" width="16.625" style="973" customWidth="1"/>
    <col min="9" max="9" width="8.625" style="973" customWidth="1"/>
    <col min="10" max="16384" width="9.00390625" style="973" customWidth="1"/>
  </cols>
  <sheetData>
    <row r="1" ht="12" customHeight="1"/>
    <row r="2" ht="14.25">
      <c r="B2" s="974" t="s">
        <v>957</v>
      </c>
    </row>
    <row r="3" ht="12" customHeight="1">
      <c r="B3" s="974"/>
    </row>
    <row r="4" spans="2:9" ht="12.75" thickBot="1">
      <c r="B4" s="975" t="s">
        <v>259</v>
      </c>
      <c r="I4" s="976" t="s">
        <v>919</v>
      </c>
    </row>
    <row r="5" spans="2:9" s="977" customFormat="1" ht="15" customHeight="1" thickTop="1">
      <c r="B5" s="978"/>
      <c r="C5" s="979" t="s">
        <v>920</v>
      </c>
      <c r="D5" s="980" t="s">
        <v>952</v>
      </c>
      <c r="E5" s="981"/>
      <c r="F5" s="980" t="s">
        <v>953</v>
      </c>
      <c r="G5" s="981"/>
      <c r="H5" s="980" t="s">
        <v>954</v>
      </c>
      <c r="I5" s="981"/>
    </row>
    <row r="6" spans="2:9" s="977" customFormat="1" ht="15" customHeight="1">
      <c r="B6" s="982"/>
      <c r="C6" s="983"/>
      <c r="D6" s="984" t="s">
        <v>921</v>
      </c>
      <c r="E6" s="985" t="s">
        <v>45</v>
      </c>
      <c r="F6" s="985" t="s">
        <v>921</v>
      </c>
      <c r="G6" s="985" t="s">
        <v>45</v>
      </c>
      <c r="H6" s="985" t="s">
        <v>921</v>
      </c>
      <c r="I6" s="986" t="s">
        <v>45</v>
      </c>
    </row>
    <row r="7" spans="2:9" s="987" customFormat="1" ht="15" customHeight="1">
      <c r="B7" s="1505" t="s">
        <v>922</v>
      </c>
      <c r="C7" s="1506"/>
      <c r="D7" s="988">
        <f>SUM(D9:D21)</f>
        <v>692528039071</v>
      </c>
      <c r="E7" s="989">
        <f>SUM(E9:E21)</f>
        <v>99.99999999999999</v>
      </c>
      <c r="F7" s="990">
        <f>SUM(F9:F21)</f>
        <v>699401795833</v>
      </c>
      <c r="G7" s="989">
        <f>SUM(G9:G21)</f>
        <v>100</v>
      </c>
      <c r="H7" s="990">
        <f>SUM(H9:H21)</f>
        <v>707544780861</v>
      </c>
      <c r="I7" s="989">
        <v>100</v>
      </c>
    </row>
    <row r="8" spans="2:9" ht="9.75" customHeight="1">
      <c r="B8" s="991"/>
      <c r="C8" s="992"/>
      <c r="D8" s="993"/>
      <c r="E8" s="994"/>
      <c r="F8" s="995"/>
      <c r="G8" s="994"/>
      <c r="H8" s="995"/>
      <c r="I8" s="996"/>
    </row>
    <row r="9" spans="2:10" s="977" customFormat="1" ht="15" customHeight="1">
      <c r="B9" s="982"/>
      <c r="C9" s="997" t="s">
        <v>923</v>
      </c>
      <c r="D9" s="998">
        <v>104822381385</v>
      </c>
      <c r="E9" s="999">
        <v>15.1</v>
      </c>
      <c r="F9" s="1000">
        <v>107898360436</v>
      </c>
      <c r="G9" s="999">
        <v>15.4</v>
      </c>
      <c r="H9" s="1000">
        <v>111529817882</v>
      </c>
      <c r="I9" s="1001">
        <v>15.8</v>
      </c>
      <c r="J9" s="1002"/>
    </row>
    <row r="10" spans="2:10" s="977" customFormat="1" ht="15" customHeight="1">
      <c r="B10" s="982"/>
      <c r="C10" s="997" t="s">
        <v>924</v>
      </c>
      <c r="D10" s="998">
        <v>9609643000</v>
      </c>
      <c r="E10" s="999">
        <v>1.4</v>
      </c>
      <c r="F10" s="1000">
        <v>9715905000</v>
      </c>
      <c r="G10" s="999">
        <v>1.4</v>
      </c>
      <c r="H10" s="1000">
        <v>10281471000</v>
      </c>
      <c r="I10" s="1001">
        <v>1.5</v>
      </c>
      <c r="J10" s="1003"/>
    </row>
    <row r="11" spans="2:9" s="977" customFormat="1" ht="15" customHeight="1">
      <c r="B11" s="982"/>
      <c r="C11" s="997" t="s">
        <v>925</v>
      </c>
      <c r="D11" s="1004">
        <v>191504474000</v>
      </c>
      <c r="E11" s="999">
        <v>27.7</v>
      </c>
      <c r="F11" s="1000">
        <v>192862544000</v>
      </c>
      <c r="G11" s="999">
        <v>27.6</v>
      </c>
      <c r="H11" s="1000">
        <v>198686225000</v>
      </c>
      <c r="I11" s="1001">
        <v>28.1</v>
      </c>
    </row>
    <row r="12" spans="2:9" s="977" customFormat="1" ht="15" customHeight="1">
      <c r="B12" s="982"/>
      <c r="C12" s="997" t="s">
        <v>926</v>
      </c>
      <c r="D12" s="998">
        <v>496531000</v>
      </c>
      <c r="E12" s="999">
        <v>0.1</v>
      </c>
      <c r="F12" s="1000">
        <v>511142000</v>
      </c>
      <c r="G12" s="999">
        <v>0.1</v>
      </c>
      <c r="H12" s="1000">
        <v>523203000</v>
      </c>
      <c r="I12" s="1001">
        <v>0.1</v>
      </c>
    </row>
    <row r="13" spans="2:9" s="977" customFormat="1" ht="15" customHeight="1">
      <c r="B13" s="982"/>
      <c r="C13" s="997" t="s">
        <v>927</v>
      </c>
      <c r="D13" s="998">
        <v>13074797290</v>
      </c>
      <c r="E13" s="999">
        <v>1.9</v>
      </c>
      <c r="F13" s="1000">
        <v>14411777993</v>
      </c>
      <c r="G13" s="999">
        <v>2.1</v>
      </c>
      <c r="H13" s="1000">
        <v>14884032901</v>
      </c>
      <c r="I13" s="1001">
        <v>2.1</v>
      </c>
    </row>
    <row r="14" spans="2:9" s="977" customFormat="1" ht="15" customHeight="1">
      <c r="B14" s="982"/>
      <c r="C14" s="997" t="s">
        <v>928</v>
      </c>
      <c r="D14" s="998">
        <v>9630359644</v>
      </c>
      <c r="E14" s="999">
        <v>1.4</v>
      </c>
      <c r="F14" s="1000">
        <v>9857086206</v>
      </c>
      <c r="G14" s="999">
        <v>1.4</v>
      </c>
      <c r="H14" s="1000">
        <v>10102881509</v>
      </c>
      <c r="I14" s="1001">
        <v>1.4</v>
      </c>
    </row>
    <row r="15" spans="2:9" s="977" customFormat="1" ht="15" customHeight="1">
      <c r="B15" s="982"/>
      <c r="C15" s="997" t="s">
        <v>929</v>
      </c>
      <c r="D15" s="998">
        <v>184856092093</v>
      </c>
      <c r="E15" s="999">
        <v>26.7</v>
      </c>
      <c r="F15" s="1000">
        <v>158281203758</v>
      </c>
      <c r="G15" s="999">
        <v>22.6</v>
      </c>
      <c r="H15" s="1000">
        <v>152833144365</v>
      </c>
      <c r="I15" s="1001">
        <v>21.6</v>
      </c>
    </row>
    <row r="16" spans="2:9" s="977" customFormat="1" ht="15" customHeight="1">
      <c r="B16" s="982"/>
      <c r="C16" s="997" t="s">
        <v>930</v>
      </c>
      <c r="D16" s="998">
        <v>3802606851</v>
      </c>
      <c r="E16" s="999">
        <v>0.5</v>
      </c>
      <c r="F16" s="1000">
        <v>2265590672</v>
      </c>
      <c r="G16" s="999">
        <v>0.3</v>
      </c>
      <c r="H16" s="1000">
        <v>4153047642</v>
      </c>
      <c r="I16" s="1001">
        <v>0.6</v>
      </c>
    </row>
    <row r="17" spans="2:9" s="977" customFormat="1" ht="15" customHeight="1">
      <c r="B17" s="982"/>
      <c r="C17" s="997" t="s">
        <v>931</v>
      </c>
      <c r="D17" s="998">
        <v>27000000</v>
      </c>
      <c r="E17" s="999">
        <v>0</v>
      </c>
      <c r="F17" s="1000">
        <v>14500000</v>
      </c>
      <c r="G17" s="999">
        <v>0</v>
      </c>
      <c r="H17" s="1000">
        <v>65000000</v>
      </c>
      <c r="I17" s="1001">
        <v>0</v>
      </c>
    </row>
    <row r="18" spans="2:9" s="977" customFormat="1" ht="15" customHeight="1">
      <c r="B18" s="982"/>
      <c r="C18" s="997" t="s">
        <v>932</v>
      </c>
      <c r="D18" s="998">
        <v>4274420250</v>
      </c>
      <c r="E18" s="999">
        <v>0.6</v>
      </c>
      <c r="F18" s="1000">
        <v>8224961424</v>
      </c>
      <c r="G18" s="999">
        <v>1.2</v>
      </c>
      <c r="H18" s="1000">
        <v>14880029497</v>
      </c>
      <c r="I18" s="1001">
        <v>2.1</v>
      </c>
    </row>
    <row r="19" spans="2:9" s="977" customFormat="1" ht="15" customHeight="1">
      <c r="B19" s="982"/>
      <c r="C19" s="997" t="s">
        <v>933</v>
      </c>
      <c r="D19" s="998">
        <v>8629775287</v>
      </c>
      <c r="E19" s="999">
        <v>1.2</v>
      </c>
      <c r="F19" s="1000">
        <v>7700617141</v>
      </c>
      <c r="G19" s="999">
        <v>1.1</v>
      </c>
      <c r="H19" s="1000">
        <v>8153077824</v>
      </c>
      <c r="I19" s="1001">
        <v>1.2</v>
      </c>
    </row>
    <row r="20" spans="2:9" s="977" customFormat="1" ht="15" customHeight="1">
      <c r="B20" s="982"/>
      <c r="C20" s="997" t="s">
        <v>934</v>
      </c>
      <c r="D20" s="998">
        <v>59520008271</v>
      </c>
      <c r="E20" s="999">
        <v>8.6</v>
      </c>
      <c r="F20" s="1000">
        <v>59771907203</v>
      </c>
      <c r="G20" s="999">
        <v>8.5</v>
      </c>
      <c r="H20" s="1000">
        <v>61987450241</v>
      </c>
      <c r="I20" s="1001">
        <v>8.8</v>
      </c>
    </row>
    <row r="21" spans="2:9" s="977" customFormat="1" ht="15" customHeight="1">
      <c r="B21" s="982"/>
      <c r="C21" s="997" t="s">
        <v>935</v>
      </c>
      <c r="D21" s="998">
        <v>102279950000</v>
      </c>
      <c r="E21" s="999">
        <v>14.8</v>
      </c>
      <c r="F21" s="1000">
        <v>127886200000</v>
      </c>
      <c r="G21" s="999">
        <v>18.3</v>
      </c>
      <c r="H21" s="1000">
        <v>119465400000</v>
      </c>
      <c r="I21" s="1001">
        <v>16.9</v>
      </c>
    </row>
    <row r="22" spans="2:9" ht="9.75" customHeight="1">
      <c r="B22" s="991"/>
      <c r="C22" s="992"/>
      <c r="D22" s="993"/>
      <c r="E22" s="994"/>
      <c r="F22" s="995"/>
      <c r="G22" s="994"/>
      <c r="H22" s="995"/>
      <c r="I22" s="996"/>
    </row>
    <row r="23" spans="2:9" s="987" customFormat="1" ht="15" customHeight="1">
      <c r="B23" s="1507" t="s">
        <v>936</v>
      </c>
      <c r="C23" s="1508"/>
      <c r="D23" s="1005">
        <f>SUM(D25:D37)</f>
        <v>684827421930</v>
      </c>
      <c r="E23" s="1006">
        <f>SUM(E25:E37)</f>
        <v>100.00000000000001</v>
      </c>
      <c r="F23" s="1007">
        <f>SUM(F25:F37)</f>
        <v>691282949854</v>
      </c>
      <c r="G23" s="1006">
        <v>100</v>
      </c>
      <c r="H23" s="1007">
        <f>SUM(H25:H37)</f>
        <v>697442973470</v>
      </c>
      <c r="I23" s="1006">
        <v>100</v>
      </c>
    </row>
    <row r="24" spans="2:9" ht="9.75" customHeight="1">
      <c r="B24" s="991"/>
      <c r="C24" s="992"/>
      <c r="D24" s="993"/>
      <c r="E24" s="994"/>
      <c r="F24" s="995"/>
      <c r="G24" s="994"/>
      <c r="H24" s="995"/>
      <c r="I24" s="996"/>
    </row>
    <row r="25" spans="2:9" s="977" customFormat="1" ht="15" customHeight="1">
      <c r="B25" s="982"/>
      <c r="C25" s="997" t="s">
        <v>937</v>
      </c>
      <c r="D25" s="998">
        <v>1317821771</v>
      </c>
      <c r="E25" s="999">
        <v>0.2</v>
      </c>
      <c r="F25" s="1000">
        <v>1354055628</v>
      </c>
      <c r="G25" s="999">
        <v>0.2</v>
      </c>
      <c r="H25" s="1000">
        <v>1425081306</v>
      </c>
      <c r="I25" s="1001">
        <v>0.2</v>
      </c>
    </row>
    <row r="26" spans="2:9" s="977" customFormat="1" ht="15" customHeight="1">
      <c r="B26" s="982"/>
      <c r="C26" s="997" t="s">
        <v>938</v>
      </c>
      <c r="D26" s="998">
        <v>48216867252</v>
      </c>
      <c r="E26" s="999">
        <v>7</v>
      </c>
      <c r="F26" s="1000">
        <v>41631245244</v>
      </c>
      <c r="G26" s="999">
        <v>6</v>
      </c>
      <c r="H26" s="1000">
        <v>45245292978</v>
      </c>
      <c r="I26" s="1001">
        <v>6.5</v>
      </c>
    </row>
    <row r="27" spans="2:9" s="977" customFormat="1" ht="15" customHeight="1">
      <c r="B27" s="982"/>
      <c r="C27" s="997" t="s">
        <v>939</v>
      </c>
      <c r="D27" s="998">
        <v>28614415661</v>
      </c>
      <c r="E27" s="999">
        <v>4.2</v>
      </c>
      <c r="F27" s="1000">
        <v>33414096514</v>
      </c>
      <c r="G27" s="999">
        <v>4.8</v>
      </c>
      <c r="H27" s="1000">
        <v>33507133893</v>
      </c>
      <c r="I27" s="1001">
        <v>4.8</v>
      </c>
    </row>
    <row r="28" spans="2:9" s="977" customFormat="1" ht="15" customHeight="1">
      <c r="B28" s="982"/>
      <c r="C28" s="997" t="s">
        <v>940</v>
      </c>
      <c r="D28" s="998">
        <v>22404906463</v>
      </c>
      <c r="E28" s="999">
        <v>3.3</v>
      </c>
      <c r="F28" s="1000">
        <v>26022093658</v>
      </c>
      <c r="G28" s="999">
        <v>3.8</v>
      </c>
      <c r="H28" s="1000">
        <v>29413714344</v>
      </c>
      <c r="I28" s="1001">
        <v>4.2</v>
      </c>
    </row>
    <row r="29" spans="2:9" s="977" customFormat="1" ht="15" customHeight="1">
      <c r="B29" s="982"/>
      <c r="C29" s="997" t="s">
        <v>941</v>
      </c>
      <c r="D29" s="998">
        <v>5484242953</v>
      </c>
      <c r="E29" s="999">
        <v>0.8</v>
      </c>
      <c r="F29" s="1000">
        <v>3119916471</v>
      </c>
      <c r="G29" s="999">
        <v>0.5</v>
      </c>
      <c r="H29" s="1000">
        <v>5260813274</v>
      </c>
      <c r="I29" s="1001">
        <v>0.8</v>
      </c>
    </row>
    <row r="30" spans="2:9" s="977" customFormat="1" ht="15" customHeight="1">
      <c r="B30" s="982"/>
      <c r="C30" s="997" t="s">
        <v>942</v>
      </c>
      <c r="D30" s="998">
        <v>102268402482</v>
      </c>
      <c r="E30" s="999">
        <v>14.9</v>
      </c>
      <c r="F30" s="1000">
        <v>108939371690</v>
      </c>
      <c r="G30" s="999">
        <v>15.8</v>
      </c>
      <c r="H30" s="1000">
        <v>109405905789</v>
      </c>
      <c r="I30" s="1001">
        <v>15.7</v>
      </c>
    </row>
    <row r="31" spans="2:9" s="977" customFormat="1" ht="15" customHeight="1">
      <c r="B31" s="982"/>
      <c r="C31" s="997" t="s">
        <v>943</v>
      </c>
      <c r="D31" s="998">
        <v>35919626997</v>
      </c>
      <c r="E31" s="999">
        <v>5.2</v>
      </c>
      <c r="F31" s="1000">
        <v>41824168005</v>
      </c>
      <c r="G31" s="999">
        <v>6.1</v>
      </c>
      <c r="H31" s="1000">
        <v>35565263732</v>
      </c>
      <c r="I31" s="1001">
        <v>5.1</v>
      </c>
    </row>
    <row r="32" spans="2:9" s="977" customFormat="1" ht="15" customHeight="1">
      <c r="B32" s="982"/>
      <c r="C32" s="997" t="s">
        <v>944</v>
      </c>
      <c r="D32" s="998">
        <v>171220759953</v>
      </c>
      <c r="E32" s="999">
        <v>25</v>
      </c>
      <c r="F32" s="1000">
        <v>195477584466</v>
      </c>
      <c r="G32" s="999">
        <v>28.3</v>
      </c>
      <c r="H32" s="1000">
        <v>189451009342</v>
      </c>
      <c r="I32" s="1001">
        <v>27.2</v>
      </c>
    </row>
    <row r="33" spans="2:9" s="977" customFormat="1" ht="15" customHeight="1">
      <c r="B33" s="982"/>
      <c r="C33" s="997" t="s">
        <v>945</v>
      </c>
      <c r="D33" s="998">
        <v>28501431446</v>
      </c>
      <c r="E33" s="999">
        <v>4.2</v>
      </c>
      <c r="F33" s="1000">
        <v>28524521460</v>
      </c>
      <c r="G33" s="999">
        <v>4.1</v>
      </c>
      <c r="H33" s="1000">
        <v>29312220401</v>
      </c>
      <c r="I33" s="1001">
        <v>4.2</v>
      </c>
    </row>
    <row r="34" spans="2:9" s="977" customFormat="1" ht="15" customHeight="1">
      <c r="B34" s="982"/>
      <c r="C34" s="997" t="s">
        <v>946</v>
      </c>
      <c r="D34" s="998">
        <v>130816293537</v>
      </c>
      <c r="E34" s="999">
        <v>19.1</v>
      </c>
      <c r="F34" s="1000">
        <v>134621800173</v>
      </c>
      <c r="G34" s="999">
        <v>19.5</v>
      </c>
      <c r="H34" s="1000">
        <v>136587352197</v>
      </c>
      <c r="I34" s="1001">
        <v>19.6</v>
      </c>
    </row>
    <row r="35" spans="2:9" s="977" customFormat="1" ht="15" customHeight="1">
      <c r="B35" s="982"/>
      <c r="C35" s="997" t="s">
        <v>947</v>
      </c>
      <c r="D35" s="998">
        <v>6577180840</v>
      </c>
      <c r="E35" s="999">
        <v>1</v>
      </c>
      <c r="F35" s="1000">
        <v>7017538035</v>
      </c>
      <c r="G35" s="999">
        <v>1</v>
      </c>
      <c r="H35" s="1000">
        <v>5344316271</v>
      </c>
      <c r="I35" s="1001">
        <v>0.8</v>
      </c>
    </row>
    <row r="36" spans="2:9" s="977" customFormat="1" ht="15" customHeight="1">
      <c r="B36" s="982"/>
      <c r="C36" s="997" t="s">
        <v>948</v>
      </c>
      <c r="D36" s="998">
        <v>91919210037</v>
      </c>
      <c r="E36" s="999">
        <v>13.4</v>
      </c>
      <c r="F36" s="1000">
        <v>58694862303</v>
      </c>
      <c r="G36" s="999">
        <v>8.5</v>
      </c>
      <c r="H36" s="1000">
        <v>65413860966</v>
      </c>
      <c r="I36" s="1001">
        <v>9.4</v>
      </c>
    </row>
    <row r="37" spans="2:9" s="977" customFormat="1" ht="15" customHeight="1">
      <c r="B37" s="982"/>
      <c r="C37" s="997" t="s">
        <v>949</v>
      </c>
      <c r="D37" s="998">
        <v>11566262538</v>
      </c>
      <c r="E37" s="999">
        <v>1.7</v>
      </c>
      <c r="F37" s="1000">
        <v>10641696207</v>
      </c>
      <c r="G37" s="999">
        <v>1.5</v>
      </c>
      <c r="H37" s="1000">
        <v>11511008977</v>
      </c>
      <c r="I37" s="1001">
        <v>1.7</v>
      </c>
    </row>
    <row r="38" spans="2:9" s="977" customFormat="1" ht="15" customHeight="1">
      <c r="B38" s="982"/>
      <c r="C38" s="997" t="s">
        <v>950</v>
      </c>
      <c r="D38" s="1004" t="s">
        <v>955</v>
      </c>
      <c r="E38" s="1008" t="s">
        <v>955</v>
      </c>
      <c r="F38" s="1009" t="s">
        <v>955</v>
      </c>
      <c r="G38" s="1008" t="s">
        <v>955</v>
      </c>
      <c r="H38" s="1009" t="s">
        <v>955</v>
      </c>
      <c r="I38" s="1008" t="s">
        <v>955</v>
      </c>
    </row>
    <row r="39" spans="2:9" ht="9.75" customHeight="1">
      <c r="B39" s="991"/>
      <c r="C39" s="992"/>
      <c r="D39" s="993"/>
      <c r="E39" s="994"/>
      <c r="F39" s="995"/>
      <c r="G39" s="994"/>
      <c r="H39" s="995"/>
      <c r="I39" s="996"/>
    </row>
    <row r="40" spans="2:9" s="987" customFormat="1" ht="15" customHeight="1" thickBot="1">
      <c r="B40" s="1509" t="s">
        <v>951</v>
      </c>
      <c r="C40" s="1510"/>
      <c r="D40" s="1010">
        <f>SUM(D7-D23)</f>
        <v>7700617141</v>
      </c>
      <c r="E40" s="1011"/>
      <c r="F40" s="1012">
        <f>SUM(F7-F23)</f>
        <v>8118845979</v>
      </c>
      <c r="G40" s="1011"/>
      <c r="H40" s="1012">
        <f>SUM(H7-H23)</f>
        <v>10101807391</v>
      </c>
      <c r="I40" s="1013"/>
    </row>
    <row r="41" ht="12">
      <c r="B41" s="973" t="s">
        <v>956</v>
      </c>
    </row>
  </sheetData>
  <mergeCells count="3">
    <mergeCell ref="B7:C7"/>
    <mergeCell ref="B23:C23"/>
    <mergeCell ref="B40:C40"/>
  </mergeCells>
  <printOptions/>
  <pageMargins left="0.75" right="0.75" top="1" bottom="1" header="0.512" footer="0.512"/>
  <pageSetup orientation="portrait" paperSize="9"/>
</worksheet>
</file>

<file path=xl/worksheets/sheet31.xml><?xml version="1.0" encoding="utf-8"?>
<worksheet xmlns="http://schemas.openxmlformats.org/spreadsheetml/2006/main" xmlns:r="http://schemas.openxmlformats.org/officeDocument/2006/relationships">
  <dimension ref="B2:AO70"/>
  <sheetViews>
    <sheetView workbookViewId="0" topLeftCell="A1">
      <selection activeCell="AQ8" sqref="AQ8"/>
    </sheetView>
  </sheetViews>
  <sheetFormatPr defaultColWidth="10.625" defaultRowHeight="13.5"/>
  <cols>
    <col min="1" max="1" width="2.625" style="1613" customWidth="1"/>
    <col min="2" max="2" width="10.625" style="1613" customWidth="1"/>
    <col min="3" max="5" width="11.625" style="1613" customWidth="1"/>
    <col min="6" max="6" width="13.375" style="1613" bestFit="1" customWidth="1"/>
    <col min="7" max="10" width="11.625" style="1613" customWidth="1"/>
    <col min="11" max="12" width="10.625" style="1613" customWidth="1"/>
    <col min="13" max="14" width="11.625" style="1613" customWidth="1"/>
    <col min="15" max="15" width="10.625" style="1613" customWidth="1"/>
    <col min="16" max="19" width="11.625" style="1613" customWidth="1"/>
    <col min="20" max="20" width="11.50390625" style="1613" customWidth="1"/>
    <col min="21" max="21" width="11.625" style="1613" customWidth="1"/>
    <col min="22" max="24" width="10.625" style="1613" customWidth="1"/>
    <col min="25" max="37" width="11.625" style="1613" customWidth="1"/>
    <col min="38" max="38" width="10.625" style="1613" customWidth="1"/>
    <col min="39" max="39" width="11.625" style="1613" customWidth="1"/>
    <col min="40" max="16384" width="10.625" style="1613" customWidth="1"/>
  </cols>
  <sheetData>
    <row r="2" ht="14.25">
      <c r="B2" s="1014" t="s">
        <v>455</v>
      </c>
    </row>
    <row r="3" spans="2:41" ht="12" thickBot="1">
      <c r="B3" s="1614"/>
      <c r="C3" s="1614"/>
      <c r="D3" s="1614"/>
      <c r="E3" s="1614"/>
      <c r="F3" s="1614"/>
      <c r="G3" s="1614"/>
      <c r="H3" s="1614"/>
      <c r="I3" s="1614"/>
      <c r="J3" s="1614"/>
      <c r="K3" s="1614"/>
      <c r="L3" s="1614"/>
      <c r="M3" s="1614"/>
      <c r="N3" s="1614"/>
      <c r="O3" s="1614"/>
      <c r="P3" s="1614"/>
      <c r="Q3" s="1614"/>
      <c r="R3" s="1614"/>
      <c r="S3" s="1015"/>
      <c r="T3" s="1614"/>
      <c r="U3" s="1614" t="s">
        <v>991</v>
      </c>
      <c r="AO3" s="1614" t="s">
        <v>991</v>
      </c>
    </row>
    <row r="4" spans="2:41" s="1615" customFormat="1" ht="12.75" customHeight="1" thickTop="1">
      <c r="B4" s="1616"/>
      <c r="C4" s="1617"/>
      <c r="D4" s="1618"/>
      <c r="E4" s="1619" t="s">
        <v>958</v>
      </c>
      <c r="F4" s="1620"/>
      <c r="G4" s="1620"/>
      <c r="H4" s="1621" t="s">
        <v>959</v>
      </c>
      <c r="I4" s="1622"/>
      <c r="J4" s="1622"/>
      <c r="K4" s="1622"/>
      <c r="L4" s="1622"/>
      <c r="M4" s="1622"/>
      <c r="N4" s="1622"/>
      <c r="O4" s="1622"/>
      <c r="P4" s="1622"/>
      <c r="Q4" s="1622"/>
      <c r="R4" s="1622"/>
      <c r="S4" s="1623"/>
      <c r="T4" s="1622"/>
      <c r="U4" s="1623"/>
      <c r="V4" s="1652"/>
      <c r="W4" s="1652"/>
      <c r="X4" s="1652"/>
      <c r="Y4" s="1652"/>
      <c r="Z4" s="1653"/>
      <c r="AA4" s="1654"/>
      <c r="AB4" s="1655" t="s">
        <v>960</v>
      </c>
      <c r="AC4" s="1652"/>
      <c r="AD4" s="1652"/>
      <c r="AE4" s="1652"/>
      <c r="AF4" s="1652"/>
      <c r="AG4" s="1652"/>
      <c r="AH4" s="1652"/>
      <c r="AI4" s="1652"/>
      <c r="AJ4" s="1652"/>
      <c r="AK4" s="1652"/>
      <c r="AL4" s="1652"/>
      <c r="AM4" s="1652"/>
      <c r="AN4" s="1656"/>
      <c r="AO4" s="1657"/>
    </row>
    <row r="5" spans="2:41" s="1615" customFormat="1" ht="12.75" customHeight="1">
      <c r="B5" s="1624" t="s">
        <v>2096</v>
      </c>
      <c r="C5" s="1017" t="s">
        <v>961</v>
      </c>
      <c r="D5" s="1624" t="s">
        <v>962</v>
      </c>
      <c r="E5" s="796" t="s">
        <v>963</v>
      </c>
      <c r="F5" s="1624" t="s">
        <v>992</v>
      </c>
      <c r="G5" s="1624" t="s">
        <v>993</v>
      </c>
      <c r="H5" s="786"/>
      <c r="I5" s="1625"/>
      <c r="J5" s="1017" t="s">
        <v>964</v>
      </c>
      <c r="K5" s="1626" t="s">
        <v>965</v>
      </c>
      <c r="L5" s="1017" t="s">
        <v>966</v>
      </c>
      <c r="M5" s="1626" t="s">
        <v>967</v>
      </c>
      <c r="N5" s="796"/>
      <c r="O5" s="1626" t="s">
        <v>968</v>
      </c>
      <c r="P5" s="796" t="s">
        <v>994</v>
      </c>
      <c r="Q5" s="1627"/>
      <c r="R5" s="786"/>
      <c r="S5" s="1627"/>
      <c r="T5" s="796" t="s">
        <v>969</v>
      </c>
      <c r="U5" s="1626"/>
      <c r="W5" s="1627"/>
      <c r="X5" s="786"/>
      <c r="Y5" s="1628"/>
      <c r="Z5" s="1627"/>
      <c r="AA5" s="1627"/>
      <c r="AC5" s="1627"/>
      <c r="AD5" s="1627"/>
      <c r="AE5" s="786"/>
      <c r="AF5" s="1627"/>
      <c r="AG5" s="786"/>
      <c r="AH5" s="1627"/>
      <c r="AI5" s="786"/>
      <c r="AJ5" s="1627"/>
      <c r="AK5" s="786"/>
      <c r="AL5" s="1627"/>
      <c r="AM5" s="786"/>
      <c r="AN5" s="1627"/>
      <c r="AO5" s="1629"/>
    </row>
    <row r="6" spans="2:41" s="1615" customFormat="1" ht="12.75" customHeight="1">
      <c r="B6" s="1624"/>
      <c r="C6" s="1017" t="s">
        <v>970</v>
      </c>
      <c r="D6" s="1624" t="s">
        <v>971</v>
      </c>
      <c r="E6" s="796" t="s">
        <v>972</v>
      </c>
      <c r="F6" s="1624" t="s">
        <v>456</v>
      </c>
      <c r="G6" s="1624" t="s">
        <v>973</v>
      </c>
      <c r="H6" s="796" t="s">
        <v>974</v>
      </c>
      <c r="I6" s="1624" t="s">
        <v>924</v>
      </c>
      <c r="J6" s="1017"/>
      <c r="K6" s="1624" t="s">
        <v>975</v>
      </c>
      <c r="L6" s="796" t="s">
        <v>976</v>
      </c>
      <c r="M6" s="1624"/>
      <c r="N6" s="796" t="s">
        <v>995</v>
      </c>
      <c r="O6" s="1624" t="s">
        <v>977</v>
      </c>
      <c r="P6" s="796" t="s">
        <v>996</v>
      </c>
      <c r="Q6" s="1624" t="s">
        <v>997</v>
      </c>
      <c r="R6" s="796" t="s">
        <v>978</v>
      </c>
      <c r="S6" s="1624" t="s">
        <v>929</v>
      </c>
      <c r="T6" s="796" t="s">
        <v>979</v>
      </c>
      <c r="U6" s="1624" t="s">
        <v>998</v>
      </c>
      <c r="V6" s="1316" t="s">
        <v>999</v>
      </c>
      <c r="W6" s="1658" t="s">
        <v>1000</v>
      </c>
      <c r="X6" s="1316" t="s">
        <v>932</v>
      </c>
      <c r="Y6" s="1659" t="s">
        <v>933</v>
      </c>
      <c r="Z6" s="1658" t="s">
        <v>934</v>
      </c>
      <c r="AA6" s="1658" t="s">
        <v>980</v>
      </c>
      <c r="AB6" s="1316" t="s">
        <v>937</v>
      </c>
      <c r="AC6" s="1658" t="s">
        <v>938</v>
      </c>
      <c r="AD6" s="1658" t="s">
        <v>939</v>
      </c>
      <c r="AE6" s="1316" t="s">
        <v>981</v>
      </c>
      <c r="AF6" s="1658" t="s">
        <v>941</v>
      </c>
      <c r="AG6" s="796" t="s">
        <v>982</v>
      </c>
      <c r="AH6" s="1658" t="s">
        <v>943</v>
      </c>
      <c r="AI6" s="1316" t="s">
        <v>944</v>
      </c>
      <c r="AJ6" s="1658" t="s">
        <v>983</v>
      </c>
      <c r="AK6" s="1316" t="s">
        <v>946</v>
      </c>
      <c r="AL6" s="1658" t="s">
        <v>947</v>
      </c>
      <c r="AM6" s="1316" t="s">
        <v>948</v>
      </c>
      <c r="AN6" s="1658" t="s">
        <v>949</v>
      </c>
      <c r="AO6" s="1630" t="s">
        <v>984</v>
      </c>
    </row>
    <row r="7" spans="2:41" s="1615" customFormat="1" ht="12.75" customHeight="1">
      <c r="B7" s="1631"/>
      <c r="C7" s="1632"/>
      <c r="D7" s="1633"/>
      <c r="E7" s="1634" t="s">
        <v>985</v>
      </c>
      <c r="F7" s="1631"/>
      <c r="G7" s="1635" t="s">
        <v>986</v>
      </c>
      <c r="H7" s="1632"/>
      <c r="I7" s="1633"/>
      <c r="J7" s="1636" t="s">
        <v>987</v>
      </c>
      <c r="K7" s="1631" t="s">
        <v>988</v>
      </c>
      <c r="L7" s="1636" t="s">
        <v>988</v>
      </c>
      <c r="M7" s="1631" t="s">
        <v>989</v>
      </c>
      <c r="N7" s="1636"/>
      <c r="O7" s="1631" t="s">
        <v>988</v>
      </c>
      <c r="P7" s="1636" t="s">
        <v>1001</v>
      </c>
      <c r="Q7" s="1633"/>
      <c r="R7" s="1632"/>
      <c r="S7" s="1633"/>
      <c r="T7" s="1636" t="s">
        <v>990</v>
      </c>
      <c r="U7" s="1631"/>
      <c r="V7" s="1632"/>
      <c r="W7" s="1633"/>
      <c r="X7" s="1632"/>
      <c r="Y7" s="1637"/>
      <c r="Z7" s="1633"/>
      <c r="AA7" s="1633"/>
      <c r="AB7" s="1632"/>
      <c r="AC7" s="1633"/>
      <c r="AD7" s="1633"/>
      <c r="AE7" s="1632"/>
      <c r="AF7" s="1633"/>
      <c r="AG7" s="1660" t="s">
        <v>457</v>
      </c>
      <c r="AH7" s="1633"/>
      <c r="AI7" s="1632"/>
      <c r="AJ7" s="1633"/>
      <c r="AK7" s="1632"/>
      <c r="AL7" s="1633"/>
      <c r="AM7" s="1632"/>
      <c r="AN7" s="1633"/>
      <c r="AO7" s="1661" t="s">
        <v>1002</v>
      </c>
    </row>
    <row r="8" spans="2:41" s="1615" customFormat="1" ht="12.75" customHeight="1">
      <c r="B8" s="1638" t="s">
        <v>458</v>
      </c>
      <c r="C8" s="1639">
        <v>516549808</v>
      </c>
      <c r="D8" s="1639">
        <v>499382665</v>
      </c>
      <c r="E8" s="1639">
        <v>17167143</v>
      </c>
      <c r="F8" s="1639">
        <v>2802995</v>
      </c>
      <c r="G8" s="1639">
        <v>14364148</v>
      </c>
      <c r="H8" s="1639">
        <v>132560404</v>
      </c>
      <c r="I8" s="1639">
        <v>11330916</v>
      </c>
      <c r="J8" s="1639">
        <v>2867153</v>
      </c>
      <c r="K8" s="1627">
        <v>227545</v>
      </c>
      <c r="L8" s="1639">
        <v>264667</v>
      </c>
      <c r="M8" s="1639">
        <v>4164815</v>
      </c>
      <c r="N8" s="1639">
        <v>149684532</v>
      </c>
      <c r="O8" s="1639">
        <v>255512</v>
      </c>
      <c r="P8" s="1639">
        <v>5695780</v>
      </c>
      <c r="Q8" s="1639">
        <v>8494149</v>
      </c>
      <c r="R8" s="1639">
        <v>1354061</v>
      </c>
      <c r="S8" s="1627">
        <v>38437649</v>
      </c>
      <c r="T8" s="1639">
        <v>48684</v>
      </c>
      <c r="U8" s="1639">
        <v>28880353</v>
      </c>
      <c r="V8" s="1639">
        <v>3425571</v>
      </c>
      <c r="W8" s="1639">
        <v>585313</v>
      </c>
      <c r="X8" s="1639">
        <v>15562703</v>
      </c>
      <c r="Y8" s="1639">
        <v>13966100</v>
      </c>
      <c r="Z8" s="1639">
        <v>19105590</v>
      </c>
      <c r="AA8" s="1639">
        <v>79638311</v>
      </c>
      <c r="AB8" s="1639">
        <v>7283963</v>
      </c>
      <c r="AC8" s="1639">
        <v>65359129</v>
      </c>
      <c r="AD8" s="1639">
        <v>80716627</v>
      </c>
      <c r="AE8" s="1639">
        <v>38777265</v>
      </c>
      <c r="AF8" s="1639">
        <v>2146085</v>
      </c>
      <c r="AG8" s="1639">
        <v>42887017</v>
      </c>
      <c r="AH8" s="1639">
        <v>20295833</v>
      </c>
      <c r="AI8" s="1639">
        <v>92314525</v>
      </c>
      <c r="AJ8" s="1639">
        <v>17488074</v>
      </c>
      <c r="AK8" s="1639">
        <v>73254481</v>
      </c>
      <c r="AL8" s="1639">
        <v>2525788</v>
      </c>
      <c r="AM8" s="1639">
        <v>55977522</v>
      </c>
      <c r="AN8" s="1639">
        <v>356356</v>
      </c>
      <c r="AO8" s="1639" t="s">
        <v>2200</v>
      </c>
    </row>
    <row r="9" spans="2:41" s="1615" customFormat="1" ht="13.5" customHeight="1">
      <c r="B9" s="1638"/>
      <c r="C9" s="1640"/>
      <c r="D9" s="1640"/>
      <c r="E9" s="1640"/>
      <c r="F9" s="1640"/>
      <c r="G9" s="1640"/>
      <c r="H9" s="1640"/>
      <c r="I9" s="1640"/>
      <c r="J9" s="1640"/>
      <c r="K9" s="1640"/>
      <c r="L9" s="1640"/>
      <c r="M9" s="1640"/>
      <c r="N9" s="1640"/>
      <c r="O9" s="1640"/>
      <c r="P9" s="1640"/>
      <c r="Q9" s="1640"/>
      <c r="R9" s="1640"/>
      <c r="S9" s="1625"/>
      <c r="T9" s="1640"/>
      <c r="U9" s="1640"/>
      <c r="V9" s="1640"/>
      <c r="W9" s="1640"/>
      <c r="X9" s="1640"/>
      <c r="Y9" s="1640"/>
      <c r="Z9" s="1640"/>
      <c r="AA9" s="1640"/>
      <c r="AB9" s="1640"/>
      <c r="AC9" s="1640"/>
      <c r="AD9" s="1640"/>
      <c r="AE9" s="1640"/>
      <c r="AF9" s="1640"/>
      <c r="AG9" s="1640"/>
      <c r="AH9" s="1640"/>
      <c r="AI9" s="1640"/>
      <c r="AJ9" s="1640"/>
      <c r="AK9" s="1640"/>
      <c r="AL9" s="1640"/>
      <c r="AM9" s="1640"/>
      <c r="AN9" s="1640"/>
      <c r="AO9" s="1640"/>
    </row>
    <row r="10" spans="2:41" s="1641" customFormat="1" ht="12.75" customHeight="1">
      <c r="B10" s="1642" t="s">
        <v>459</v>
      </c>
      <c r="C10" s="1643">
        <v>527007676</v>
      </c>
      <c r="D10" s="1643">
        <v>510152388</v>
      </c>
      <c r="E10" s="1643">
        <v>16855288</v>
      </c>
      <c r="F10" s="1643">
        <v>1856477</v>
      </c>
      <c r="G10" s="1643">
        <v>14998811</v>
      </c>
      <c r="H10" s="1643">
        <v>136386699</v>
      </c>
      <c r="I10" s="1643">
        <v>11609421</v>
      </c>
      <c r="J10" s="1643">
        <v>1769102</v>
      </c>
      <c r="K10" s="1643">
        <v>236012</v>
      </c>
      <c r="L10" s="1643">
        <v>249606</v>
      </c>
      <c r="M10" s="1643">
        <v>4445978</v>
      </c>
      <c r="N10" s="1643">
        <v>154111598</v>
      </c>
      <c r="O10" s="1643">
        <v>261533</v>
      </c>
      <c r="P10" s="1643">
        <v>6345843</v>
      </c>
      <c r="Q10" s="1643">
        <v>8421288</v>
      </c>
      <c r="R10" s="1643">
        <v>1422068</v>
      </c>
      <c r="S10" s="1643">
        <v>36370514</v>
      </c>
      <c r="T10" s="1643">
        <v>47228</v>
      </c>
      <c r="U10" s="1643">
        <v>33848226</v>
      </c>
      <c r="V10" s="1643">
        <v>3118214</v>
      </c>
      <c r="W10" s="1643">
        <v>498487</v>
      </c>
      <c r="X10" s="1643">
        <v>13562154</v>
      </c>
      <c r="Y10" s="1643">
        <v>15256029</v>
      </c>
      <c r="Z10" s="1643">
        <v>17749365</v>
      </c>
      <c r="AA10" s="1643">
        <v>81298311</v>
      </c>
      <c r="AB10" s="1643">
        <v>7539121</v>
      </c>
      <c r="AC10" s="1643">
        <v>65068287</v>
      </c>
      <c r="AD10" s="1643">
        <v>82247498</v>
      </c>
      <c r="AE10" s="1643">
        <v>42919711</v>
      </c>
      <c r="AF10" s="1643">
        <v>2279958</v>
      </c>
      <c r="AG10" s="1643">
        <v>48787372</v>
      </c>
      <c r="AH10" s="1643">
        <v>20451615</v>
      </c>
      <c r="AI10" s="1643">
        <v>90069144</v>
      </c>
      <c r="AJ10" s="1643">
        <v>17611064</v>
      </c>
      <c r="AK10" s="1643">
        <v>70519552</v>
      </c>
      <c r="AL10" s="1643">
        <v>2347068</v>
      </c>
      <c r="AM10" s="1643">
        <v>60049455</v>
      </c>
      <c r="AN10" s="1643">
        <v>262543</v>
      </c>
      <c r="AO10" s="1643" t="s">
        <v>2200</v>
      </c>
    </row>
    <row r="11" spans="2:41" s="1615" customFormat="1" ht="12.75" customHeight="1">
      <c r="B11" s="1644"/>
      <c r="C11" s="1645"/>
      <c r="D11" s="1645"/>
      <c r="E11" s="1643"/>
      <c r="F11" s="1645"/>
      <c r="G11" s="1643"/>
      <c r="H11" s="1645"/>
      <c r="I11" s="1645"/>
      <c r="J11" s="1645"/>
      <c r="K11" s="1645"/>
      <c r="L11" s="1645"/>
      <c r="M11" s="1645"/>
      <c r="N11" s="1645"/>
      <c r="O11" s="1645"/>
      <c r="P11" s="1645"/>
      <c r="Q11" s="1645"/>
      <c r="R11" s="1645"/>
      <c r="S11" s="1646"/>
      <c r="T11" s="1645"/>
      <c r="U11" s="1645"/>
      <c r="V11" s="1640"/>
      <c r="W11" s="1640"/>
      <c r="X11" s="1640"/>
      <c r="Y11" s="1640"/>
      <c r="Z11" s="1640"/>
      <c r="AA11" s="1640"/>
      <c r="AB11" s="1640"/>
      <c r="AC11" s="1640"/>
      <c r="AD11" s="1640"/>
      <c r="AE11" s="1640"/>
      <c r="AF11" s="1640"/>
      <c r="AG11" s="1640"/>
      <c r="AH11" s="1640"/>
      <c r="AI11" s="1640"/>
      <c r="AJ11" s="1640"/>
      <c r="AK11" s="1640"/>
      <c r="AL11" s="1640"/>
      <c r="AM11" s="1640"/>
      <c r="AN11" s="1640"/>
      <c r="AO11" s="1640"/>
    </row>
    <row r="12" spans="2:41" s="1641" customFormat="1" ht="12.75" customHeight="1">
      <c r="B12" s="1642" t="s">
        <v>2115</v>
      </c>
      <c r="C12" s="1643">
        <v>330155023</v>
      </c>
      <c r="D12" s="1643">
        <v>319040544</v>
      </c>
      <c r="E12" s="1643">
        <v>11114479</v>
      </c>
      <c r="F12" s="1643">
        <v>1208831</v>
      </c>
      <c r="G12" s="1643">
        <v>9905648</v>
      </c>
      <c r="H12" s="1643">
        <v>109588829</v>
      </c>
      <c r="I12" s="1643">
        <v>7923311</v>
      </c>
      <c r="J12" s="1643">
        <v>1382716</v>
      </c>
      <c r="K12" s="1643">
        <v>112125</v>
      </c>
      <c r="L12" s="1643">
        <v>220616</v>
      </c>
      <c r="M12" s="1643">
        <v>2632023</v>
      </c>
      <c r="N12" s="1643">
        <v>73613640</v>
      </c>
      <c r="O12" s="1643">
        <v>199556</v>
      </c>
      <c r="P12" s="1643">
        <v>4509705</v>
      </c>
      <c r="Q12" s="1643">
        <v>5227188</v>
      </c>
      <c r="R12" s="1643">
        <v>1066037</v>
      </c>
      <c r="S12" s="1643">
        <v>25200673</v>
      </c>
      <c r="T12" s="1643">
        <v>47228</v>
      </c>
      <c r="U12" s="1643">
        <v>16819321</v>
      </c>
      <c r="V12" s="1643">
        <v>2100618</v>
      </c>
      <c r="W12" s="1643">
        <v>265538</v>
      </c>
      <c r="X12" s="1643">
        <v>7199259</v>
      </c>
      <c r="Y12" s="1643">
        <v>9566708</v>
      </c>
      <c r="Z12" s="1643">
        <v>12769220</v>
      </c>
      <c r="AA12" s="1643">
        <v>49710712</v>
      </c>
      <c r="AB12" s="1643">
        <v>4016932</v>
      </c>
      <c r="AC12" s="1643">
        <v>37571434</v>
      </c>
      <c r="AD12" s="1643">
        <v>55396194</v>
      </c>
      <c r="AE12" s="1643">
        <v>29452208</v>
      </c>
      <c r="AF12" s="1643">
        <v>1778068</v>
      </c>
      <c r="AG12" s="1643">
        <v>21844569</v>
      </c>
      <c r="AH12" s="1643">
        <v>11731783</v>
      </c>
      <c r="AI12" s="1643">
        <v>65049907</v>
      </c>
      <c r="AJ12" s="1643">
        <v>11004705</v>
      </c>
      <c r="AK12" s="1643">
        <v>43882193</v>
      </c>
      <c r="AL12" s="1643">
        <v>480178</v>
      </c>
      <c r="AM12" s="1643">
        <v>36635330</v>
      </c>
      <c r="AN12" s="1643">
        <v>197043</v>
      </c>
      <c r="AO12" s="1643" t="s">
        <v>2200</v>
      </c>
    </row>
    <row r="13" spans="2:41" s="1615" customFormat="1" ht="12.75" customHeight="1">
      <c r="B13" s="1644"/>
      <c r="C13" s="1645"/>
      <c r="D13" s="1645"/>
      <c r="E13" s="1643"/>
      <c r="F13" s="1645"/>
      <c r="G13" s="1643"/>
      <c r="H13" s="1645"/>
      <c r="I13" s="1645"/>
      <c r="J13" s="1645"/>
      <c r="K13" s="1645"/>
      <c r="L13" s="1645"/>
      <c r="M13" s="1645"/>
      <c r="N13" s="1645"/>
      <c r="O13" s="1645"/>
      <c r="P13" s="1645"/>
      <c r="Q13" s="1645"/>
      <c r="R13" s="1645"/>
      <c r="S13" s="1646"/>
      <c r="T13" s="1645"/>
      <c r="U13" s="1645"/>
      <c r="V13" s="1640"/>
      <c r="W13" s="1640"/>
      <c r="X13" s="1640"/>
      <c r="Y13" s="1640"/>
      <c r="Z13" s="1640"/>
      <c r="AA13" s="1640"/>
      <c r="AB13" s="1640"/>
      <c r="AC13" s="1640"/>
      <c r="AD13" s="1640"/>
      <c r="AE13" s="1640"/>
      <c r="AF13" s="1640"/>
      <c r="AG13" s="1640"/>
      <c r="AH13" s="1640"/>
      <c r="AI13" s="1640"/>
      <c r="AJ13" s="1640"/>
      <c r="AK13" s="1640"/>
      <c r="AL13" s="1640"/>
      <c r="AM13" s="1640"/>
      <c r="AN13" s="1640"/>
      <c r="AO13" s="1640"/>
    </row>
    <row r="14" spans="2:41" s="1641" customFormat="1" ht="12.75" customHeight="1">
      <c r="B14" s="1642" t="s">
        <v>2116</v>
      </c>
      <c r="C14" s="1643">
        <v>196852653</v>
      </c>
      <c r="D14" s="1643">
        <v>191111844</v>
      </c>
      <c r="E14" s="1643">
        <v>5740809</v>
      </c>
      <c r="F14" s="1643">
        <v>647646</v>
      </c>
      <c r="G14" s="1643">
        <v>5093163</v>
      </c>
      <c r="H14" s="1643">
        <v>26797870</v>
      </c>
      <c r="I14" s="1643">
        <v>3686110</v>
      </c>
      <c r="J14" s="1643">
        <v>386386</v>
      </c>
      <c r="K14" s="1643">
        <v>123887</v>
      </c>
      <c r="L14" s="1643">
        <v>28990</v>
      </c>
      <c r="M14" s="1643">
        <v>1813955</v>
      </c>
      <c r="N14" s="1643">
        <v>80497958</v>
      </c>
      <c r="O14" s="1643">
        <v>61977</v>
      </c>
      <c r="P14" s="1643">
        <v>1836138</v>
      </c>
      <c r="Q14" s="1643">
        <v>3194100</v>
      </c>
      <c r="R14" s="1643">
        <v>356031</v>
      </c>
      <c r="S14" s="1643">
        <v>11169841</v>
      </c>
      <c r="T14" s="1647">
        <v>0</v>
      </c>
      <c r="U14" s="1643">
        <v>17028905</v>
      </c>
      <c r="V14" s="1643">
        <v>1017596</v>
      </c>
      <c r="W14" s="1643">
        <v>232949</v>
      </c>
      <c r="X14" s="1643">
        <v>6362895</v>
      </c>
      <c r="Y14" s="1643">
        <v>5689321</v>
      </c>
      <c r="Z14" s="1643">
        <v>4980145</v>
      </c>
      <c r="AA14" s="1643">
        <v>31587599</v>
      </c>
      <c r="AB14" s="1643">
        <v>3522189</v>
      </c>
      <c r="AC14" s="1643">
        <v>27496853</v>
      </c>
      <c r="AD14" s="1643">
        <v>26851304</v>
      </c>
      <c r="AE14" s="1643">
        <v>13467503</v>
      </c>
      <c r="AF14" s="1643">
        <v>501890</v>
      </c>
      <c r="AG14" s="1643">
        <v>26942803</v>
      </c>
      <c r="AH14" s="1643">
        <v>8719832</v>
      </c>
      <c r="AI14" s="1643">
        <v>25019237</v>
      </c>
      <c r="AJ14" s="1643">
        <v>6606359</v>
      </c>
      <c r="AK14" s="1643">
        <v>26637359</v>
      </c>
      <c r="AL14" s="1643">
        <v>1866890</v>
      </c>
      <c r="AM14" s="1643">
        <v>23414125</v>
      </c>
      <c r="AN14" s="1643">
        <v>65500</v>
      </c>
      <c r="AO14" s="1643" t="s">
        <v>2200</v>
      </c>
    </row>
    <row r="15" spans="2:41" s="1615" customFormat="1" ht="12.75" customHeight="1">
      <c r="B15" s="1638"/>
      <c r="C15" s="1640"/>
      <c r="D15" s="1640"/>
      <c r="E15" s="1640"/>
      <c r="F15" s="1640"/>
      <c r="G15" s="1640"/>
      <c r="H15" s="1640"/>
      <c r="I15" s="1640"/>
      <c r="J15" s="1640"/>
      <c r="K15" s="1640"/>
      <c r="L15" s="1640"/>
      <c r="M15" s="1640"/>
      <c r="N15" s="1640"/>
      <c r="O15" s="1640"/>
      <c r="P15" s="1640"/>
      <c r="Q15" s="1640"/>
      <c r="R15" s="1640"/>
      <c r="S15" s="1625"/>
      <c r="T15" s="1640"/>
      <c r="U15" s="1640"/>
      <c r="V15" s="1640"/>
      <c r="W15" s="1640"/>
      <c r="X15" s="1640"/>
      <c r="Y15" s="1640"/>
      <c r="Z15" s="1640"/>
      <c r="AA15" s="1640"/>
      <c r="AB15" s="1640"/>
      <c r="AC15" s="1640"/>
      <c r="AD15" s="1640"/>
      <c r="AE15" s="1640"/>
      <c r="AF15" s="1640"/>
      <c r="AG15" s="1640"/>
      <c r="AH15" s="1640"/>
      <c r="AI15" s="1640"/>
      <c r="AJ15" s="1640"/>
      <c r="AK15" s="1640"/>
      <c r="AL15" s="1640"/>
      <c r="AM15" s="1640"/>
      <c r="AN15" s="1640"/>
      <c r="AO15" s="1640"/>
    </row>
    <row r="16" spans="2:41" s="1615" customFormat="1" ht="12.75" customHeight="1">
      <c r="B16" s="1638" t="s">
        <v>2121</v>
      </c>
      <c r="C16" s="1640">
        <v>82853101</v>
      </c>
      <c r="D16" s="1640">
        <v>78992755</v>
      </c>
      <c r="E16" s="1640">
        <v>3860346</v>
      </c>
      <c r="F16" s="1640">
        <v>852606</v>
      </c>
      <c r="G16" s="1640">
        <v>3007740</v>
      </c>
      <c r="H16" s="1640">
        <v>35930629</v>
      </c>
      <c r="I16" s="1640">
        <v>2052781</v>
      </c>
      <c r="J16" s="1640">
        <v>468966</v>
      </c>
      <c r="K16" s="1640">
        <v>6808</v>
      </c>
      <c r="L16" s="1640">
        <v>56202</v>
      </c>
      <c r="M16" s="1640">
        <v>593287</v>
      </c>
      <c r="N16" s="1640">
        <v>10258073</v>
      </c>
      <c r="O16" s="1640">
        <v>63886</v>
      </c>
      <c r="P16" s="1640">
        <v>850129</v>
      </c>
      <c r="Q16" s="1640">
        <v>1476791</v>
      </c>
      <c r="R16" s="1640">
        <v>470344</v>
      </c>
      <c r="S16" s="1625">
        <v>7006564</v>
      </c>
      <c r="T16" s="1640" t="s">
        <v>2200</v>
      </c>
      <c r="U16" s="1640">
        <v>2971373</v>
      </c>
      <c r="V16" s="1640">
        <v>1079549</v>
      </c>
      <c r="W16" s="1640">
        <v>13786</v>
      </c>
      <c r="X16" s="1640">
        <v>712969</v>
      </c>
      <c r="Y16" s="1640">
        <v>2799966</v>
      </c>
      <c r="Z16" s="1640">
        <v>3238064</v>
      </c>
      <c r="AA16" s="1640">
        <v>12802934</v>
      </c>
      <c r="AB16" s="1640">
        <v>782262</v>
      </c>
      <c r="AC16" s="1640">
        <v>8461208</v>
      </c>
      <c r="AD16" s="1640">
        <v>12144420</v>
      </c>
      <c r="AE16" s="1640">
        <v>8394072</v>
      </c>
      <c r="AF16" s="1640">
        <v>241305</v>
      </c>
      <c r="AG16" s="1640">
        <v>2931067</v>
      </c>
      <c r="AH16" s="1640">
        <v>2992938</v>
      </c>
      <c r="AI16" s="1640">
        <v>21134661</v>
      </c>
      <c r="AJ16" s="1640">
        <v>2114782</v>
      </c>
      <c r="AK16" s="1640">
        <v>10419618</v>
      </c>
      <c r="AL16" s="1640">
        <v>39150</v>
      </c>
      <c r="AM16" s="1640">
        <v>9337272</v>
      </c>
      <c r="AN16" s="1640" t="s">
        <v>2200</v>
      </c>
      <c r="AO16" s="1640" t="s">
        <v>2200</v>
      </c>
    </row>
    <row r="17" spans="2:41" s="1615" customFormat="1" ht="12.75" customHeight="1">
      <c r="B17" s="1638" t="s">
        <v>2122</v>
      </c>
      <c r="C17" s="1640">
        <v>33445156</v>
      </c>
      <c r="D17" s="1640">
        <v>32076542</v>
      </c>
      <c r="E17" s="1640">
        <v>1368614</v>
      </c>
      <c r="F17" s="1640">
        <v>101209</v>
      </c>
      <c r="G17" s="1640">
        <v>1267405</v>
      </c>
      <c r="H17" s="1640">
        <v>11284816</v>
      </c>
      <c r="I17" s="1640">
        <v>854866</v>
      </c>
      <c r="J17" s="1640">
        <v>135553</v>
      </c>
      <c r="K17" s="1640" t="s">
        <v>2200</v>
      </c>
      <c r="L17" s="1640">
        <v>15439</v>
      </c>
      <c r="M17" s="1640">
        <v>285280</v>
      </c>
      <c r="N17" s="1640">
        <v>7965056</v>
      </c>
      <c r="O17" s="1640">
        <v>19164</v>
      </c>
      <c r="P17" s="1640">
        <v>478281</v>
      </c>
      <c r="Q17" s="1640">
        <v>442191</v>
      </c>
      <c r="R17" s="1640">
        <v>90852</v>
      </c>
      <c r="S17" s="1625">
        <v>2654282</v>
      </c>
      <c r="T17" s="1640" t="s">
        <v>2200</v>
      </c>
      <c r="U17" s="1640">
        <v>1480763</v>
      </c>
      <c r="V17" s="1640">
        <v>58822</v>
      </c>
      <c r="W17" s="1640">
        <v>62646</v>
      </c>
      <c r="X17" s="1640">
        <v>852681</v>
      </c>
      <c r="Y17" s="1640">
        <v>740932</v>
      </c>
      <c r="Z17" s="1640">
        <v>1473243</v>
      </c>
      <c r="AA17" s="1640">
        <v>4550289</v>
      </c>
      <c r="AB17" s="1640">
        <v>388479</v>
      </c>
      <c r="AC17" s="1640">
        <v>3890924</v>
      </c>
      <c r="AD17" s="1640">
        <v>6150359</v>
      </c>
      <c r="AE17" s="1640">
        <v>3633322</v>
      </c>
      <c r="AF17" s="1640">
        <v>262749</v>
      </c>
      <c r="AG17" s="1640">
        <v>1643291</v>
      </c>
      <c r="AH17" s="1640">
        <v>1525727</v>
      </c>
      <c r="AI17" s="1640">
        <v>6068588</v>
      </c>
      <c r="AJ17" s="1640">
        <v>1162881</v>
      </c>
      <c r="AK17" s="1640">
        <v>3930913</v>
      </c>
      <c r="AL17" s="1640">
        <v>55257</v>
      </c>
      <c r="AM17" s="1640">
        <v>3364052</v>
      </c>
      <c r="AN17" s="1640" t="s">
        <v>2200</v>
      </c>
      <c r="AO17" s="1640" t="s">
        <v>2200</v>
      </c>
    </row>
    <row r="18" spans="2:41" s="1615" customFormat="1" ht="12.75" customHeight="1">
      <c r="B18" s="1638" t="s">
        <v>2123</v>
      </c>
      <c r="C18" s="1640">
        <v>37533381</v>
      </c>
      <c r="D18" s="1640">
        <v>36691123</v>
      </c>
      <c r="E18" s="1640">
        <v>842258</v>
      </c>
      <c r="F18" s="1640">
        <v>7237</v>
      </c>
      <c r="G18" s="1640">
        <v>835021</v>
      </c>
      <c r="H18" s="1640">
        <v>11156622</v>
      </c>
      <c r="I18" s="1640">
        <v>846907</v>
      </c>
      <c r="J18" s="1640">
        <v>145731</v>
      </c>
      <c r="K18" s="1640">
        <v>26693</v>
      </c>
      <c r="L18" s="1640">
        <v>29633</v>
      </c>
      <c r="M18" s="1640">
        <v>268026</v>
      </c>
      <c r="N18" s="1640">
        <v>8932103</v>
      </c>
      <c r="O18" s="1640">
        <v>18921</v>
      </c>
      <c r="P18" s="1640">
        <v>650736</v>
      </c>
      <c r="Q18" s="1640">
        <v>613850</v>
      </c>
      <c r="R18" s="1640">
        <v>130600</v>
      </c>
      <c r="S18" s="1625">
        <v>3128814</v>
      </c>
      <c r="T18" s="1640" t="s">
        <v>2200</v>
      </c>
      <c r="U18" s="1640">
        <v>2736040</v>
      </c>
      <c r="V18" s="1640">
        <v>365363</v>
      </c>
      <c r="W18" s="1640">
        <v>41224</v>
      </c>
      <c r="X18" s="1640">
        <v>318912</v>
      </c>
      <c r="Y18" s="1640">
        <v>1254359</v>
      </c>
      <c r="Z18" s="1640">
        <v>2035447</v>
      </c>
      <c r="AA18" s="1640">
        <v>4833400</v>
      </c>
      <c r="AB18" s="1640">
        <v>366521</v>
      </c>
      <c r="AC18" s="1640">
        <v>3266356</v>
      </c>
      <c r="AD18" s="1640">
        <v>6493215</v>
      </c>
      <c r="AE18" s="1640">
        <v>3288354</v>
      </c>
      <c r="AF18" s="1640">
        <v>352717</v>
      </c>
      <c r="AG18" s="1640">
        <v>3092644</v>
      </c>
      <c r="AH18" s="1640">
        <v>1733573</v>
      </c>
      <c r="AI18" s="1640">
        <v>7155767</v>
      </c>
      <c r="AJ18" s="1640">
        <v>1568062</v>
      </c>
      <c r="AK18" s="1640">
        <v>5386311</v>
      </c>
      <c r="AL18" s="1640">
        <v>87633</v>
      </c>
      <c r="AM18" s="1640">
        <v>3879479</v>
      </c>
      <c r="AN18" s="1640">
        <v>20491</v>
      </c>
      <c r="AO18" s="1640" t="s">
        <v>2200</v>
      </c>
    </row>
    <row r="19" spans="2:41" s="1615" customFormat="1" ht="12.75" customHeight="1">
      <c r="B19" s="1638" t="s">
        <v>2124</v>
      </c>
      <c r="C19" s="1640">
        <v>37276811</v>
      </c>
      <c r="D19" s="1640">
        <v>36128031</v>
      </c>
      <c r="E19" s="1640">
        <v>1148780</v>
      </c>
      <c r="F19" s="1640">
        <v>9823</v>
      </c>
      <c r="G19" s="1640">
        <v>1138957</v>
      </c>
      <c r="H19" s="1640">
        <v>13991740</v>
      </c>
      <c r="I19" s="1640">
        <v>928345</v>
      </c>
      <c r="J19" s="1640">
        <v>151441</v>
      </c>
      <c r="K19" s="1640">
        <v>21266</v>
      </c>
      <c r="L19" s="1640">
        <v>11195</v>
      </c>
      <c r="M19" s="1640">
        <v>298197</v>
      </c>
      <c r="N19" s="1640">
        <v>6235070</v>
      </c>
      <c r="O19" s="1640">
        <v>23436</v>
      </c>
      <c r="P19" s="1640">
        <v>658640</v>
      </c>
      <c r="Q19" s="1640">
        <v>584286</v>
      </c>
      <c r="R19" s="1640">
        <v>92767</v>
      </c>
      <c r="S19" s="1625">
        <v>2788852</v>
      </c>
      <c r="T19" s="1640" t="s">
        <v>2200</v>
      </c>
      <c r="U19" s="1640">
        <v>2643975</v>
      </c>
      <c r="V19" s="1640">
        <v>194352</v>
      </c>
      <c r="W19" s="1640">
        <v>59242</v>
      </c>
      <c r="X19" s="1640">
        <v>1034122</v>
      </c>
      <c r="Y19" s="1640">
        <v>1282430</v>
      </c>
      <c r="Z19" s="1640">
        <v>948645</v>
      </c>
      <c r="AA19" s="1640">
        <v>5328810</v>
      </c>
      <c r="AB19" s="1640">
        <v>394559</v>
      </c>
      <c r="AC19" s="1640">
        <v>4052832</v>
      </c>
      <c r="AD19" s="1640">
        <v>6014436</v>
      </c>
      <c r="AE19" s="1640">
        <v>3439251</v>
      </c>
      <c r="AF19" s="1640">
        <v>150744</v>
      </c>
      <c r="AG19" s="1640">
        <v>2873615</v>
      </c>
      <c r="AH19" s="1640">
        <v>1154142</v>
      </c>
      <c r="AI19" s="1640">
        <v>5598209</v>
      </c>
      <c r="AJ19" s="1640">
        <v>1397050</v>
      </c>
      <c r="AK19" s="1640">
        <v>7128300</v>
      </c>
      <c r="AL19" s="1640">
        <v>7837</v>
      </c>
      <c r="AM19" s="1640">
        <v>3827448</v>
      </c>
      <c r="AN19" s="1640">
        <v>89608</v>
      </c>
      <c r="AO19" s="1640" t="s">
        <v>2200</v>
      </c>
    </row>
    <row r="20" spans="2:41" s="1615" customFormat="1" ht="12.75" customHeight="1">
      <c r="B20" s="1638"/>
      <c r="C20" s="1640"/>
      <c r="D20" s="1640"/>
      <c r="E20" s="1640"/>
      <c r="F20" s="1640"/>
      <c r="G20" s="1640"/>
      <c r="H20" s="1640"/>
      <c r="I20" s="1640"/>
      <c r="J20" s="1640"/>
      <c r="K20" s="1640"/>
      <c r="L20" s="1640"/>
      <c r="M20" s="1640"/>
      <c r="N20" s="1640"/>
      <c r="O20" s="1640"/>
      <c r="P20" s="1640"/>
      <c r="Q20" s="1640"/>
      <c r="R20" s="1640"/>
      <c r="S20" s="1625"/>
      <c r="T20" s="1640"/>
      <c r="U20" s="1640"/>
      <c r="V20" s="1640"/>
      <c r="W20" s="1640"/>
      <c r="X20" s="1640"/>
      <c r="Y20" s="1640"/>
      <c r="Z20" s="1640"/>
      <c r="AA20" s="1640"/>
      <c r="AB20" s="1640"/>
      <c r="AC20" s="1640"/>
      <c r="AD20" s="1640"/>
      <c r="AE20" s="1640"/>
      <c r="AF20" s="1640"/>
      <c r="AG20" s="1640"/>
      <c r="AH20" s="1640"/>
      <c r="AI20" s="1640"/>
      <c r="AJ20" s="1640"/>
      <c r="AK20" s="1640"/>
      <c r="AL20" s="1640"/>
      <c r="AM20" s="1640"/>
      <c r="AN20" s="1640"/>
      <c r="AO20" s="1640"/>
    </row>
    <row r="21" spans="2:41" s="1615" customFormat="1" ht="12.75" customHeight="1">
      <c r="B21" s="1638" t="s">
        <v>2125</v>
      </c>
      <c r="C21" s="1640">
        <v>16238961</v>
      </c>
      <c r="D21" s="1640">
        <v>15823802</v>
      </c>
      <c r="E21" s="1640">
        <v>415159</v>
      </c>
      <c r="F21" s="1640">
        <v>32131</v>
      </c>
      <c r="G21" s="1640">
        <v>383028</v>
      </c>
      <c r="H21" s="1640">
        <v>4708252</v>
      </c>
      <c r="I21" s="1640">
        <v>370032</v>
      </c>
      <c r="J21" s="1640">
        <v>59500</v>
      </c>
      <c r="K21" s="1640">
        <v>11382</v>
      </c>
      <c r="L21" s="1640">
        <v>4261</v>
      </c>
      <c r="M21" s="1640">
        <v>112335</v>
      </c>
      <c r="N21" s="1640">
        <v>4340732</v>
      </c>
      <c r="O21" s="1640">
        <v>8904</v>
      </c>
      <c r="P21" s="1640">
        <v>348954</v>
      </c>
      <c r="Q21" s="1640">
        <v>253823</v>
      </c>
      <c r="R21" s="1640">
        <v>33605</v>
      </c>
      <c r="S21" s="1640">
        <v>1255800</v>
      </c>
      <c r="T21" s="1648" t="s">
        <v>2200</v>
      </c>
      <c r="U21" s="1640">
        <v>754549</v>
      </c>
      <c r="V21" s="1640">
        <v>41664</v>
      </c>
      <c r="W21" s="1640">
        <v>6249</v>
      </c>
      <c r="X21" s="1640">
        <v>277248</v>
      </c>
      <c r="Y21" s="1640">
        <v>512503</v>
      </c>
      <c r="Z21" s="1640">
        <v>364768</v>
      </c>
      <c r="AA21" s="1640">
        <v>2774400</v>
      </c>
      <c r="AB21" s="1640">
        <v>258955</v>
      </c>
      <c r="AC21" s="1640">
        <v>2003769</v>
      </c>
      <c r="AD21" s="1640">
        <v>2832758</v>
      </c>
      <c r="AE21" s="1640">
        <v>1586118</v>
      </c>
      <c r="AF21" s="1640">
        <v>127123</v>
      </c>
      <c r="AG21" s="1640">
        <v>1461701</v>
      </c>
      <c r="AH21" s="1640">
        <v>369794</v>
      </c>
      <c r="AI21" s="1640">
        <v>3023510</v>
      </c>
      <c r="AJ21" s="1640">
        <v>597345</v>
      </c>
      <c r="AK21" s="1640">
        <v>1851289</v>
      </c>
      <c r="AL21" s="1640" t="s">
        <v>2200</v>
      </c>
      <c r="AM21" s="1640">
        <v>1631440</v>
      </c>
      <c r="AN21" s="1640">
        <v>80000</v>
      </c>
      <c r="AO21" s="1640" t="s">
        <v>2200</v>
      </c>
    </row>
    <row r="22" spans="2:41" s="1615" customFormat="1" ht="12.75" customHeight="1">
      <c r="B22" s="1638" t="s">
        <v>2126</v>
      </c>
      <c r="C22" s="1640">
        <v>16857225</v>
      </c>
      <c r="D22" s="1640">
        <v>16315843</v>
      </c>
      <c r="E22" s="1640">
        <v>541382</v>
      </c>
      <c r="F22" s="1640">
        <v>16422</v>
      </c>
      <c r="G22" s="1640">
        <v>524960</v>
      </c>
      <c r="H22" s="1640">
        <v>4638438</v>
      </c>
      <c r="I22" s="1640">
        <v>354398</v>
      </c>
      <c r="J22" s="1640">
        <v>60205</v>
      </c>
      <c r="K22" s="1640" t="s">
        <v>2200</v>
      </c>
      <c r="L22" s="1640">
        <v>6029</v>
      </c>
      <c r="M22" s="1640">
        <v>119641</v>
      </c>
      <c r="N22" s="1640">
        <v>4433104</v>
      </c>
      <c r="O22" s="1640">
        <v>9461</v>
      </c>
      <c r="P22" s="1640">
        <v>193547</v>
      </c>
      <c r="Q22" s="1640">
        <v>246552</v>
      </c>
      <c r="R22" s="1640">
        <v>29773</v>
      </c>
      <c r="S22" s="1640">
        <v>1013250</v>
      </c>
      <c r="T22" s="1648" t="s">
        <v>2200</v>
      </c>
      <c r="U22" s="1640">
        <v>985968</v>
      </c>
      <c r="V22" s="1640">
        <v>31794</v>
      </c>
      <c r="W22" s="1640">
        <v>1050</v>
      </c>
      <c r="X22" s="1640">
        <v>579539</v>
      </c>
      <c r="Y22" s="1640">
        <v>235041</v>
      </c>
      <c r="Z22" s="1640">
        <v>699297</v>
      </c>
      <c r="AA22" s="1640">
        <v>3220138</v>
      </c>
      <c r="AB22" s="1640">
        <v>234683</v>
      </c>
      <c r="AC22" s="1640">
        <v>1581362</v>
      </c>
      <c r="AD22" s="1640">
        <v>3520437</v>
      </c>
      <c r="AE22" s="1640">
        <v>1124269</v>
      </c>
      <c r="AF22" s="1640">
        <v>39312</v>
      </c>
      <c r="AG22" s="1640">
        <v>1317900</v>
      </c>
      <c r="AH22" s="1640">
        <v>701204</v>
      </c>
      <c r="AI22" s="1640">
        <v>3101784</v>
      </c>
      <c r="AJ22" s="1640">
        <v>531531</v>
      </c>
      <c r="AK22" s="1640">
        <v>1974578</v>
      </c>
      <c r="AL22" s="1640">
        <v>29123</v>
      </c>
      <c r="AM22" s="1640">
        <v>2159660</v>
      </c>
      <c r="AN22" s="1640" t="s">
        <v>2200</v>
      </c>
      <c r="AO22" s="1640" t="s">
        <v>2200</v>
      </c>
    </row>
    <row r="23" spans="2:41" s="1615" customFormat="1" ht="12.75" customHeight="1">
      <c r="B23" s="1638" t="s">
        <v>2127</v>
      </c>
      <c r="C23" s="1640">
        <v>15801405</v>
      </c>
      <c r="D23" s="1640">
        <v>15296891</v>
      </c>
      <c r="E23" s="1640">
        <v>504514</v>
      </c>
      <c r="F23" s="1640">
        <v>10804</v>
      </c>
      <c r="G23" s="1640">
        <v>493710</v>
      </c>
      <c r="H23" s="1640">
        <v>3636042</v>
      </c>
      <c r="I23" s="1640">
        <v>312925</v>
      </c>
      <c r="J23" s="1640">
        <v>49734</v>
      </c>
      <c r="K23" s="1640">
        <v>14690</v>
      </c>
      <c r="L23" s="1640">
        <v>34288</v>
      </c>
      <c r="M23" s="1640">
        <v>118113</v>
      </c>
      <c r="N23" s="1640">
        <v>4421729</v>
      </c>
      <c r="O23" s="1640">
        <v>8645</v>
      </c>
      <c r="P23" s="1640">
        <v>82227</v>
      </c>
      <c r="Q23" s="1640">
        <v>191369</v>
      </c>
      <c r="R23" s="1640">
        <v>45410</v>
      </c>
      <c r="S23" s="1640">
        <v>1235064</v>
      </c>
      <c r="T23" s="1648" t="s">
        <v>2200</v>
      </c>
      <c r="U23" s="1640">
        <v>646511</v>
      </c>
      <c r="V23" s="1640">
        <v>68181</v>
      </c>
      <c r="W23" s="1640">
        <v>32145</v>
      </c>
      <c r="X23" s="1640">
        <v>416416</v>
      </c>
      <c r="Y23" s="1640">
        <v>183431</v>
      </c>
      <c r="Z23" s="1640">
        <v>1017344</v>
      </c>
      <c r="AA23" s="1640">
        <v>3287141</v>
      </c>
      <c r="AB23" s="1640">
        <v>235697</v>
      </c>
      <c r="AC23" s="1640">
        <v>1469722</v>
      </c>
      <c r="AD23" s="1640">
        <v>2548882</v>
      </c>
      <c r="AE23" s="1640">
        <v>1483488</v>
      </c>
      <c r="AF23" s="1640">
        <v>106792</v>
      </c>
      <c r="AG23" s="1640">
        <v>937603</v>
      </c>
      <c r="AH23" s="1640">
        <v>1021140</v>
      </c>
      <c r="AI23" s="1640">
        <v>2056017</v>
      </c>
      <c r="AJ23" s="1640">
        <v>608491</v>
      </c>
      <c r="AK23" s="1640">
        <v>2962977</v>
      </c>
      <c r="AL23" s="1640">
        <v>47046</v>
      </c>
      <c r="AM23" s="1640">
        <v>1819036</v>
      </c>
      <c r="AN23" s="1640" t="s">
        <v>2200</v>
      </c>
      <c r="AO23" s="1640" t="s">
        <v>2200</v>
      </c>
    </row>
    <row r="24" spans="2:41" s="1615" customFormat="1" ht="13.5" customHeight="1">
      <c r="B24" s="1638" t="s">
        <v>2128</v>
      </c>
      <c r="C24" s="1640">
        <v>13058783</v>
      </c>
      <c r="D24" s="1640">
        <v>12731134</v>
      </c>
      <c r="E24" s="1640">
        <v>327649</v>
      </c>
      <c r="F24" s="1640">
        <v>27352</v>
      </c>
      <c r="G24" s="1640">
        <v>300297</v>
      </c>
      <c r="H24" s="1640">
        <v>2578909</v>
      </c>
      <c r="I24" s="1640">
        <v>270921</v>
      </c>
      <c r="J24" s="1640">
        <v>37226</v>
      </c>
      <c r="K24" s="1640">
        <v>8800</v>
      </c>
      <c r="L24" s="1640">
        <v>902</v>
      </c>
      <c r="M24" s="1640">
        <v>108605</v>
      </c>
      <c r="N24" s="1640">
        <v>4585132</v>
      </c>
      <c r="O24" s="1640">
        <v>5586</v>
      </c>
      <c r="P24" s="1640">
        <v>85613</v>
      </c>
      <c r="Q24" s="1640">
        <v>378482</v>
      </c>
      <c r="R24" s="1640">
        <v>22164</v>
      </c>
      <c r="S24" s="1640">
        <v>929135</v>
      </c>
      <c r="T24" s="1625">
        <v>1314</v>
      </c>
      <c r="U24" s="1640">
        <v>711356</v>
      </c>
      <c r="V24" s="1640">
        <v>32886</v>
      </c>
      <c r="W24" s="1640">
        <v>5367</v>
      </c>
      <c r="X24" s="1640">
        <v>749727</v>
      </c>
      <c r="Y24" s="1640">
        <v>349230</v>
      </c>
      <c r="Z24" s="1640">
        <v>206428</v>
      </c>
      <c r="AA24" s="1640">
        <v>1991000</v>
      </c>
      <c r="AB24" s="1640">
        <v>224682</v>
      </c>
      <c r="AC24" s="1640">
        <v>1653387</v>
      </c>
      <c r="AD24" s="1640">
        <v>1848327</v>
      </c>
      <c r="AE24" s="1640">
        <v>676928</v>
      </c>
      <c r="AF24" s="1640">
        <v>83823</v>
      </c>
      <c r="AG24" s="1640">
        <v>1328183</v>
      </c>
      <c r="AH24" s="1640">
        <v>631121</v>
      </c>
      <c r="AI24" s="1640">
        <v>2361287</v>
      </c>
      <c r="AJ24" s="1640">
        <v>453938</v>
      </c>
      <c r="AK24" s="1640">
        <v>1785443</v>
      </c>
      <c r="AL24" s="1640">
        <v>36933</v>
      </c>
      <c r="AM24" s="1640">
        <v>1647082</v>
      </c>
      <c r="AN24" s="1640" t="s">
        <v>2200</v>
      </c>
      <c r="AO24" s="1640" t="s">
        <v>2200</v>
      </c>
    </row>
    <row r="25" spans="2:41" s="1615" customFormat="1" ht="13.5" customHeight="1">
      <c r="B25" s="1638"/>
      <c r="C25" s="1640"/>
      <c r="D25" s="1640"/>
      <c r="E25" s="1640"/>
      <c r="F25" s="1640"/>
      <c r="G25" s="1640"/>
      <c r="H25" s="1640"/>
      <c r="I25" s="1640"/>
      <c r="J25" s="1640"/>
      <c r="K25" s="1640"/>
      <c r="L25" s="1640"/>
      <c r="M25" s="1640"/>
      <c r="N25" s="1640"/>
      <c r="O25" s="1640"/>
      <c r="P25" s="1640"/>
      <c r="Q25" s="1640"/>
      <c r="R25" s="1640"/>
      <c r="S25" s="1625"/>
      <c r="T25" s="1640"/>
      <c r="U25" s="1640"/>
      <c r="V25" s="1640"/>
      <c r="W25" s="1640"/>
      <c r="X25" s="1640"/>
      <c r="Y25" s="1640"/>
      <c r="Z25" s="1640"/>
      <c r="AA25" s="1640"/>
      <c r="AB25" s="1640"/>
      <c r="AC25" s="1640"/>
      <c r="AD25" s="1640"/>
      <c r="AE25" s="1640"/>
      <c r="AF25" s="1640"/>
      <c r="AG25" s="1640"/>
      <c r="AH25" s="1640"/>
      <c r="AI25" s="1640"/>
      <c r="AJ25" s="1640"/>
      <c r="AK25" s="1640"/>
      <c r="AL25" s="1640"/>
      <c r="AM25" s="1640"/>
      <c r="AN25" s="1640"/>
      <c r="AO25" s="1640"/>
    </row>
    <row r="26" spans="2:41" s="1615" customFormat="1" ht="12.75" customHeight="1">
      <c r="B26" s="1638" t="s">
        <v>2129</v>
      </c>
      <c r="C26" s="1640">
        <v>14253149</v>
      </c>
      <c r="D26" s="1640">
        <v>13929970</v>
      </c>
      <c r="E26" s="1640">
        <v>323179</v>
      </c>
      <c r="F26" s="1640">
        <v>5</v>
      </c>
      <c r="G26" s="1640">
        <v>323174</v>
      </c>
      <c r="H26" s="1640">
        <v>3516445</v>
      </c>
      <c r="I26" s="1640">
        <v>349674</v>
      </c>
      <c r="J26" s="1640">
        <v>46977</v>
      </c>
      <c r="K26" s="1640" t="s">
        <v>2200</v>
      </c>
      <c r="L26" s="1640">
        <v>2233</v>
      </c>
      <c r="M26" s="1640">
        <v>146058</v>
      </c>
      <c r="N26" s="1640">
        <v>4595024</v>
      </c>
      <c r="O26" s="1640">
        <v>7034</v>
      </c>
      <c r="P26" s="1640">
        <v>138089</v>
      </c>
      <c r="Q26" s="1640">
        <v>209694</v>
      </c>
      <c r="R26" s="1640">
        <v>21561</v>
      </c>
      <c r="S26" s="1625">
        <v>848600</v>
      </c>
      <c r="T26" s="1640" t="s">
        <v>2200</v>
      </c>
      <c r="U26" s="1640">
        <v>805775</v>
      </c>
      <c r="V26" s="1640">
        <v>40250</v>
      </c>
      <c r="W26" s="1640">
        <v>22768</v>
      </c>
      <c r="X26" s="1640">
        <v>108231</v>
      </c>
      <c r="Y26" s="1640">
        <v>180062</v>
      </c>
      <c r="Z26" s="1640">
        <v>1517074</v>
      </c>
      <c r="AA26" s="1640">
        <v>1697600</v>
      </c>
      <c r="AB26" s="1640">
        <v>228599</v>
      </c>
      <c r="AC26" s="1640">
        <v>1480318</v>
      </c>
      <c r="AD26" s="1640">
        <v>2394111</v>
      </c>
      <c r="AE26" s="1640">
        <v>1558496</v>
      </c>
      <c r="AF26" s="1640">
        <v>214528</v>
      </c>
      <c r="AG26" s="1640">
        <v>1390447</v>
      </c>
      <c r="AH26" s="1640">
        <v>524911</v>
      </c>
      <c r="AI26" s="1640">
        <v>2707566</v>
      </c>
      <c r="AJ26" s="1640">
        <v>515869</v>
      </c>
      <c r="AK26" s="1640">
        <v>1245560</v>
      </c>
      <c r="AL26" s="1640" t="s">
        <v>2200</v>
      </c>
      <c r="AM26" s="1640">
        <v>1662621</v>
      </c>
      <c r="AN26" s="1640">
        <v>6944</v>
      </c>
      <c r="AO26" s="1640" t="s">
        <v>2200</v>
      </c>
    </row>
    <row r="27" spans="2:41" s="1615" customFormat="1" ht="12.75" customHeight="1">
      <c r="B27" s="1638" t="s">
        <v>2130</v>
      </c>
      <c r="C27" s="1640">
        <v>19205476</v>
      </c>
      <c r="D27" s="1640">
        <v>18799227</v>
      </c>
      <c r="E27" s="1640">
        <v>406249</v>
      </c>
      <c r="F27" s="1640">
        <v>59850</v>
      </c>
      <c r="G27" s="1640">
        <v>346399</v>
      </c>
      <c r="H27" s="1640">
        <v>7542448</v>
      </c>
      <c r="I27" s="1640">
        <v>506181</v>
      </c>
      <c r="J27" s="1640">
        <v>96036</v>
      </c>
      <c r="K27" s="1640">
        <v>19944</v>
      </c>
      <c r="L27" s="1640">
        <v>41277</v>
      </c>
      <c r="M27" s="1640">
        <v>170625</v>
      </c>
      <c r="N27" s="1640">
        <v>3912342</v>
      </c>
      <c r="O27" s="1640">
        <v>13705</v>
      </c>
      <c r="P27" s="1640">
        <v>111410</v>
      </c>
      <c r="Q27" s="1640">
        <v>211306</v>
      </c>
      <c r="R27" s="1640">
        <v>51469</v>
      </c>
      <c r="S27" s="1625">
        <v>1360419</v>
      </c>
      <c r="T27" s="1640" t="s">
        <v>2200</v>
      </c>
      <c r="U27" s="1640">
        <v>1079898</v>
      </c>
      <c r="V27" s="1640">
        <v>48019</v>
      </c>
      <c r="W27" s="1640">
        <v>4971</v>
      </c>
      <c r="X27" s="1640">
        <v>712217</v>
      </c>
      <c r="Y27" s="1640">
        <v>403411</v>
      </c>
      <c r="Z27" s="1640">
        <v>360798</v>
      </c>
      <c r="AA27" s="1640">
        <v>2559000</v>
      </c>
      <c r="AB27" s="1640">
        <v>264491</v>
      </c>
      <c r="AC27" s="1640">
        <v>2179287</v>
      </c>
      <c r="AD27" s="1640">
        <v>4457651</v>
      </c>
      <c r="AE27" s="1640">
        <v>1147274</v>
      </c>
      <c r="AF27" s="1640">
        <v>34505</v>
      </c>
      <c r="AG27" s="1640">
        <v>1413545</v>
      </c>
      <c r="AH27" s="1640">
        <v>275302</v>
      </c>
      <c r="AI27" s="1640">
        <v>4022938</v>
      </c>
      <c r="AJ27" s="1640">
        <v>585103</v>
      </c>
      <c r="AK27" s="1640">
        <v>2174899</v>
      </c>
      <c r="AL27" s="1640">
        <v>19</v>
      </c>
      <c r="AM27" s="1640">
        <v>2244213</v>
      </c>
      <c r="AN27" s="1640" t="s">
        <v>2200</v>
      </c>
      <c r="AO27" s="1640" t="s">
        <v>2200</v>
      </c>
    </row>
    <row r="28" spans="2:41" s="1615" customFormat="1" ht="12.75" customHeight="1">
      <c r="B28" s="1638" t="s">
        <v>2131</v>
      </c>
      <c r="C28" s="1640">
        <v>15520280</v>
      </c>
      <c r="D28" s="1640">
        <v>15198306</v>
      </c>
      <c r="E28" s="1640">
        <v>321974</v>
      </c>
      <c r="F28" s="1640">
        <v>1136</v>
      </c>
      <c r="G28" s="1640">
        <v>320838</v>
      </c>
      <c r="H28" s="1640">
        <v>5482911</v>
      </c>
      <c r="I28" s="1640">
        <v>474820</v>
      </c>
      <c r="J28" s="1640">
        <v>60562</v>
      </c>
      <c r="K28" s="1640">
        <v>2542</v>
      </c>
      <c r="L28" s="1640">
        <v>5295</v>
      </c>
      <c r="M28" s="1640">
        <v>136406</v>
      </c>
      <c r="N28" s="1640">
        <v>3901297</v>
      </c>
      <c r="O28" s="1640">
        <v>8744</v>
      </c>
      <c r="P28" s="1640">
        <v>102507</v>
      </c>
      <c r="Q28" s="1640">
        <v>218644</v>
      </c>
      <c r="R28" s="1640">
        <v>27198</v>
      </c>
      <c r="S28" s="1625">
        <v>1115952</v>
      </c>
      <c r="T28" s="1640">
        <v>45914</v>
      </c>
      <c r="U28" s="1640">
        <v>704031</v>
      </c>
      <c r="V28" s="1640">
        <v>60122</v>
      </c>
      <c r="W28" s="1640">
        <v>1473</v>
      </c>
      <c r="X28" s="1640" t="s">
        <v>2200</v>
      </c>
      <c r="Y28" s="1640">
        <v>256854</v>
      </c>
      <c r="Z28" s="1640">
        <v>362008</v>
      </c>
      <c r="AA28" s="1640">
        <v>2553000</v>
      </c>
      <c r="AB28" s="1640">
        <v>230750</v>
      </c>
      <c r="AC28" s="1640">
        <v>1854678</v>
      </c>
      <c r="AD28" s="1640">
        <v>2202888</v>
      </c>
      <c r="AE28" s="1640">
        <v>1397979</v>
      </c>
      <c r="AF28" s="1640">
        <v>26895</v>
      </c>
      <c r="AG28" s="1640">
        <v>777239</v>
      </c>
      <c r="AH28" s="1640">
        <v>213804</v>
      </c>
      <c r="AI28" s="1640">
        <v>3702336</v>
      </c>
      <c r="AJ28" s="1640">
        <v>574835</v>
      </c>
      <c r="AK28" s="1640">
        <v>2540513</v>
      </c>
      <c r="AL28" s="1640">
        <v>25828</v>
      </c>
      <c r="AM28" s="1640">
        <v>1650561</v>
      </c>
      <c r="AN28" s="1640" t="s">
        <v>2200</v>
      </c>
      <c r="AO28" s="1640" t="s">
        <v>2200</v>
      </c>
    </row>
    <row r="29" spans="2:41" s="1615" customFormat="1" ht="12.75" customHeight="1">
      <c r="B29" s="1638" t="s">
        <v>2132</v>
      </c>
      <c r="C29" s="1640">
        <v>14148026</v>
      </c>
      <c r="D29" s="1640">
        <v>13449746</v>
      </c>
      <c r="E29" s="1640">
        <v>698280</v>
      </c>
      <c r="F29" s="1640">
        <v>90256</v>
      </c>
      <c r="G29" s="1640">
        <v>608024</v>
      </c>
      <c r="H29" s="1640">
        <v>1740551</v>
      </c>
      <c r="I29" s="1640">
        <v>263934</v>
      </c>
      <c r="J29" s="1640">
        <v>22091</v>
      </c>
      <c r="K29" s="1640" t="s">
        <v>2200</v>
      </c>
      <c r="L29" s="1640">
        <v>3812</v>
      </c>
      <c r="M29" s="1640">
        <v>136926</v>
      </c>
      <c r="N29" s="1640">
        <v>5086589</v>
      </c>
      <c r="O29" s="1640">
        <v>5409</v>
      </c>
      <c r="P29" s="1640">
        <v>628266</v>
      </c>
      <c r="Q29" s="1640">
        <v>220649</v>
      </c>
      <c r="R29" s="1640">
        <v>18356</v>
      </c>
      <c r="S29" s="1625">
        <v>934903</v>
      </c>
      <c r="T29" s="1640" t="s">
        <v>2200</v>
      </c>
      <c r="U29" s="1640">
        <v>763896</v>
      </c>
      <c r="V29" s="1640">
        <v>43972</v>
      </c>
      <c r="W29" s="1640">
        <v>3477</v>
      </c>
      <c r="X29" s="1640">
        <v>877374</v>
      </c>
      <c r="Y29" s="1640">
        <v>1051374</v>
      </c>
      <c r="Z29" s="1640">
        <v>287147</v>
      </c>
      <c r="AA29" s="1640">
        <v>2059300</v>
      </c>
      <c r="AB29" s="1640">
        <v>175563</v>
      </c>
      <c r="AC29" s="1640">
        <v>3913236</v>
      </c>
      <c r="AD29" s="1640">
        <v>2044333</v>
      </c>
      <c r="AE29" s="1640">
        <v>588830</v>
      </c>
      <c r="AF29" s="1640">
        <v>51598</v>
      </c>
      <c r="AG29" s="1640">
        <v>2193908</v>
      </c>
      <c r="AH29" s="1640">
        <v>226302</v>
      </c>
      <c r="AI29" s="1640">
        <v>1213065</v>
      </c>
      <c r="AJ29" s="1640">
        <v>474414</v>
      </c>
      <c r="AK29" s="1640">
        <v>1356135</v>
      </c>
      <c r="AL29" s="1640">
        <v>150612</v>
      </c>
      <c r="AM29" s="1640">
        <v>1061750</v>
      </c>
      <c r="AN29" s="1640" t="s">
        <v>2200</v>
      </c>
      <c r="AO29" s="1640" t="s">
        <v>2200</v>
      </c>
    </row>
    <row r="30" spans="2:41" s="1615" customFormat="1" ht="12.75" customHeight="1">
      <c r="B30" s="1638" t="s">
        <v>2133</v>
      </c>
      <c r="C30" s="1640">
        <v>13963269</v>
      </c>
      <c r="D30" s="1640">
        <v>13607174</v>
      </c>
      <c r="E30" s="1640">
        <v>356095</v>
      </c>
      <c r="F30" s="1640">
        <v>0</v>
      </c>
      <c r="G30" s="1640">
        <v>356095</v>
      </c>
      <c r="H30" s="1640">
        <v>3381026</v>
      </c>
      <c r="I30" s="1640">
        <v>337527</v>
      </c>
      <c r="J30" s="1640">
        <v>48694</v>
      </c>
      <c r="K30" s="1640" t="s">
        <v>2200</v>
      </c>
      <c r="L30" s="1640">
        <v>10050</v>
      </c>
      <c r="M30" s="1640">
        <v>138524</v>
      </c>
      <c r="N30" s="1640">
        <v>4947389</v>
      </c>
      <c r="O30" s="1640">
        <v>6661</v>
      </c>
      <c r="P30" s="1640">
        <v>181306</v>
      </c>
      <c r="Q30" s="1640">
        <v>179551</v>
      </c>
      <c r="R30" s="1640">
        <v>31938</v>
      </c>
      <c r="S30" s="1625">
        <v>929038</v>
      </c>
      <c r="T30" s="1640" t="s">
        <v>2200</v>
      </c>
      <c r="U30" s="1640">
        <v>535186</v>
      </c>
      <c r="V30" s="1640">
        <v>35644</v>
      </c>
      <c r="W30" s="1640">
        <v>11140</v>
      </c>
      <c r="X30" s="1640">
        <v>559823</v>
      </c>
      <c r="Y30" s="1640">
        <v>317115</v>
      </c>
      <c r="Z30" s="1640">
        <v>258957</v>
      </c>
      <c r="AA30" s="1640">
        <v>2053700</v>
      </c>
      <c r="AB30" s="1640">
        <v>231691</v>
      </c>
      <c r="AC30" s="1640">
        <v>1764355</v>
      </c>
      <c r="AD30" s="1640">
        <v>2744377</v>
      </c>
      <c r="AE30" s="1640">
        <v>1133827</v>
      </c>
      <c r="AF30" s="1640">
        <v>85977</v>
      </c>
      <c r="AG30" s="1640">
        <v>483426</v>
      </c>
      <c r="AH30" s="1640">
        <v>361825</v>
      </c>
      <c r="AI30" s="1640">
        <v>2904179</v>
      </c>
      <c r="AJ30" s="1640">
        <v>420404</v>
      </c>
      <c r="AK30" s="1640">
        <v>1125657</v>
      </c>
      <c r="AL30" s="1640">
        <v>740</v>
      </c>
      <c r="AM30" s="1640">
        <v>2350716</v>
      </c>
      <c r="AN30" s="1640" t="s">
        <v>2200</v>
      </c>
      <c r="AO30" s="1640" t="s">
        <v>2200</v>
      </c>
    </row>
    <row r="31" spans="2:41" s="1615" customFormat="1" ht="12.75" customHeight="1">
      <c r="B31" s="1638"/>
      <c r="C31" s="1640"/>
      <c r="D31" s="1640"/>
      <c r="E31" s="1640"/>
      <c r="F31" s="1640"/>
      <c r="G31" s="1640"/>
      <c r="H31" s="1640"/>
      <c r="I31" s="1640"/>
      <c r="J31" s="1640"/>
      <c r="K31" s="1640"/>
      <c r="L31" s="1640"/>
      <c r="M31" s="1640"/>
      <c r="N31" s="1640"/>
      <c r="O31" s="1640"/>
      <c r="P31" s="1640"/>
      <c r="Q31" s="1640"/>
      <c r="R31" s="1640"/>
      <c r="S31" s="1625"/>
      <c r="T31" s="1640"/>
      <c r="U31" s="1640"/>
      <c r="V31" s="1640"/>
      <c r="W31" s="1640"/>
      <c r="X31" s="1640"/>
      <c r="Y31" s="1640"/>
      <c r="Z31" s="1640"/>
      <c r="AA31" s="1640"/>
      <c r="AB31" s="1640"/>
      <c r="AC31" s="1640"/>
      <c r="AD31" s="1640"/>
      <c r="AE31" s="1640"/>
      <c r="AF31" s="1640"/>
      <c r="AG31" s="1640"/>
      <c r="AH31" s="1640"/>
      <c r="AI31" s="1640"/>
      <c r="AJ31" s="1640"/>
      <c r="AK31" s="1640"/>
      <c r="AL31" s="1640"/>
      <c r="AM31" s="1640"/>
      <c r="AN31" s="1640"/>
      <c r="AO31" s="1640"/>
    </row>
    <row r="32" spans="2:41" s="1615" customFormat="1" ht="12.75" customHeight="1">
      <c r="B32" s="1638" t="s">
        <v>2134</v>
      </c>
      <c r="C32" s="1640">
        <v>5695197</v>
      </c>
      <c r="D32" s="1640">
        <v>5557114</v>
      </c>
      <c r="E32" s="1640">
        <v>138083</v>
      </c>
      <c r="F32" s="1640">
        <v>5000</v>
      </c>
      <c r="G32" s="1640">
        <v>133083</v>
      </c>
      <c r="H32" s="1640">
        <v>993836</v>
      </c>
      <c r="I32" s="1640">
        <v>127378</v>
      </c>
      <c r="J32" s="1640">
        <v>19133</v>
      </c>
      <c r="K32" s="1640">
        <v>25567</v>
      </c>
      <c r="L32" s="1640" t="s">
        <v>2200</v>
      </c>
      <c r="M32" s="1640">
        <v>54832</v>
      </c>
      <c r="N32" s="1640">
        <v>2225138</v>
      </c>
      <c r="O32" s="1640">
        <v>2458</v>
      </c>
      <c r="P32" s="1640">
        <v>10190</v>
      </c>
      <c r="Q32" s="1640">
        <v>98967</v>
      </c>
      <c r="R32" s="1640">
        <v>14314</v>
      </c>
      <c r="S32" s="1625">
        <v>321661</v>
      </c>
      <c r="T32" s="1640" t="s">
        <v>2200</v>
      </c>
      <c r="U32" s="1640">
        <v>386716</v>
      </c>
      <c r="V32" s="1640">
        <v>22596</v>
      </c>
      <c r="W32" s="1640">
        <v>1500</v>
      </c>
      <c r="X32" s="1640">
        <v>341476</v>
      </c>
      <c r="Y32" s="1640">
        <v>109642</v>
      </c>
      <c r="Z32" s="1640">
        <v>232893</v>
      </c>
      <c r="AA32" s="1640">
        <v>706900</v>
      </c>
      <c r="AB32" s="1640">
        <v>119253</v>
      </c>
      <c r="AC32" s="1640">
        <v>928314</v>
      </c>
      <c r="AD32" s="1640">
        <v>932168</v>
      </c>
      <c r="AE32" s="1640">
        <v>508566</v>
      </c>
      <c r="AF32" s="1640">
        <v>10855</v>
      </c>
      <c r="AG32" s="1640">
        <v>605097</v>
      </c>
      <c r="AH32" s="1640">
        <v>198171</v>
      </c>
      <c r="AI32" s="1640">
        <v>648717</v>
      </c>
      <c r="AJ32" s="1640">
        <v>93571</v>
      </c>
      <c r="AK32" s="1640">
        <v>955369</v>
      </c>
      <c r="AL32" s="1640">
        <v>1850</v>
      </c>
      <c r="AM32" s="1640">
        <v>555183</v>
      </c>
      <c r="AN32" s="1640" t="s">
        <v>2200</v>
      </c>
      <c r="AO32" s="1640" t="s">
        <v>2200</v>
      </c>
    </row>
    <row r="33" spans="2:41" s="1615" customFormat="1" ht="12.75" customHeight="1">
      <c r="B33" s="1638" t="s">
        <v>2135</v>
      </c>
      <c r="C33" s="1640">
        <v>4253070</v>
      </c>
      <c r="D33" s="1640">
        <v>4005184</v>
      </c>
      <c r="E33" s="1640">
        <v>247886</v>
      </c>
      <c r="F33" s="1640">
        <v>28592</v>
      </c>
      <c r="G33" s="1640">
        <v>219294</v>
      </c>
      <c r="H33" s="1640">
        <v>893114</v>
      </c>
      <c r="I33" s="1640">
        <v>96109</v>
      </c>
      <c r="J33" s="1640">
        <v>15318</v>
      </c>
      <c r="K33" s="1640" t="s">
        <v>2200</v>
      </c>
      <c r="L33" s="1640" t="s">
        <v>2200</v>
      </c>
      <c r="M33" s="1640">
        <v>41986</v>
      </c>
      <c r="N33" s="1640">
        <v>1743528</v>
      </c>
      <c r="O33" s="1640">
        <v>1630</v>
      </c>
      <c r="P33" s="1640">
        <v>24013</v>
      </c>
      <c r="Q33" s="1640">
        <v>69122</v>
      </c>
      <c r="R33" s="1640">
        <v>10046</v>
      </c>
      <c r="S33" s="1625">
        <v>387529</v>
      </c>
      <c r="T33" s="1640" t="s">
        <v>2200</v>
      </c>
      <c r="U33" s="1640">
        <v>168835</v>
      </c>
      <c r="V33" s="1640">
        <v>10512</v>
      </c>
      <c r="W33" s="1640">
        <v>12279</v>
      </c>
      <c r="X33" s="1640">
        <v>91069</v>
      </c>
      <c r="Y33" s="1640">
        <v>251429</v>
      </c>
      <c r="Z33" s="1640">
        <v>46051</v>
      </c>
      <c r="AA33" s="1640">
        <v>390500</v>
      </c>
      <c r="AB33" s="1640">
        <v>111994</v>
      </c>
      <c r="AC33" s="1640">
        <v>535157</v>
      </c>
      <c r="AD33" s="1640">
        <v>783618</v>
      </c>
      <c r="AE33" s="1640">
        <v>272119</v>
      </c>
      <c r="AF33" s="1640">
        <v>74436</v>
      </c>
      <c r="AG33" s="1640">
        <v>296937</v>
      </c>
      <c r="AH33" s="1640">
        <v>36768</v>
      </c>
      <c r="AI33" s="1640">
        <v>918550</v>
      </c>
      <c r="AJ33" s="1640">
        <v>70203</v>
      </c>
      <c r="AK33" s="1640">
        <v>455928</v>
      </c>
      <c r="AL33" s="1640">
        <v>2005</v>
      </c>
      <c r="AM33" s="1640">
        <v>447469</v>
      </c>
      <c r="AN33" s="1640" t="s">
        <v>2200</v>
      </c>
      <c r="AO33" s="1640" t="s">
        <v>2200</v>
      </c>
    </row>
    <row r="34" spans="2:41" s="1615" customFormat="1" ht="12.75" customHeight="1">
      <c r="B34" s="1638" t="s">
        <v>2136</v>
      </c>
      <c r="C34" s="1640">
        <v>7669787</v>
      </c>
      <c r="D34" s="1640">
        <v>7519245</v>
      </c>
      <c r="E34" s="1640">
        <v>150542</v>
      </c>
      <c r="F34" s="1640">
        <v>66770</v>
      </c>
      <c r="G34" s="1640">
        <v>83772</v>
      </c>
      <c r="H34" s="1640">
        <v>1966482</v>
      </c>
      <c r="I34" s="1640">
        <v>176831</v>
      </c>
      <c r="J34" s="1640">
        <v>29212</v>
      </c>
      <c r="K34" s="1640">
        <v>30205</v>
      </c>
      <c r="L34" s="1640">
        <v>376</v>
      </c>
      <c r="M34" s="1640">
        <v>64387</v>
      </c>
      <c r="N34" s="1640">
        <v>2744537</v>
      </c>
      <c r="O34" s="1640">
        <v>3256</v>
      </c>
      <c r="P34" s="1640">
        <v>141070</v>
      </c>
      <c r="Q34" s="1640">
        <v>107042</v>
      </c>
      <c r="R34" s="1640">
        <v>16682</v>
      </c>
      <c r="S34" s="1625">
        <v>541182</v>
      </c>
      <c r="T34" s="1640" t="s">
        <v>2200</v>
      </c>
      <c r="U34" s="1640">
        <v>403599</v>
      </c>
      <c r="V34" s="1640">
        <v>64747</v>
      </c>
      <c r="W34" s="1640">
        <v>5219</v>
      </c>
      <c r="X34" s="1640">
        <v>93715</v>
      </c>
      <c r="Y34" s="1640">
        <v>105777</v>
      </c>
      <c r="Z34" s="1640">
        <v>267468</v>
      </c>
      <c r="AA34" s="1640">
        <v>908000</v>
      </c>
      <c r="AB34" s="1640">
        <v>144108</v>
      </c>
      <c r="AC34" s="1640">
        <v>990233</v>
      </c>
      <c r="AD34" s="1640">
        <v>1102900</v>
      </c>
      <c r="AE34" s="1640">
        <v>446988</v>
      </c>
      <c r="AF34" s="1640">
        <v>26145</v>
      </c>
      <c r="AG34" s="1640">
        <v>546743</v>
      </c>
      <c r="AH34" s="1640">
        <v>461412</v>
      </c>
      <c r="AI34" s="1640">
        <v>1113564</v>
      </c>
      <c r="AJ34" s="1640">
        <v>339000</v>
      </c>
      <c r="AK34" s="1640">
        <v>1460746</v>
      </c>
      <c r="AL34" s="1640">
        <v>7528</v>
      </c>
      <c r="AM34" s="1640">
        <v>879556</v>
      </c>
      <c r="AN34" s="1640">
        <v>322</v>
      </c>
      <c r="AO34" s="1640" t="s">
        <v>2200</v>
      </c>
    </row>
    <row r="35" spans="2:41" s="1615" customFormat="1" ht="12.75" customHeight="1">
      <c r="B35" s="1638" t="s">
        <v>2137</v>
      </c>
      <c r="C35" s="1640">
        <v>6312095</v>
      </c>
      <c r="D35" s="1640">
        <v>6178065</v>
      </c>
      <c r="E35" s="1640">
        <v>134030</v>
      </c>
      <c r="F35" s="1640">
        <v>1236</v>
      </c>
      <c r="G35" s="1640">
        <v>132794</v>
      </c>
      <c r="H35" s="1640">
        <v>1126722</v>
      </c>
      <c r="I35" s="1640">
        <v>97236</v>
      </c>
      <c r="J35" s="1640">
        <v>9437</v>
      </c>
      <c r="K35" s="1640" t="s">
        <v>2200</v>
      </c>
      <c r="L35" s="1640">
        <v>798</v>
      </c>
      <c r="M35" s="1640">
        <v>50672</v>
      </c>
      <c r="N35" s="1640">
        <v>2443248</v>
      </c>
      <c r="O35" s="1640">
        <v>2025</v>
      </c>
      <c r="P35" s="1640">
        <v>55499</v>
      </c>
      <c r="Q35" s="1640">
        <v>85758</v>
      </c>
      <c r="R35" s="1640">
        <v>6695</v>
      </c>
      <c r="S35" s="1625">
        <v>274272</v>
      </c>
      <c r="T35" s="1640" t="s">
        <v>2200</v>
      </c>
      <c r="U35" s="1640">
        <v>835887</v>
      </c>
      <c r="V35" s="1640">
        <v>52877</v>
      </c>
      <c r="W35" s="1640">
        <v>50117</v>
      </c>
      <c r="X35" s="1640">
        <v>55371</v>
      </c>
      <c r="Y35" s="1640">
        <v>49981</v>
      </c>
      <c r="Z35" s="1640">
        <v>144400</v>
      </c>
      <c r="AA35" s="1640">
        <v>971100</v>
      </c>
      <c r="AB35" s="1640">
        <v>109209</v>
      </c>
      <c r="AC35" s="1640">
        <v>903220</v>
      </c>
      <c r="AD35" s="1640">
        <v>761025</v>
      </c>
      <c r="AE35" s="1640">
        <v>536530</v>
      </c>
      <c r="AF35" s="1640">
        <v>6258</v>
      </c>
      <c r="AG35" s="1640">
        <v>1220357</v>
      </c>
      <c r="AH35" s="1640">
        <v>293619</v>
      </c>
      <c r="AI35" s="1640">
        <v>745591</v>
      </c>
      <c r="AJ35" s="1640">
        <v>216546</v>
      </c>
      <c r="AK35" s="1640">
        <v>499554</v>
      </c>
      <c r="AL35" s="1640">
        <v>147246</v>
      </c>
      <c r="AM35" s="1640">
        <v>738910</v>
      </c>
      <c r="AN35" s="1640" t="s">
        <v>2200</v>
      </c>
      <c r="AO35" s="1640" t="s">
        <v>2200</v>
      </c>
    </row>
    <row r="36" spans="2:41" s="1615" customFormat="1" ht="12.75" customHeight="1">
      <c r="B36" s="1638" t="s">
        <v>2138</v>
      </c>
      <c r="C36" s="1640">
        <v>6374602</v>
      </c>
      <c r="D36" s="1640">
        <v>6161244</v>
      </c>
      <c r="E36" s="1640">
        <v>213358</v>
      </c>
      <c r="F36" s="1640">
        <v>57199</v>
      </c>
      <c r="G36" s="1640">
        <v>156159</v>
      </c>
      <c r="H36" s="1640">
        <v>662995</v>
      </c>
      <c r="I36" s="1640">
        <v>102322</v>
      </c>
      <c r="J36" s="1640">
        <v>9112</v>
      </c>
      <c r="K36" s="1640" t="s">
        <v>2200</v>
      </c>
      <c r="L36" s="1640" t="s">
        <v>2200</v>
      </c>
      <c r="M36" s="1640">
        <v>51194</v>
      </c>
      <c r="N36" s="1640">
        <v>2836069</v>
      </c>
      <c r="O36" s="1640">
        <v>1753</v>
      </c>
      <c r="P36" s="1640">
        <v>72132</v>
      </c>
      <c r="Q36" s="1640">
        <v>186240</v>
      </c>
      <c r="R36" s="1640">
        <v>9177</v>
      </c>
      <c r="S36" s="1625">
        <v>249301</v>
      </c>
      <c r="T36" s="1640" t="s">
        <v>2200</v>
      </c>
      <c r="U36" s="1640">
        <v>413164</v>
      </c>
      <c r="V36" s="1640">
        <v>18518</v>
      </c>
      <c r="W36" s="1640">
        <v>13989</v>
      </c>
      <c r="X36" s="1640">
        <v>232545</v>
      </c>
      <c r="Y36" s="1640">
        <v>199365</v>
      </c>
      <c r="Z36" s="1640">
        <v>249826</v>
      </c>
      <c r="AA36" s="1640">
        <v>1066900</v>
      </c>
      <c r="AB36" s="1640">
        <v>117266</v>
      </c>
      <c r="AC36" s="1640">
        <v>709918</v>
      </c>
      <c r="AD36" s="1640">
        <v>809564</v>
      </c>
      <c r="AE36" s="1640">
        <v>732899</v>
      </c>
      <c r="AF36" s="1640">
        <v>5785</v>
      </c>
      <c r="AG36" s="1640">
        <v>540568</v>
      </c>
      <c r="AH36" s="1640">
        <v>469620</v>
      </c>
      <c r="AI36" s="1640">
        <v>650725</v>
      </c>
      <c r="AJ36" s="1640">
        <v>255651</v>
      </c>
      <c r="AK36" s="1640">
        <v>767797</v>
      </c>
      <c r="AL36" s="1640">
        <v>47753</v>
      </c>
      <c r="AM36" s="1640">
        <v>1053698</v>
      </c>
      <c r="AN36" s="1640" t="s">
        <v>2200</v>
      </c>
      <c r="AO36" s="1640" t="s">
        <v>2200</v>
      </c>
    </row>
    <row r="37" spans="2:41" s="1615" customFormat="1" ht="12.75" customHeight="1">
      <c r="B37" s="1638" t="s">
        <v>2139</v>
      </c>
      <c r="C37" s="1640">
        <v>6113503</v>
      </c>
      <c r="D37" s="1640">
        <v>5920545</v>
      </c>
      <c r="E37" s="1640">
        <v>192958</v>
      </c>
      <c r="F37" s="1640">
        <v>39105</v>
      </c>
      <c r="G37" s="1640">
        <v>153853</v>
      </c>
      <c r="H37" s="1640">
        <v>726791</v>
      </c>
      <c r="I37" s="1640">
        <v>114976</v>
      </c>
      <c r="J37" s="1640">
        <v>11637</v>
      </c>
      <c r="K37" s="1640" t="s">
        <v>2200</v>
      </c>
      <c r="L37" s="1640" t="s">
        <v>2200</v>
      </c>
      <c r="M37" s="1640">
        <v>57884</v>
      </c>
      <c r="N37" s="1640">
        <v>2738226</v>
      </c>
      <c r="O37" s="1640">
        <v>1797</v>
      </c>
      <c r="P37" s="1640">
        <v>32449</v>
      </c>
      <c r="Q37" s="1640">
        <v>71943</v>
      </c>
      <c r="R37" s="1640">
        <v>6365</v>
      </c>
      <c r="S37" s="1625">
        <v>290542</v>
      </c>
      <c r="T37" s="1640" t="s">
        <v>2200</v>
      </c>
      <c r="U37" s="1640">
        <v>412789</v>
      </c>
      <c r="V37" s="1640">
        <v>22337</v>
      </c>
      <c r="W37" s="1640">
        <v>15142</v>
      </c>
      <c r="X37" s="1640">
        <v>202206</v>
      </c>
      <c r="Y37" s="1640">
        <v>130468</v>
      </c>
      <c r="Z37" s="1640">
        <v>191251</v>
      </c>
      <c r="AA37" s="1640">
        <v>1086700</v>
      </c>
      <c r="AB37" s="1640">
        <v>135917</v>
      </c>
      <c r="AC37" s="1640">
        <v>1396187</v>
      </c>
      <c r="AD37" s="1640">
        <v>710682</v>
      </c>
      <c r="AE37" s="1640">
        <v>370927</v>
      </c>
      <c r="AF37" s="1640">
        <v>11445</v>
      </c>
      <c r="AG37" s="1640">
        <v>724348</v>
      </c>
      <c r="AH37" s="1640">
        <v>229718</v>
      </c>
      <c r="AI37" s="1640">
        <v>678638</v>
      </c>
      <c r="AJ37" s="1640">
        <v>213662</v>
      </c>
      <c r="AK37" s="1640">
        <v>475306</v>
      </c>
      <c r="AL37" s="1640">
        <v>84630</v>
      </c>
      <c r="AM37" s="1640">
        <v>889085</v>
      </c>
      <c r="AN37" s="1640" t="s">
        <v>2200</v>
      </c>
      <c r="AO37" s="1640" t="s">
        <v>2200</v>
      </c>
    </row>
    <row r="38" spans="2:41" s="1615" customFormat="1" ht="12.75" customHeight="1">
      <c r="B38" s="1638" t="s">
        <v>2140</v>
      </c>
      <c r="C38" s="1640">
        <v>6169924</v>
      </c>
      <c r="D38" s="1640">
        <v>6026138</v>
      </c>
      <c r="E38" s="1640">
        <v>143786</v>
      </c>
      <c r="F38" s="1640">
        <v>86951</v>
      </c>
      <c r="G38" s="1640">
        <v>56835</v>
      </c>
      <c r="H38" s="1640">
        <v>710404</v>
      </c>
      <c r="I38" s="1640">
        <v>92937</v>
      </c>
      <c r="J38" s="1640">
        <v>11186</v>
      </c>
      <c r="K38" s="1640">
        <v>9785</v>
      </c>
      <c r="L38" s="1640" t="s">
        <v>2200</v>
      </c>
      <c r="M38" s="1640">
        <v>43397</v>
      </c>
      <c r="N38" s="1640">
        <v>2334693</v>
      </c>
      <c r="O38" s="1640">
        <v>1219</v>
      </c>
      <c r="P38" s="1640">
        <v>139217</v>
      </c>
      <c r="Q38" s="1640">
        <v>74828</v>
      </c>
      <c r="R38" s="1640">
        <v>5899</v>
      </c>
      <c r="S38" s="1625">
        <v>537019</v>
      </c>
      <c r="T38" s="1640" t="s">
        <v>2200</v>
      </c>
      <c r="U38" s="1640">
        <v>545852</v>
      </c>
      <c r="V38" s="1640">
        <v>21299</v>
      </c>
      <c r="W38" s="1640">
        <v>3826</v>
      </c>
      <c r="X38" s="1640">
        <v>69545</v>
      </c>
      <c r="Y38" s="1640">
        <v>220114</v>
      </c>
      <c r="Z38" s="1640">
        <v>115604</v>
      </c>
      <c r="AA38" s="1640">
        <v>1233100</v>
      </c>
      <c r="AB38" s="1640">
        <v>116775</v>
      </c>
      <c r="AC38" s="1640">
        <v>682067</v>
      </c>
      <c r="AD38" s="1640">
        <v>783299</v>
      </c>
      <c r="AE38" s="1640">
        <v>265312</v>
      </c>
      <c r="AF38" s="1640">
        <v>6352</v>
      </c>
      <c r="AG38" s="1640">
        <v>1218638</v>
      </c>
      <c r="AH38" s="1640">
        <v>39149</v>
      </c>
      <c r="AI38" s="1640">
        <v>1097703</v>
      </c>
      <c r="AJ38" s="1640">
        <v>199424</v>
      </c>
      <c r="AK38" s="1640">
        <v>813133</v>
      </c>
      <c r="AL38" s="1640" t="s">
        <v>2200</v>
      </c>
      <c r="AM38" s="1640">
        <v>804286</v>
      </c>
      <c r="AN38" s="1640" t="s">
        <v>2200</v>
      </c>
      <c r="AO38" s="1640" t="s">
        <v>2200</v>
      </c>
    </row>
    <row r="39" spans="2:41" s="1615" customFormat="1" ht="12.75" customHeight="1">
      <c r="B39" s="1638"/>
      <c r="C39" s="1640"/>
      <c r="D39" s="1640"/>
      <c r="E39" s="1640"/>
      <c r="F39" s="1640"/>
      <c r="G39" s="1640"/>
      <c r="H39" s="1640"/>
      <c r="I39" s="1640"/>
      <c r="J39" s="1640"/>
      <c r="K39" s="1640"/>
      <c r="L39" s="1640"/>
      <c r="M39" s="1640"/>
      <c r="N39" s="1640"/>
      <c r="O39" s="1640"/>
      <c r="P39" s="1640"/>
      <c r="Q39" s="1640"/>
      <c r="R39" s="1640"/>
      <c r="S39" s="1625"/>
      <c r="T39" s="1640"/>
      <c r="U39" s="1640"/>
      <c r="V39" s="1640"/>
      <c r="W39" s="1640"/>
      <c r="X39" s="1640"/>
      <c r="Y39" s="1640"/>
      <c r="Z39" s="1640"/>
      <c r="AA39" s="1640"/>
      <c r="AB39" s="1640"/>
      <c r="AC39" s="1640"/>
      <c r="AD39" s="1640"/>
      <c r="AE39" s="1640"/>
      <c r="AF39" s="1640"/>
      <c r="AG39" s="1640"/>
      <c r="AH39" s="1640"/>
      <c r="AI39" s="1640"/>
      <c r="AJ39" s="1640"/>
      <c r="AK39" s="1640"/>
      <c r="AL39" s="1640"/>
      <c r="AM39" s="1640"/>
      <c r="AN39" s="1640"/>
      <c r="AO39" s="1640"/>
    </row>
    <row r="40" spans="2:41" s="1615" customFormat="1" ht="12.75" customHeight="1">
      <c r="B40" s="1638" t="s">
        <v>2141</v>
      </c>
      <c r="C40" s="1640">
        <v>4451268</v>
      </c>
      <c r="D40" s="1640">
        <v>4301802</v>
      </c>
      <c r="E40" s="1640">
        <v>149466</v>
      </c>
      <c r="F40" s="1640">
        <v>1285</v>
      </c>
      <c r="G40" s="1640">
        <v>148181</v>
      </c>
      <c r="H40" s="1640">
        <v>469562</v>
      </c>
      <c r="I40" s="1640">
        <v>94734</v>
      </c>
      <c r="J40" s="1640">
        <v>6986</v>
      </c>
      <c r="K40" s="1640" t="s">
        <v>2200</v>
      </c>
      <c r="L40" s="1640" t="s">
        <v>2200</v>
      </c>
      <c r="M40" s="1640">
        <v>50338</v>
      </c>
      <c r="N40" s="1640">
        <v>2335082</v>
      </c>
      <c r="O40" s="1640">
        <v>1417</v>
      </c>
      <c r="P40" s="1640">
        <v>28923</v>
      </c>
      <c r="Q40" s="1640">
        <v>83685</v>
      </c>
      <c r="R40" s="1640">
        <v>6794</v>
      </c>
      <c r="S40" s="1625">
        <v>174715</v>
      </c>
      <c r="T40" s="1640" t="s">
        <v>2200</v>
      </c>
      <c r="U40" s="1640">
        <v>279235</v>
      </c>
      <c r="V40" s="1640">
        <v>7076</v>
      </c>
      <c r="W40" s="1640">
        <v>5327</v>
      </c>
      <c r="X40" s="1640">
        <v>264289</v>
      </c>
      <c r="Y40" s="1640">
        <v>145429</v>
      </c>
      <c r="Z40" s="1640">
        <v>87176</v>
      </c>
      <c r="AA40" s="1640">
        <v>410500</v>
      </c>
      <c r="AB40" s="1640">
        <v>104625</v>
      </c>
      <c r="AC40" s="1640">
        <v>769899</v>
      </c>
      <c r="AD40" s="1640">
        <v>550599</v>
      </c>
      <c r="AE40" s="1640">
        <v>489733</v>
      </c>
      <c r="AF40" s="1640">
        <v>8755</v>
      </c>
      <c r="AG40" s="1640">
        <v>337405</v>
      </c>
      <c r="AH40" s="1640">
        <v>198916</v>
      </c>
      <c r="AI40" s="1640">
        <v>637665</v>
      </c>
      <c r="AJ40" s="1640">
        <v>162568</v>
      </c>
      <c r="AK40" s="1640">
        <v>430108</v>
      </c>
      <c r="AL40" s="1640">
        <v>2627</v>
      </c>
      <c r="AM40" s="1640">
        <v>608902</v>
      </c>
      <c r="AN40" s="1640" t="s">
        <v>2200</v>
      </c>
      <c r="AO40" s="1640" t="s">
        <v>2200</v>
      </c>
    </row>
    <row r="41" spans="2:41" s="1615" customFormat="1" ht="12.75" customHeight="1">
      <c r="B41" s="1638" t="s">
        <v>2142</v>
      </c>
      <c r="C41" s="1640">
        <v>7011875</v>
      </c>
      <c r="D41" s="1640">
        <v>6893933</v>
      </c>
      <c r="E41" s="1640">
        <v>117942</v>
      </c>
      <c r="F41" s="1640">
        <v>100</v>
      </c>
      <c r="G41" s="1640">
        <v>117842</v>
      </c>
      <c r="H41" s="1640">
        <v>877179</v>
      </c>
      <c r="I41" s="1640">
        <v>108857</v>
      </c>
      <c r="J41" s="1640">
        <v>12591</v>
      </c>
      <c r="K41" s="1640" t="s">
        <v>2200</v>
      </c>
      <c r="L41" s="1640">
        <v>5638</v>
      </c>
      <c r="M41" s="1640">
        <v>45241</v>
      </c>
      <c r="N41" s="1640">
        <v>3022878</v>
      </c>
      <c r="O41" s="1640">
        <v>1494</v>
      </c>
      <c r="P41" s="1640">
        <v>126521</v>
      </c>
      <c r="Q41" s="1640">
        <v>155651</v>
      </c>
      <c r="R41" s="1640">
        <v>15372</v>
      </c>
      <c r="S41" s="1625">
        <v>341159</v>
      </c>
      <c r="T41" s="1640" t="s">
        <v>2200</v>
      </c>
      <c r="U41" s="1640">
        <v>512314</v>
      </c>
      <c r="V41" s="1640">
        <v>142744</v>
      </c>
      <c r="W41" s="1640">
        <v>7352</v>
      </c>
      <c r="X41" s="1640">
        <v>617100</v>
      </c>
      <c r="Y41" s="1640">
        <v>174625</v>
      </c>
      <c r="Z41" s="1640">
        <v>141847</v>
      </c>
      <c r="AA41" s="1640">
        <v>703312</v>
      </c>
      <c r="AB41" s="1640">
        <v>112416</v>
      </c>
      <c r="AC41" s="1640">
        <v>1095534</v>
      </c>
      <c r="AD41" s="1640">
        <v>1023487</v>
      </c>
      <c r="AE41" s="1640">
        <v>806839</v>
      </c>
      <c r="AF41" s="1640">
        <v>5052</v>
      </c>
      <c r="AG41" s="1640">
        <v>997746</v>
      </c>
      <c r="AH41" s="1640">
        <v>96770</v>
      </c>
      <c r="AI41" s="1640">
        <v>1008136</v>
      </c>
      <c r="AJ41" s="1640">
        <v>242191</v>
      </c>
      <c r="AK41" s="1640">
        <v>692016</v>
      </c>
      <c r="AL41" s="1640">
        <v>56577</v>
      </c>
      <c r="AM41" s="1640">
        <v>757169</v>
      </c>
      <c r="AN41" s="1640" t="s">
        <v>2200</v>
      </c>
      <c r="AO41" s="1640" t="s">
        <v>2200</v>
      </c>
    </row>
    <row r="42" spans="2:41" s="1615" customFormat="1" ht="12.75" customHeight="1">
      <c r="B42" s="1638" t="s">
        <v>2143</v>
      </c>
      <c r="C42" s="1640">
        <v>5355865</v>
      </c>
      <c r="D42" s="1640">
        <v>5158734</v>
      </c>
      <c r="E42" s="1640">
        <v>197131</v>
      </c>
      <c r="F42" s="1640">
        <v>0</v>
      </c>
      <c r="G42" s="1640">
        <v>197131</v>
      </c>
      <c r="H42" s="1640">
        <v>459022</v>
      </c>
      <c r="I42" s="1640">
        <v>73350</v>
      </c>
      <c r="J42" s="1640">
        <v>7417</v>
      </c>
      <c r="K42" s="1640" t="s">
        <v>2200</v>
      </c>
      <c r="L42" s="1640" t="s">
        <v>2200</v>
      </c>
      <c r="M42" s="1640">
        <v>36137</v>
      </c>
      <c r="N42" s="1640">
        <v>2136677</v>
      </c>
      <c r="O42" s="1640">
        <v>1384</v>
      </c>
      <c r="P42" s="1640">
        <v>53486</v>
      </c>
      <c r="Q42" s="1640">
        <v>68025</v>
      </c>
      <c r="R42" s="1640">
        <v>6099</v>
      </c>
      <c r="S42" s="1625">
        <v>513868</v>
      </c>
      <c r="T42" s="1640" t="s">
        <v>2200</v>
      </c>
      <c r="U42" s="1640">
        <v>464372</v>
      </c>
      <c r="V42" s="1640">
        <v>14953</v>
      </c>
      <c r="W42" s="1640">
        <v>15451</v>
      </c>
      <c r="X42" s="1640">
        <v>65370</v>
      </c>
      <c r="Y42" s="1640">
        <v>131508</v>
      </c>
      <c r="Z42" s="1640">
        <v>222546</v>
      </c>
      <c r="AA42" s="1640">
        <v>1086200</v>
      </c>
      <c r="AB42" s="1640">
        <v>98572</v>
      </c>
      <c r="AC42" s="1640">
        <v>578768</v>
      </c>
      <c r="AD42" s="1640">
        <v>608310</v>
      </c>
      <c r="AE42" s="1640">
        <v>213256</v>
      </c>
      <c r="AF42" s="1640">
        <v>16790</v>
      </c>
      <c r="AG42" s="1640">
        <v>813666</v>
      </c>
      <c r="AH42" s="1640">
        <v>82164</v>
      </c>
      <c r="AI42" s="1640">
        <v>618651</v>
      </c>
      <c r="AJ42" s="1640">
        <v>185731</v>
      </c>
      <c r="AK42" s="1640">
        <v>1323979</v>
      </c>
      <c r="AL42" s="1640">
        <v>66612</v>
      </c>
      <c r="AM42" s="1640">
        <v>552235</v>
      </c>
      <c r="AN42" s="1640" t="s">
        <v>2200</v>
      </c>
      <c r="AO42" s="1640" t="s">
        <v>2200</v>
      </c>
    </row>
    <row r="43" spans="2:41" s="1615" customFormat="1" ht="12.75" customHeight="1">
      <c r="B43" s="1638" t="s">
        <v>2144</v>
      </c>
      <c r="C43" s="1640">
        <v>6885068</v>
      </c>
      <c r="D43" s="1640">
        <v>6771128</v>
      </c>
      <c r="E43" s="1640">
        <v>113940</v>
      </c>
      <c r="F43" s="1640">
        <v>13638</v>
      </c>
      <c r="G43" s="1640">
        <v>100302</v>
      </c>
      <c r="H43" s="1640">
        <v>693614</v>
      </c>
      <c r="I43" s="1640">
        <v>124120</v>
      </c>
      <c r="J43" s="1640">
        <v>11553</v>
      </c>
      <c r="K43" s="1640" t="s">
        <v>2200</v>
      </c>
      <c r="L43" s="1640">
        <v>354</v>
      </c>
      <c r="M43" s="1640">
        <v>60969</v>
      </c>
      <c r="N43" s="1640">
        <v>3253034</v>
      </c>
      <c r="O43" s="1640">
        <v>1801</v>
      </c>
      <c r="P43" s="1640">
        <v>42202</v>
      </c>
      <c r="Q43" s="1640">
        <v>96159</v>
      </c>
      <c r="R43" s="1640">
        <v>9667</v>
      </c>
      <c r="S43" s="1625">
        <v>459736</v>
      </c>
      <c r="T43" s="1640" t="s">
        <v>2200</v>
      </c>
      <c r="U43" s="1640">
        <v>782688</v>
      </c>
      <c r="V43" s="1640">
        <v>14731</v>
      </c>
      <c r="W43" s="1640">
        <v>6300</v>
      </c>
      <c r="X43" s="1640">
        <v>126759</v>
      </c>
      <c r="Y43" s="1640">
        <v>134007</v>
      </c>
      <c r="Z43" s="1640">
        <v>84074</v>
      </c>
      <c r="AA43" s="1640">
        <v>983300</v>
      </c>
      <c r="AB43" s="1640">
        <v>116562</v>
      </c>
      <c r="AC43" s="1640">
        <v>1092500</v>
      </c>
      <c r="AD43" s="1640">
        <v>676961</v>
      </c>
      <c r="AE43" s="1640">
        <v>584066</v>
      </c>
      <c r="AF43" s="1640">
        <v>15160</v>
      </c>
      <c r="AG43" s="1640">
        <v>1019770</v>
      </c>
      <c r="AH43" s="1640">
        <v>117490</v>
      </c>
      <c r="AI43" s="1640">
        <v>634063</v>
      </c>
      <c r="AJ43" s="1640">
        <v>265337</v>
      </c>
      <c r="AK43" s="1640">
        <v>1173800</v>
      </c>
      <c r="AL43" s="1640">
        <v>50561</v>
      </c>
      <c r="AM43" s="1640">
        <v>1024858</v>
      </c>
      <c r="AN43" s="1640" t="s">
        <v>2200</v>
      </c>
      <c r="AO43" s="1640" t="s">
        <v>2200</v>
      </c>
    </row>
    <row r="44" spans="2:41" s="1615" customFormat="1" ht="12.75" customHeight="1">
      <c r="B44" s="1638" t="s">
        <v>2145</v>
      </c>
      <c r="C44" s="1640">
        <v>4860967</v>
      </c>
      <c r="D44" s="1640">
        <v>4786380</v>
      </c>
      <c r="E44" s="1640">
        <v>74587</v>
      </c>
      <c r="F44" s="1640">
        <v>0</v>
      </c>
      <c r="G44" s="1640">
        <v>74587</v>
      </c>
      <c r="H44" s="1640">
        <v>337586</v>
      </c>
      <c r="I44" s="1640">
        <v>55538</v>
      </c>
      <c r="J44" s="1640">
        <v>4492</v>
      </c>
      <c r="K44" s="1640" t="s">
        <v>2200</v>
      </c>
      <c r="L44" s="1640" t="s">
        <v>2200</v>
      </c>
      <c r="M44" s="1640">
        <v>30121</v>
      </c>
      <c r="N44" s="1640">
        <v>2050655</v>
      </c>
      <c r="O44" s="1640">
        <v>791</v>
      </c>
      <c r="P44" s="1640">
        <v>21691</v>
      </c>
      <c r="Q44" s="1640">
        <v>289292</v>
      </c>
      <c r="R44" s="1640">
        <v>4347</v>
      </c>
      <c r="S44" s="1625">
        <v>180402</v>
      </c>
      <c r="T44" s="1640" t="s">
        <v>2200</v>
      </c>
      <c r="U44" s="1640">
        <v>349605</v>
      </c>
      <c r="V44" s="1640">
        <v>28950</v>
      </c>
      <c r="W44" s="1640">
        <v>2200</v>
      </c>
      <c r="X44" s="1640">
        <v>60000</v>
      </c>
      <c r="Y44" s="1640">
        <v>78239</v>
      </c>
      <c r="Z44" s="1640">
        <v>50158</v>
      </c>
      <c r="AA44" s="1640">
        <v>1316900</v>
      </c>
      <c r="AB44" s="1640">
        <v>91793</v>
      </c>
      <c r="AC44" s="1640">
        <v>372873</v>
      </c>
      <c r="AD44" s="1640">
        <v>481001</v>
      </c>
      <c r="AE44" s="1640">
        <v>632500</v>
      </c>
      <c r="AF44" s="1640">
        <v>1557</v>
      </c>
      <c r="AG44" s="1640">
        <v>499150</v>
      </c>
      <c r="AH44" s="1640">
        <v>926178</v>
      </c>
      <c r="AI44" s="1640">
        <v>651518</v>
      </c>
      <c r="AJ44" s="1640">
        <v>121248</v>
      </c>
      <c r="AK44" s="1640">
        <v>445801</v>
      </c>
      <c r="AL44" s="1640">
        <v>109392</v>
      </c>
      <c r="AM44" s="1640">
        <v>453369</v>
      </c>
      <c r="AN44" s="1640" t="s">
        <v>2200</v>
      </c>
      <c r="AO44" s="1640" t="s">
        <v>2200</v>
      </c>
    </row>
    <row r="45" spans="2:41" s="1615" customFormat="1" ht="12.75" customHeight="1">
      <c r="B45" s="1638" t="s">
        <v>2146</v>
      </c>
      <c r="C45" s="1640">
        <v>4517885</v>
      </c>
      <c r="D45" s="1640">
        <v>4362503</v>
      </c>
      <c r="E45" s="1640">
        <v>155382</v>
      </c>
      <c r="F45" s="1640">
        <v>0</v>
      </c>
      <c r="G45" s="1640">
        <v>155382</v>
      </c>
      <c r="H45" s="1640">
        <v>343630</v>
      </c>
      <c r="I45" s="1640">
        <v>64444</v>
      </c>
      <c r="J45" s="1640">
        <v>5316</v>
      </c>
      <c r="K45" s="1640" t="s">
        <v>2200</v>
      </c>
      <c r="L45" s="1640">
        <v>190</v>
      </c>
      <c r="M45" s="1640">
        <v>34439</v>
      </c>
      <c r="N45" s="1640">
        <v>2049714</v>
      </c>
      <c r="O45" s="1640">
        <v>1055</v>
      </c>
      <c r="P45" s="1640">
        <v>86954</v>
      </c>
      <c r="Q45" s="1640">
        <v>41299</v>
      </c>
      <c r="R45" s="1640">
        <v>6051</v>
      </c>
      <c r="S45" s="1625">
        <v>198643</v>
      </c>
      <c r="T45" s="1640" t="s">
        <v>2200</v>
      </c>
      <c r="U45" s="1640">
        <v>327085</v>
      </c>
      <c r="V45" s="1640">
        <v>17161</v>
      </c>
      <c r="W45" s="1640">
        <v>2150</v>
      </c>
      <c r="X45" s="1640">
        <v>140583</v>
      </c>
      <c r="Y45" s="1640">
        <v>161110</v>
      </c>
      <c r="Z45" s="1640">
        <v>52861</v>
      </c>
      <c r="AA45" s="1640">
        <v>985200</v>
      </c>
      <c r="AB45" s="1640">
        <v>94138</v>
      </c>
      <c r="AC45" s="1640">
        <v>614284</v>
      </c>
      <c r="AD45" s="1640">
        <v>788177</v>
      </c>
      <c r="AE45" s="1640">
        <v>172151</v>
      </c>
      <c r="AF45" s="1640">
        <v>13741</v>
      </c>
      <c r="AG45" s="1640">
        <v>1150150</v>
      </c>
      <c r="AH45" s="1640">
        <v>33906</v>
      </c>
      <c r="AI45" s="1640">
        <v>480202</v>
      </c>
      <c r="AJ45" s="1640">
        <v>136270</v>
      </c>
      <c r="AK45" s="1640">
        <v>360642</v>
      </c>
      <c r="AL45" s="1640">
        <v>46002</v>
      </c>
      <c r="AM45" s="1640">
        <v>472840</v>
      </c>
      <c r="AN45" s="1640" t="s">
        <v>2200</v>
      </c>
      <c r="AO45" s="1640" t="s">
        <v>2200</v>
      </c>
    </row>
    <row r="46" spans="2:41" s="1615" customFormat="1" ht="12.75" customHeight="1">
      <c r="B46" s="1638" t="s">
        <v>2147</v>
      </c>
      <c r="C46" s="1640">
        <v>4609334</v>
      </c>
      <c r="D46" s="1640">
        <v>4508735</v>
      </c>
      <c r="E46" s="1640">
        <v>100599</v>
      </c>
      <c r="F46" s="1640">
        <v>75</v>
      </c>
      <c r="G46" s="1640">
        <v>10524</v>
      </c>
      <c r="H46" s="1640">
        <v>392126</v>
      </c>
      <c r="I46" s="1640">
        <v>70416</v>
      </c>
      <c r="J46" s="1640">
        <v>5441</v>
      </c>
      <c r="K46" s="1640">
        <v>3459</v>
      </c>
      <c r="L46" s="1640">
        <v>394</v>
      </c>
      <c r="M46" s="1640">
        <v>33522</v>
      </c>
      <c r="N46" s="1640">
        <v>2222787</v>
      </c>
      <c r="O46" s="1640">
        <v>1208</v>
      </c>
      <c r="P46" s="1640">
        <v>23137</v>
      </c>
      <c r="Q46" s="1640">
        <v>56049</v>
      </c>
      <c r="R46" s="1640">
        <v>7238</v>
      </c>
      <c r="S46" s="1625">
        <v>122697</v>
      </c>
      <c r="T46" s="1640" t="s">
        <v>2200</v>
      </c>
      <c r="U46" s="1640">
        <v>436304</v>
      </c>
      <c r="V46" s="1640">
        <v>11026</v>
      </c>
      <c r="W46" s="1640">
        <v>2000</v>
      </c>
      <c r="X46" s="1640">
        <v>103072</v>
      </c>
      <c r="Y46" s="1640">
        <v>120590</v>
      </c>
      <c r="Z46" s="1640">
        <v>223568</v>
      </c>
      <c r="AA46" s="1640">
        <v>774300</v>
      </c>
      <c r="AB46" s="1640">
        <v>89587</v>
      </c>
      <c r="AC46" s="1640">
        <v>700044</v>
      </c>
      <c r="AD46" s="1640">
        <v>752708</v>
      </c>
      <c r="AE46" s="1640">
        <v>323693</v>
      </c>
      <c r="AF46" s="1640">
        <v>9869</v>
      </c>
      <c r="AG46" s="1640">
        <v>588407</v>
      </c>
      <c r="AH46" s="1640">
        <v>529612</v>
      </c>
      <c r="AI46" s="1640">
        <v>314205</v>
      </c>
      <c r="AJ46" s="1640">
        <v>155499</v>
      </c>
      <c r="AK46" s="1640">
        <v>409429</v>
      </c>
      <c r="AL46" s="1640">
        <v>41097</v>
      </c>
      <c r="AM46" s="1640">
        <v>594585</v>
      </c>
      <c r="AN46" s="1640" t="s">
        <v>2200</v>
      </c>
      <c r="AO46" s="1640" t="s">
        <v>2200</v>
      </c>
    </row>
    <row r="47" spans="2:41" s="1615" customFormat="1" ht="12.75" customHeight="1">
      <c r="B47" s="1638"/>
      <c r="C47" s="1640"/>
      <c r="D47" s="1640"/>
      <c r="E47" s="1640"/>
      <c r="F47" s="1640"/>
      <c r="G47" s="1640"/>
      <c r="H47" s="1640"/>
      <c r="I47" s="1640"/>
      <c r="J47" s="1640"/>
      <c r="K47" s="1640"/>
      <c r="L47" s="1640"/>
      <c r="M47" s="1640"/>
      <c r="N47" s="1640"/>
      <c r="O47" s="1640"/>
      <c r="P47" s="1640"/>
      <c r="Q47" s="1640"/>
      <c r="R47" s="1640"/>
      <c r="S47" s="1625"/>
      <c r="T47" s="1640"/>
      <c r="U47" s="1640"/>
      <c r="V47" s="1640"/>
      <c r="W47" s="1640"/>
      <c r="X47" s="1640"/>
      <c r="Y47" s="1640"/>
      <c r="Z47" s="1640"/>
      <c r="AA47" s="1640"/>
      <c r="AB47" s="1640"/>
      <c r="AC47" s="1640"/>
      <c r="AD47" s="1640"/>
      <c r="AE47" s="1640"/>
      <c r="AF47" s="1640"/>
      <c r="AG47" s="1640"/>
      <c r="AH47" s="1640"/>
      <c r="AI47" s="1640"/>
      <c r="AJ47" s="1640"/>
      <c r="AK47" s="1640"/>
      <c r="AL47" s="1640"/>
      <c r="AM47" s="1640"/>
      <c r="AN47" s="1640"/>
      <c r="AO47" s="1640"/>
    </row>
    <row r="48" spans="2:41" s="1615" customFormat="1" ht="12.75" customHeight="1">
      <c r="B48" s="1638" t="s">
        <v>2148</v>
      </c>
      <c r="C48" s="1640">
        <v>11572855</v>
      </c>
      <c r="D48" s="1640">
        <v>11110287</v>
      </c>
      <c r="E48" s="1640">
        <v>462568</v>
      </c>
      <c r="F48" s="1640">
        <v>0</v>
      </c>
      <c r="G48" s="1640">
        <v>462568</v>
      </c>
      <c r="H48" s="1640">
        <v>2162174</v>
      </c>
      <c r="I48" s="1640">
        <v>336027</v>
      </c>
      <c r="J48" s="1640">
        <v>30973</v>
      </c>
      <c r="K48" s="1640" t="s">
        <v>2200</v>
      </c>
      <c r="L48" s="1640">
        <v>389</v>
      </c>
      <c r="M48" s="1640">
        <v>181148</v>
      </c>
      <c r="N48" s="1640">
        <v>4544821</v>
      </c>
      <c r="O48" s="1640">
        <v>5415</v>
      </c>
      <c r="P48" s="1640">
        <v>135517</v>
      </c>
      <c r="Q48" s="1640">
        <v>173404</v>
      </c>
      <c r="R48" s="1640">
        <v>38165</v>
      </c>
      <c r="S48" s="1625">
        <v>639328</v>
      </c>
      <c r="T48" s="1640" t="s">
        <v>2200</v>
      </c>
      <c r="U48" s="1640">
        <v>692220</v>
      </c>
      <c r="V48" s="1640">
        <v>42210</v>
      </c>
      <c r="W48" s="1640">
        <v>3250</v>
      </c>
      <c r="X48" s="1640">
        <v>284565</v>
      </c>
      <c r="Y48" s="1640">
        <v>467556</v>
      </c>
      <c r="Z48" s="1640">
        <v>183093</v>
      </c>
      <c r="AA48" s="1640">
        <v>1652600</v>
      </c>
      <c r="AB48" s="1640">
        <v>171388</v>
      </c>
      <c r="AC48" s="1640">
        <v>1553436</v>
      </c>
      <c r="AD48" s="1640">
        <v>1586504</v>
      </c>
      <c r="AE48" s="1640">
        <v>1423606</v>
      </c>
      <c r="AF48" s="1640">
        <v>55158</v>
      </c>
      <c r="AG48" s="1640">
        <v>976913</v>
      </c>
      <c r="AH48" s="1640">
        <v>374384</v>
      </c>
      <c r="AI48" s="1640">
        <v>1948358</v>
      </c>
      <c r="AJ48" s="1640">
        <v>421543</v>
      </c>
      <c r="AK48" s="1640">
        <v>1259017</v>
      </c>
      <c r="AL48" s="1640">
        <v>1934</v>
      </c>
      <c r="AM48" s="1640">
        <v>1338046</v>
      </c>
      <c r="AN48" s="1640" t="s">
        <v>2200</v>
      </c>
      <c r="AO48" s="1640" t="s">
        <v>2200</v>
      </c>
    </row>
    <row r="49" spans="2:41" s="1615" customFormat="1" ht="12.75" customHeight="1">
      <c r="B49" s="1638" t="s">
        <v>2149</v>
      </c>
      <c r="C49" s="1640">
        <v>9259501</v>
      </c>
      <c r="D49" s="1640">
        <v>9094774</v>
      </c>
      <c r="E49" s="1640">
        <v>164727</v>
      </c>
      <c r="F49" s="1640">
        <v>0</v>
      </c>
      <c r="G49" s="1640">
        <v>164727</v>
      </c>
      <c r="H49" s="1640">
        <v>1302574</v>
      </c>
      <c r="I49" s="1640">
        <v>240805</v>
      </c>
      <c r="J49" s="1640">
        <v>20039</v>
      </c>
      <c r="K49" s="1640">
        <v>34375</v>
      </c>
      <c r="L49" s="1640">
        <v>407</v>
      </c>
      <c r="M49" s="1640">
        <v>132682</v>
      </c>
      <c r="N49" s="1640">
        <v>4092040</v>
      </c>
      <c r="O49" s="1640">
        <v>4433</v>
      </c>
      <c r="P49" s="1640">
        <v>72037</v>
      </c>
      <c r="Q49" s="1640">
        <v>119389</v>
      </c>
      <c r="R49" s="1640">
        <v>17385</v>
      </c>
      <c r="S49" s="1625">
        <v>432782</v>
      </c>
      <c r="T49" s="1640" t="s">
        <v>2200</v>
      </c>
      <c r="U49" s="1640">
        <v>916149</v>
      </c>
      <c r="V49" s="1640">
        <v>70297</v>
      </c>
      <c r="W49" s="1640">
        <v>7223</v>
      </c>
      <c r="X49" s="1640">
        <v>69260</v>
      </c>
      <c r="Y49" s="1640">
        <v>163558</v>
      </c>
      <c r="Z49" s="1640">
        <v>177066</v>
      </c>
      <c r="AA49" s="1640">
        <v>1387000</v>
      </c>
      <c r="AB49" s="1640">
        <v>138077</v>
      </c>
      <c r="AC49" s="1640">
        <v>1279899</v>
      </c>
      <c r="AD49" s="1640">
        <v>1202222</v>
      </c>
      <c r="AE49" s="1640">
        <v>587201</v>
      </c>
      <c r="AF49" s="1640">
        <v>28921</v>
      </c>
      <c r="AG49" s="1640">
        <v>1148010</v>
      </c>
      <c r="AH49" s="1640">
        <v>453382</v>
      </c>
      <c r="AI49" s="1640">
        <v>1187974</v>
      </c>
      <c r="AJ49" s="1640">
        <v>345922</v>
      </c>
      <c r="AK49" s="1640">
        <v>1271227</v>
      </c>
      <c r="AL49" s="1640">
        <v>54705</v>
      </c>
      <c r="AM49" s="1640">
        <v>1396234</v>
      </c>
      <c r="AN49" s="1640">
        <v>1000</v>
      </c>
      <c r="AO49" s="1640" t="s">
        <v>2200</v>
      </c>
    </row>
    <row r="50" spans="2:41" s="1615" customFormat="1" ht="12.75" customHeight="1">
      <c r="B50" s="1638" t="s">
        <v>2150</v>
      </c>
      <c r="C50" s="1640">
        <v>8364299</v>
      </c>
      <c r="D50" s="1640">
        <v>7971215</v>
      </c>
      <c r="E50" s="1640">
        <v>393084</v>
      </c>
      <c r="F50" s="1640">
        <v>14799</v>
      </c>
      <c r="G50" s="1640">
        <v>378285</v>
      </c>
      <c r="H50" s="1640">
        <v>1327953</v>
      </c>
      <c r="I50" s="1640">
        <v>143998</v>
      </c>
      <c r="J50" s="1640">
        <v>14375</v>
      </c>
      <c r="K50" s="1640" t="s">
        <v>2200</v>
      </c>
      <c r="L50" s="1640" t="s">
        <v>2200</v>
      </c>
      <c r="M50" s="1640">
        <v>73285</v>
      </c>
      <c r="N50" s="1640">
        <v>3314146</v>
      </c>
      <c r="O50" s="1640">
        <v>2144</v>
      </c>
      <c r="P50" s="1640">
        <v>196221</v>
      </c>
      <c r="Q50" s="1640">
        <v>67372</v>
      </c>
      <c r="R50" s="1640">
        <v>16714</v>
      </c>
      <c r="S50" s="1625">
        <v>279159</v>
      </c>
      <c r="T50" s="1640" t="s">
        <v>2200</v>
      </c>
      <c r="U50" s="1640">
        <v>642639</v>
      </c>
      <c r="V50" s="1640">
        <v>84190</v>
      </c>
      <c r="W50" s="1640" t="s">
        <v>2200</v>
      </c>
      <c r="X50" s="1640">
        <v>83170</v>
      </c>
      <c r="Y50" s="1640">
        <v>349801</v>
      </c>
      <c r="Z50" s="1640">
        <v>401332</v>
      </c>
      <c r="AA50" s="1640">
        <v>1367800</v>
      </c>
      <c r="AB50" s="1640">
        <v>122588</v>
      </c>
      <c r="AC50" s="1640">
        <v>1039108</v>
      </c>
      <c r="AD50" s="1640">
        <v>1031430</v>
      </c>
      <c r="AE50" s="1640">
        <v>523748</v>
      </c>
      <c r="AF50" s="1640">
        <v>13028</v>
      </c>
      <c r="AG50" s="1640">
        <v>1222890</v>
      </c>
      <c r="AH50" s="1640">
        <v>278760</v>
      </c>
      <c r="AI50" s="1640">
        <v>1799195</v>
      </c>
      <c r="AJ50" s="1640">
        <v>192916</v>
      </c>
      <c r="AK50" s="1640">
        <v>537221</v>
      </c>
      <c r="AL50" s="1640">
        <v>59336</v>
      </c>
      <c r="AM50" s="1640">
        <v>1145240</v>
      </c>
      <c r="AN50" s="1640">
        <v>5755</v>
      </c>
      <c r="AO50" s="1640" t="s">
        <v>2200</v>
      </c>
    </row>
    <row r="51" spans="2:41" s="1615" customFormat="1" ht="12.75" customHeight="1">
      <c r="B51" s="1638" t="s">
        <v>2151</v>
      </c>
      <c r="C51" s="1640">
        <v>10972539</v>
      </c>
      <c r="D51" s="1640">
        <v>10637486</v>
      </c>
      <c r="E51" s="1640">
        <v>335053</v>
      </c>
      <c r="F51" s="1640">
        <v>27229</v>
      </c>
      <c r="G51" s="1640">
        <v>307824</v>
      </c>
      <c r="H51" s="1640">
        <v>1260265</v>
      </c>
      <c r="I51" s="1640">
        <v>212052</v>
      </c>
      <c r="J51" s="1640">
        <v>18891</v>
      </c>
      <c r="K51" s="1640" t="s">
        <v>2200</v>
      </c>
      <c r="L51" s="1640">
        <v>480</v>
      </c>
      <c r="M51" s="1640">
        <v>115361</v>
      </c>
      <c r="N51" s="1640">
        <v>3791917</v>
      </c>
      <c r="O51" s="1640">
        <v>3570</v>
      </c>
      <c r="P51" s="1640">
        <v>95913</v>
      </c>
      <c r="Q51" s="1640">
        <v>169567</v>
      </c>
      <c r="R51" s="1640">
        <v>13780</v>
      </c>
      <c r="S51" s="1625">
        <v>495805</v>
      </c>
      <c r="T51" s="1640" t="s">
        <v>2200</v>
      </c>
      <c r="U51" s="1640">
        <v>1136215</v>
      </c>
      <c r="V51" s="1640">
        <v>16776</v>
      </c>
      <c r="W51" s="1640">
        <v>984</v>
      </c>
      <c r="X51" s="1640">
        <v>285050</v>
      </c>
      <c r="Y51" s="1640">
        <v>416162</v>
      </c>
      <c r="Z51" s="1640">
        <v>385751</v>
      </c>
      <c r="AA51" s="1640">
        <v>2554000</v>
      </c>
      <c r="AB51" s="1640">
        <v>115737</v>
      </c>
      <c r="AC51" s="1640">
        <v>825589</v>
      </c>
      <c r="AD51" s="1640">
        <v>2232333</v>
      </c>
      <c r="AE51" s="1640">
        <v>1068338</v>
      </c>
      <c r="AF51" s="1640">
        <v>44385</v>
      </c>
      <c r="AG51" s="1640">
        <v>1189225</v>
      </c>
      <c r="AH51" s="1640">
        <v>392132</v>
      </c>
      <c r="AI51" s="1640">
        <v>1649105</v>
      </c>
      <c r="AJ51" s="1640">
        <v>343312</v>
      </c>
      <c r="AK51" s="1640">
        <v>1521748</v>
      </c>
      <c r="AL51" s="1640">
        <v>56866</v>
      </c>
      <c r="AM51" s="1640">
        <v>1198716</v>
      </c>
      <c r="AN51" s="1640" t="s">
        <v>2200</v>
      </c>
      <c r="AO51" s="1640" t="s">
        <v>2200</v>
      </c>
    </row>
    <row r="52" spans="2:41" s="1615" customFormat="1" ht="12.75" customHeight="1">
      <c r="B52" s="1638" t="s">
        <v>2152</v>
      </c>
      <c r="C52" s="1640">
        <v>7570364</v>
      </c>
      <c r="D52" s="1640">
        <v>7171772</v>
      </c>
      <c r="E52" s="1640">
        <v>398592</v>
      </c>
      <c r="F52" s="1640">
        <v>233131</v>
      </c>
      <c r="G52" s="1640">
        <v>165461</v>
      </c>
      <c r="H52" s="1640">
        <v>688280</v>
      </c>
      <c r="I52" s="1640">
        <v>129843</v>
      </c>
      <c r="J52" s="1640">
        <v>9066</v>
      </c>
      <c r="K52" s="1640" t="s">
        <v>2200</v>
      </c>
      <c r="L52" s="1640">
        <v>428</v>
      </c>
      <c r="M52" s="1640">
        <v>75604</v>
      </c>
      <c r="N52" s="1640">
        <v>3199212</v>
      </c>
      <c r="O52" s="1640">
        <v>2185</v>
      </c>
      <c r="P52" s="1640">
        <v>48172</v>
      </c>
      <c r="Q52" s="1640">
        <v>166808</v>
      </c>
      <c r="R52" s="1640">
        <v>8524</v>
      </c>
      <c r="S52" s="1625">
        <v>461188</v>
      </c>
      <c r="T52" s="1640" t="s">
        <v>2200</v>
      </c>
      <c r="U52" s="1640">
        <v>671944</v>
      </c>
      <c r="V52" s="1640">
        <v>29312</v>
      </c>
      <c r="W52" s="1640">
        <v>350</v>
      </c>
      <c r="X52" s="1640">
        <v>94204</v>
      </c>
      <c r="Y52" s="1640">
        <v>660053</v>
      </c>
      <c r="Z52" s="1640">
        <v>227491</v>
      </c>
      <c r="AA52" s="1640">
        <v>1097700</v>
      </c>
      <c r="AB52" s="1640">
        <v>106637</v>
      </c>
      <c r="AC52" s="1640">
        <v>826644</v>
      </c>
      <c r="AD52" s="1640">
        <v>757988</v>
      </c>
      <c r="AE52" s="1640">
        <v>383489</v>
      </c>
      <c r="AF52" s="1640">
        <v>8835</v>
      </c>
      <c r="AG52" s="1640">
        <v>1218302</v>
      </c>
      <c r="AH52" s="1640">
        <v>1022285</v>
      </c>
      <c r="AI52" s="1640">
        <v>547449</v>
      </c>
      <c r="AJ52" s="1640">
        <v>171057</v>
      </c>
      <c r="AK52" s="1640">
        <v>1186512</v>
      </c>
      <c r="AL52" s="1640">
        <v>58851</v>
      </c>
      <c r="AM52" s="1640">
        <v>883723</v>
      </c>
      <c r="AN52" s="1640" t="s">
        <v>2200</v>
      </c>
      <c r="AO52" s="1640" t="s">
        <v>2200</v>
      </c>
    </row>
    <row r="53" spans="2:41" s="1615" customFormat="1" ht="12.75" customHeight="1">
      <c r="B53" s="1638"/>
      <c r="C53" s="1640"/>
      <c r="D53" s="1640"/>
      <c r="E53" s="1640"/>
      <c r="F53" s="1640"/>
      <c r="G53" s="1640"/>
      <c r="H53" s="1640"/>
      <c r="I53" s="1640"/>
      <c r="J53" s="1640"/>
      <c r="K53" s="1640"/>
      <c r="L53" s="1640"/>
      <c r="M53" s="1640"/>
      <c r="N53" s="1640"/>
      <c r="O53" s="1640"/>
      <c r="P53" s="1640"/>
      <c r="Q53" s="1640"/>
      <c r="R53" s="1640"/>
      <c r="S53" s="1625"/>
      <c r="T53" s="1640"/>
      <c r="U53" s="1640"/>
      <c r="V53" s="1640"/>
      <c r="W53" s="1640"/>
      <c r="X53" s="1640"/>
      <c r="Y53" s="1640"/>
      <c r="Z53" s="1640"/>
      <c r="AA53" s="1640"/>
      <c r="AB53" s="1640"/>
      <c r="AC53" s="1640"/>
      <c r="AD53" s="1640"/>
      <c r="AE53" s="1640"/>
      <c r="AF53" s="1640"/>
      <c r="AG53" s="1640"/>
      <c r="AH53" s="1640"/>
      <c r="AI53" s="1640"/>
      <c r="AJ53" s="1640"/>
      <c r="AK53" s="1640"/>
      <c r="AL53" s="1640"/>
      <c r="AM53" s="1640"/>
      <c r="AN53" s="1640"/>
      <c r="AO53" s="1640"/>
    </row>
    <row r="54" spans="2:41" s="1615" customFormat="1" ht="12.75" customHeight="1">
      <c r="B54" s="1638" t="s">
        <v>2177</v>
      </c>
      <c r="C54" s="1640">
        <v>4801107</v>
      </c>
      <c r="D54" s="1640">
        <v>4734234</v>
      </c>
      <c r="E54" s="1640">
        <v>66873</v>
      </c>
      <c r="F54" s="1640">
        <v>10</v>
      </c>
      <c r="G54" s="1640">
        <v>66863</v>
      </c>
      <c r="H54" s="1640">
        <v>527296</v>
      </c>
      <c r="I54" s="1640">
        <v>64721</v>
      </c>
      <c r="J54" s="1640">
        <v>8260</v>
      </c>
      <c r="K54" s="1640">
        <v>12926</v>
      </c>
      <c r="L54" s="1640" t="s">
        <v>2200</v>
      </c>
      <c r="M54" s="1640">
        <v>28383</v>
      </c>
      <c r="N54" s="1640">
        <v>2002732</v>
      </c>
      <c r="O54" s="1640">
        <v>905</v>
      </c>
      <c r="P54" s="1640">
        <v>41086</v>
      </c>
      <c r="Q54" s="1640">
        <v>37962</v>
      </c>
      <c r="R54" s="1640">
        <v>11452</v>
      </c>
      <c r="S54" s="1625">
        <v>299945</v>
      </c>
      <c r="T54" s="1640" t="s">
        <v>2200</v>
      </c>
      <c r="U54" s="1640">
        <v>500956</v>
      </c>
      <c r="V54" s="1640">
        <v>21851</v>
      </c>
      <c r="W54" s="1640">
        <v>4157</v>
      </c>
      <c r="X54" s="1640">
        <v>291364</v>
      </c>
      <c r="Y54" s="1640">
        <v>66563</v>
      </c>
      <c r="Z54" s="1640">
        <v>89448</v>
      </c>
      <c r="AA54" s="1640">
        <v>791100</v>
      </c>
      <c r="AB54" s="1640">
        <v>100872</v>
      </c>
      <c r="AC54" s="1640">
        <v>818558</v>
      </c>
      <c r="AD54" s="1640">
        <v>555654</v>
      </c>
      <c r="AE54" s="1640">
        <v>174254</v>
      </c>
      <c r="AF54" s="1640">
        <v>7913</v>
      </c>
      <c r="AG54" s="1640">
        <v>1003348</v>
      </c>
      <c r="AH54" s="1640">
        <v>44228</v>
      </c>
      <c r="AI54" s="1640">
        <v>574322</v>
      </c>
      <c r="AJ54" s="1640">
        <v>191879</v>
      </c>
      <c r="AK54" s="1640">
        <v>622707</v>
      </c>
      <c r="AL54" s="1640">
        <v>78535</v>
      </c>
      <c r="AM54" s="1640">
        <v>527258</v>
      </c>
      <c r="AN54" s="1640">
        <v>34706</v>
      </c>
      <c r="AO54" s="1640" t="s">
        <v>2200</v>
      </c>
    </row>
    <row r="55" spans="2:41" s="1615" customFormat="1" ht="12.75" customHeight="1">
      <c r="B55" s="1638" t="s">
        <v>2153</v>
      </c>
      <c r="C55" s="1640">
        <v>6703295</v>
      </c>
      <c r="D55" s="1640">
        <v>6287459</v>
      </c>
      <c r="E55" s="1640">
        <v>415836</v>
      </c>
      <c r="F55" s="1640">
        <v>240</v>
      </c>
      <c r="G55" s="1640">
        <v>415596</v>
      </c>
      <c r="H55" s="1640">
        <v>1641749</v>
      </c>
      <c r="I55" s="1640">
        <v>169116</v>
      </c>
      <c r="J55" s="1640">
        <v>21495</v>
      </c>
      <c r="K55" s="1640" t="s">
        <v>2200</v>
      </c>
      <c r="L55" s="1640" t="s">
        <v>2200</v>
      </c>
      <c r="M55" s="1640">
        <v>71288</v>
      </c>
      <c r="N55" s="1640">
        <v>2238877</v>
      </c>
      <c r="O55" s="1640">
        <v>2752</v>
      </c>
      <c r="P55" s="1640">
        <v>39664</v>
      </c>
      <c r="Q55" s="1640">
        <v>80488</v>
      </c>
      <c r="R55" s="1640">
        <v>15970</v>
      </c>
      <c r="S55" s="1625">
        <v>332198</v>
      </c>
      <c r="T55" s="1640" t="s">
        <v>2200</v>
      </c>
      <c r="U55" s="1640">
        <v>312860</v>
      </c>
      <c r="V55" s="1640">
        <v>30474</v>
      </c>
      <c r="W55" s="1640">
        <v>3476</v>
      </c>
      <c r="X55" s="1640">
        <v>257102</v>
      </c>
      <c r="Y55" s="1640">
        <v>205086</v>
      </c>
      <c r="Z55" s="1640">
        <v>240200</v>
      </c>
      <c r="AA55" s="1640">
        <v>1040500</v>
      </c>
      <c r="AB55" s="1640">
        <v>128230</v>
      </c>
      <c r="AC55" s="1640">
        <v>1056287</v>
      </c>
      <c r="AD55" s="1640">
        <v>794347</v>
      </c>
      <c r="AE55" s="1640">
        <v>303059</v>
      </c>
      <c r="AF55" s="1640">
        <v>14979</v>
      </c>
      <c r="AG55" s="1640">
        <v>785619</v>
      </c>
      <c r="AH55" s="1640">
        <v>95650</v>
      </c>
      <c r="AI55" s="1640">
        <v>929891</v>
      </c>
      <c r="AJ55" s="1640">
        <v>319940</v>
      </c>
      <c r="AK55" s="1640">
        <v>1280439</v>
      </c>
      <c r="AL55" s="1640" t="s">
        <v>2200</v>
      </c>
      <c r="AM55" s="1640">
        <v>579018</v>
      </c>
      <c r="AN55" s="1640" t="s">
        <v>2200</v>
      </c>
      <c r="AO55" s="1640" t="s">
        <v>2200</v>
      </c>
    </row>
    <row r="56" spans="2:41" s="1615" customFormat="1" ht="12.75" customHeight="1">
      <c r="B56" s="1638" t="s">
        <v>2154</v>
      </c>
      <c r="C56" s="1640">
        <v>5934890</v>
      </c>
      <c r="D56" s="1640">
        <v>5801994</v>
      </c>
      <c r="E56" s="1640">
        <v>132896</v>
      </c>
      <c r="F56" s="1640">
        <v>37677</v>
      </c>
      <c r="G56" s="1640">
        <v>95219</v>
      </c>
      <c r="H56" s="1640">
        <v>1000435</v>
      </c>
      <c r="I56" s="1640">
        <v>122928</v>
      </c>
      <c r="J56" s="1640">
        <v>13563</v>
      </c>
      <c r="K56" s="1640" t="s">
        <v>2200</v>
      </c>
      <c r="L56" s="1640" t="s">
        <v>2200</v>
      </c>
      <c r="M56" s="1640">
        <v>59924</v>
      </c>
      <c r="N56" s="1640">
        <v>2208449</v>
      </c>
      <c r="O56" s="1640">
        <v>1989</v>
      </c>
      <c r="P56" s="1640">
        <v>16847</v>
      </c>
      <c r="Q56" s="1640">
        <v>40329</v>
      </c>
      <c r="R56" s="1640">
        <v>10193</v>
      </c>
      <c r="S56" s="1625">
        <v>425310</v>
      </c>
      <c r="T56" s="1640" t="s">
        <v>2200</v>
      </c>
      <c r="U56" s="1640">
        <v>300677</v>
      </c>
      <c r="V56" s="1640">
        <v>13604</v>
      </c>
      <c r="W56" s="1640">
        <v>13422</v>
      </c>
      <c r="X56" s="1640">
        <v>572208</v>
      </c>
      <c r="Y56" s="1640">
        <v>77830</v>
      </c>
      <c r="Z56" s="1640">
        <v>290882</v>
      </c>
      <c r="AA56" s="1640">
        <v>766300</v>
      </c>
      <c r="AB56" s="1640">
        <v>116120</v>
      </c>
      <c r="AC56" s="1640">
        <v>826752</v>
      </c>
      <c r="AD56" s="1640">
        <v>921378</v>
      </c>
      <c r="AE56" s="1640">
        <v>250817</v>
      </c>
      <c r="AF56" s="1640">
        <v>17148</v>
      </c>
      <c r="AG56" s="1640">
        <v>546393</v>
      </c>
      <c r="AH56" s="1640">
        <v>63792</v>
      </c>
      <c r="AI56" s="1640">
        <v>1152174</v>
      </c>
      <c r="AJ56" s="1640">
        <v>237890</v>
      </c>
      <c r="AK56" s="1640">
        <v>1086390</v>
      </c>
      <c r="AL56" s="1640" t="s">
        <v>2200</v>
      </c>
      <c r="AM56" s="1640">
        <v>583140</v>
      </c>
      <c r="AN56" s="1640" t="s">
        <v>2200</v>
      </c>
      <c r="AO56" s="1640" t="s">
        <v>2200</v>
      </c>
    </row>
    <row r="57" spans="2:41" s="1615" customFormat="1" ht="12.75" customHeight="1">
      <c r="B57" s="1638" t="s">
        <v>2155</v>
      </c>
      <c r="C57" s="1640">
        <v>6323779</v>
      </c>
      <c r="D57" s="1640">
        <v>6097955</v>
      </c>
      <c r="E57" s="1640">
        <v>225824</v>
      </c>
      <c r="F57" s="1640">
        <v>16000</v>
      </c>
      <c r="G57" s="1640">
        <v>209824</v>
      </c>
      <c r="H57" s="1640">
        <v>632802</v>
      </c>
      <c r="I57" s="1640">
        <v>114970</v>
      </c>
      <c r="J57" s="1640">
        <v>9660</v>
      </c>
      <c r="K57" s="1640" t="s">
        <v>2200</v>
      </c>
      <c r="L57" s="1640" t="s">
        <v>2200</v>
      </c>
      <c r="M57" s="1640">
        <v>63576</v>
      </c>
      <c r="N57" s="1640">
        <v>2696836</v>
      </c>
      <c r="O57" s="1640">
        <v>2383</v>
      </c>
      <c r="P57" s="1640">
        <v>23076</v>
      </c>
      <c r="Q57" s="1640">
        <v>71164</v>
      </c>
      <c r="R57" s="1640">
        <v>7344</v>
      </c>
      <c r="S57" s="1625">
        <v>266651</v>
      </c>
      <c r="T57" s="1640" t="s">
        <v>2200</v>
      </c>
      <c r="U57" s="1640">
        <v>945333</v>
      </c>
      <c r="V57" s="1640">
        <v>9362</v>
      </c>
      <c r="W57" s="1640">
        <v>13385</v>
      </c>
      <c r="X57" s="1640">
        <v>211808</v>
      </c>
      <c r="Y57" s="1640">
        <v>238009</v>
      </c>
      <c r="Z57" s="1640">
        <v>93420</v>
      </c>
      <c r="AA57" s="1640">
        <v>924000</v>
      </c>
      <c r="AB57" s="1640">
        <v>115075</v>
      </c>
      <c r="AC57" s="1640">
        <v>633972</v>
      </c>
      <c r="AD57" s="1640">
        <v>967891</v>
      </c>
      <c r="AE57" s="1640">
        <v>234137</v>
      </c>
      <c r="AF57" s="1640">
        <v>21889</v>
      </c>
      <c r="AG57" s="1640">
        <v>1391805</v>
      </c>
      <c r="AH57" s="1640">
        <v>422599</v>
      </c>
      <c r="AI57" s="1640">
        <v>575421</v>
      </c>
      <c r="AJ57" s="1640">
        <v>182608</v>
      </c>
      <c r="AK57" s="1640">
        <v>583864</v>
      </c>
      <c r="AL57" s="1640">
        <v>6613</v>
      </c>
      <c r="AM57" s="1640">
        <v>962081</v>
      </c>
      <c r="AN57" s="1640" t="s">
        <v>2200</v>
      </c>
      <c r="AO57" s="1640" t="s">
        <v>2200</v>
      </c>
    </row>
    <row r="58" spans="2:41" s="1615" customFormat="1" ht="12.75" customHeight="1">
      <c r="B58" s="1638" t="s">
        <v>2156</v>
      </c>
      <c r="C58" s="1640">
        <v>4773389</v>
      </c>
      <c r="D58" s="1640">
        <v>4587452</v>
      </c>
      <c r="E58" s="1640">
        <v>185937</v>
      </c>
      <c r="F58" s="1640">
        <v>13100</v>
      </c>
      <c r="G58" s="1640">
        <v>172837</v>
      </c>
      <c r="H58" s="1640">
        <v>643083</v>
      </c>
      <c r="I58" s="1640">
        <v>95248</v>
      </c>
      <c r="J58" s="1640">
        <v>8757</v>
      </c>
      <c r="K58" s="1640" t="s">
        <v>2200</v>
      </c>
      <c r="L58" s="1640" t="s">
        <v>2200</v>
      </c>
      <c r="M58" s="1640">
        <v>49517</v>
      </c>
      <c r="N58" s="1640">
        <v>2061064</v>
      </c>
      <c r="O58" s="1640">
        <v>1934</v>
      </c>
      <c r="P58" s="1640">
        <v>17466</v>
      </c>
      <c r="Q58" s="1640">
        <v>198233</v>
      </c>
      <c r="R58" s="1640">
        <v>20192</v>
      </c>
      <c r="S58" s="1625">
        <v>150299</v>
      </c>
      <c r="T58" s="1640" t="s">
        <v>2200</v>
      </c>
      <c r="U58" s="1640">
        <v>475588</v>
      </c>
      <c r="V58" s="1640">
        <v>11417</v>
      </c>
      <c r="W58" s="1640">
        <v>1000</v>
      </c>
      <c r="X58" s="1640">
        <v>108814</v>
      </c>
      <c r="Y58" s="1640">
        <v>180611</v>
      </c>
      <c r="Z58" s="1640">
        <v>100606</v>
      </c>
      <c r="AA58" s="1640">
        <v>649560</v>
      </c>
      <c r="AB58" s="1640">
        <v>97758</v>
      </c>
      <c r="AC58" s="1640">
        <v>822552</v>
      </c>
      <c r="AD58" s="1640">
        <v>641016</v>
      </c>
      <c r="AE58" s="1640">
        <v>173076</v>
      </c>
      <c r="AF58" s="1640">
        <v>13958</v>
      </c>
      <c r="AG58" s="1640">
        <v>837340</v>
      </c>
      <c r="AH58" s="1640">
        <v>303373</v>
      </c>
      <c r="AI58" s="1640">
        <v>543067</v>
      </c>
      <c r="AJ58" s="1640">
        <v>149362</v>
      </c>
      <c r="AK58" s="1640">
        <v>495272</v>
      </c>
      <c r="AL58" s="1640">
        <v>8347</v>
      </c>
      <c r="AM58" s="1640">
        <v>502331</v>
      </c>
      <c r="AN58" s="1640" t="s">
        <v>2200</v>
      </c>
      <c r="AO58" s="1640" t="s">
        <v>2200</v>
      </c>
    </row>
    <row r="59" spans="2:41" s="1615" customFormat="1" ht="12.75" customHeight="1">
      <c r="B59" s="1638" t="s">
        <v>2157</v>
      </c>
      <c r="C59" s="1640">
        <v>4881028</v>
      </c>
      <c r="D59" s="1640">
        <v>4748683</v>
      </c>
      <c r="E59" s="1640">
        <v>132345</v>
      </c>
      <c r="F59" s="1640">
        <v>0</v>
      </c>
      <c r="G59" s="1640">
        <v>132345</v>
      </c>
      <c r="H59" s="1640">
        <v>606041</v>
      </c>
      <c r="I59" s="1640">
        <v>90168</v>
      </c>
      <c r="J59" s="1640">
        <v>8582</v>
      </c>
      <c r="K59" s="1640" t="s">
        <v>2200</v>
      </c>
      <c r="L59" s="1640" t="s">
        <v>2200</v>
      </c>
      <c r="M59" s="1640">
        <v>42819</v>
      </c>
      <c r="N59" s="1640">
        <v>1849650</v>
      </c>
      <c r="O59" s="1640">
        <v>1183</v>
      </c>
      <c r="P59" s="1640">
        <v>21287</v>
      </c>
      <c r="Q59" s="1640">
        <v>146635</v>
      </c>
      <c r="R59" s="1640">
        <v>7250</v>
      </c>
      <c r="S59" s="1625">
        <v>399049</v>
      </c>
      <c r="T59" s="1640" t="s">
        <v>2200</v>
      </c>
      <c r="U59" s="1640">
        <v>267497</v>
      </c>
      <c r="V59" s="1640">
        <v>15462</v>
      </c>
      <c r="W59" s="1640">
        <v>4265</v>
      </c>
      <c r="X59" s="1640">
        <v>435460</v>
      </c>
      <c r="Y59" s="1640">
        <v>179525</v>
      </c>
      <c r="Z59" s="1640">
        <v>72755</v>
      </c>
      <c r="AA59" s="1640">
        <v>733400</v>
      </c>
      <c r="AB59" s="1640">
        <v>108172</v>
      </c>
      <c r="AC59" s="1640">
        <v>696955</v>
      </c>
      <c r="AD59" s="1640">
        <v>526069</v>
      </c>
      <c r="AE59" s="1640">
        <v>148306</v>
      </c>
      <c r="AF59" s="1640">
        <v>8752</v>
      </c>
      <c r="AG59" s="1640">
        <v>603696</v>
      </c>
      <c r="AH59" s="1640">
        <v>180258</v>
      </c>
      <c r="AI59" s="1640">
        <v>473027</v>
      </c>
      <c r="AJ59" s="1640">
        <v>154650</v>
      </c>
      <c r="AK59" s="1640">
        <v>1280288</v>
      </c>
      <c r="AL59" s="1640" t="s">
        <v>2200</v>
      </c>
      <c r="AM59" s="1640">
        <v>568510</v>
      </c>
      <c r="AN59" s="1640" t="s">
        <v>2200</v>
      </c>
      <c r="AO59" s="1640" t="s">
        <v>2200</v>
      </c>
    </row>
    <row r="60" spans="2:41" s="1615" customFormat="1" ht="12.75" customHeight="1">
      <c r="B60" s="1638" t="s">
        <v>2158</v>
      </c>
      <c r="C60" s="1640">
        <v>5203136</v>
      </c>
      <c r="D60" s="1640">
        <v>5107939</v>
      </c>
      <c r="E60" s="1640">
        <v>95197</v>
      </c>
      <c r="F60" s="1640">
        <v>4600</v>
      </c>
      <c r="G60" s="1640">
        <v>90597</v>
      </c>
      <c r="H60" s="1640">
        <v>546703</v>
      </c>
      <c r="I60" s="1640">
        <v>77477</v>
      </c>
      <c r="J60" s="1640">
        <v>6180</v>
      </c>
      <c r="K60" s="1640" t="s">
        <v>2200</v>
      </c>
      <c r="L60" s="1640" t="s">
        <v>2200</v>
      </c>
      <c r="M60" s="1640">
        <v>42228</v>
      </c>
      <c r="N60" s="1640">
        <v>2513840</v>
      </c>
      <c r="O60" s="1640">
        <v>1562</v>
      </c>
      <c r="P60" s="1640">
        <v>22605</v>
      </c>
      <c r="Q60" s="1640">
        <v>106940</v>
      </c>
      <c r="R60" s="1640">
        <v>5400</v>
      </c>
      <c r="S60" s="1625">
        <v>364399</v>
      </c>
      <c r="T60" s="1640" t="s">
        <v>2200</v>
      </c>
      <c r="U60" s="1640">
        <v>569094</v>
      </c>
      <c r="V60" s="1640">
        <v>23080</v>
      </c>
      <c r="W60" s="1640" t="s">
        <v>2200</v>
      </c>
      <c r="X60" s="1640">
        <v>159274</v>
      </c>
      <c r="Y60" s="1640">
        <v>61036</v>
      </c>
      <c r="Z60" s="1640">
        <v>53975</v>
      </c>
      <c r="AA60" s="1640">
        <v>649343</v>
      </c>
      <c r="AB60" s="1640">
        <v>93171</v>
      </c>
      <c r="AC60" s="1640">
        <v>551508</v>
      </c>
      <c r="AD60" s="1640">
        <v>692906</v>
      </c>
      <c r="AE60" s="1640">
        <v>279413</v>
      </c>
      <c r="AF60" s="1640">
        <v>4468</v>
      </c>
      <c r="AG60" s="1640">
        <v>833280</v>
      </c>
      <c r="AH60" s="1640">
        <v>203261</v>
      </c>
      <c r="AI60" s="1640">
        <v>771671</v>
      </c>
      <c r="AJ60" s="1640">
        <v>167305</v>
      </c>
      <c r="AK60" s="1640">
        <v>670236</v>
      </c>
      <c r="AL60" s="1640">
        <v>55639</v>
      </c>
      <c r="AM60" s="1640">
        <v>785081</v>
      </c>
      <c r="AN60" s="1640" t="s">
        <v>2200</v>
      </c>
      <c r="AO60" s="1640" t="s">
        <v>2200</v>
      </c>
    </row>
    <row r="61" spans="2:41" s="1615" customFormat="1" ht="12.75" customHeight="1">
      <c r="B61" s="1638" t="s">
        <v>2159</v>
      </c>
      <c r="C61" s="1640">
        <v>7108478</v>
      </c>
      <c r="D61" s="1640">
        <v>7038843</v>
      </c>
      <c r="E61" s="1640">
        <v>69635</v>
      </c>
      <c r="F61" s="1640">
        <v>705</v>
      </c>
      <c r="G61" s="1640">
        <v>68930</v>
      </c>
      <c r="H61" s="1640">
        <v>987107</v>
      </c>
      <c r="I61" s="1640">
        <v>107069</v>
      </c>
      <c r="J61" s="1640">
        <v>13853</v>
      </c>
      <c r="K61" s="1640" t="s">
        <v>2200</v>
      </c>
      <c r="L61" s="1640">
        <v>19270</v>
      </c>
      <c r="M61" s="1640">
        <v>42625</v>
      </c>
      <c r="N61" s="1640">
        <v>2772524</v>
      </c>
      <c r="O61" s="1640">
        <v>1578</v>
      </c>
      <c r="P61" s="1640">
        <v>122777</v>
      </c>
      <c r="Q61" s="1640">
        <v>40487</v>
      </c>
      <c r="R61" s="1640">
        <v>8794</v>
      </c>
      <c r="S61" s="1625">
        <v>862552</v>
      </c>
      <c r="T61" s="1640" t="s">
        <v>2200</v>
      </c>
      <c r="U61" s="1640">
        <v>776595</v>
      </c>
      <c r="V61" s="1640">
        <v>25309</v>
      </c>
      <c r="W61" s="1640">
        <v>22375</v>
      </c>
      <c r="X61" s="1640">
        <v>69112</v>
      </c>
      <c r="Y61" s="1640">
        <v>80337</v>
      </c>
      <c r="Z61" s="1640">
        <v>113214</v>
      </c>
      <c r="AA61" s="1640">
        <v>1042900</v>
      </c>
      <c r="AB61" s="1640">
        <v>112412</v>
      </c>
      <c r="AC61" s="1640">
        <v>930606</v>
      </c>
      <c r="AD61" s="1640">
        <v>1052305</v>
      </c>
      <c r="AE61" s="1640">
        <v>290194</v>
      </c>
      <c r="AF61" s="1640">
        <v>23901</v>
      </c>
      <c r="AG61" s="1640">
        <v>564000</v>
      </c>
      <c r="AH61" s="1640">
        <v>147226</v>
      </c>
      <c r="AI61" s="1640">
        <v>563013</v>
      </c>
      <c r="AJ61" s="1640">
        <v>250923</v>
      </c>
      <c r="AK61" s="1640">
        <v>1548990</v>
      </c>
      <c r="AL61" s="1640">
        <v>662267</v>
      </c>
      <c r="AM61" s="1640">
        <v>883052</v>
      </c>
      <c r="AN61" s="1640">
        <v>9954</v>
      </c>
      <c r="AO61" s="1640" t="s">
        <v>2200</v>
      </c>
    </row>
    <row r="62" spans="2:41" s="1615" customFormat="1" ht="12.75" customHeight="1">
      <c r="B62" s="1638" t="s">
        <v>2160</v>
      </c>
      <c r="C62" s="1640">
        <v>8866387</v>
      </c>
      <c r="D62" s="1640">
        <v>8693937</v>
      </c>
      <c r="E62" s="1640">
        <v>172450</v>
      </c>
      <c r="F62" s="1640">
        <v>53</v>
      </c>
      <c r="G62" s="1640">
        <v>172397</v>
      </c>
      <c r="H62" s="1640">
        <v>1304927</v>
      </c>
      <c r="I62" s="1640">
        <v>175587</v>
      </c>
      <c r="J62" s="1640">
        <v>20439</v>
      </c>
      <c r="K62" s="1640" t="s">
        <v>2200</v>
      </c>
      <c r="L62" s="1640">
        <v>266</v>
      </c>
      <c r="M62" s="1640">
        <v>83208</v>
      </c>
      <c r="N62" s="1640">
        <v>3043676</v>
      </c>
      <c r="O62" s="1640">
        <v>3533</v>
      </c>
      <c r="P62" s="1640">
        <v>47931</v>
      </c>
      <c r="Q62" s="1640">
        <v>108974</v>
      </c>
      <c r="R62" s="1640">
        <v>29088</v>
      </c>
      <c r="S62" s="1625">
        <v>379112</v>
      </c>
      <c r="T62" s="1640" t="s">
        <v>2200</v>
      </c>
      <c r="U62" s="1640">
        <v>1283462</v>
      </c>
      <c r="V62" s="1640">
        <v>20072</v>
      </c>
      <c r="W62" s="1640">
        <v>2640</v>
      </c>
      <c r="X62" s="1640">
        <v>74748</v>
      </c>
      <c r="Y62" s="1640">
        <v>168695</v>
      </c>
      <c r="Z62" s="1640">
        <v>125835</v>
      </c>
      <c r="AA62" s="1640">
        <v>1994194</v>
      </c>
      <c r="AB62" s="1640">
        <v>126299</v>
      </c>
      <c r="AC62" s="1640">
        <v>1975071</v>
      </c>
      <c r="AD62" s="1640">
        <v>1086376</v>
      </c>
      <c r="AE62" s="1640">
        <v>397853</v>
      </c>
      <c r="AF62" s="1640">
        <v>352</v>
      </c>
      <c r="AG62" s="1640">
        <v>1918908</v>
      </c>
      <c r="AH62" s="1640">
        <v>228591</v>
      </c>
      <c r="AI62" s="1640">
        <v>777283</v>
      </c>
      <c r="AJ62" s="1640">
        <v>317099</v>
      </c>
      <c r="AK62" s="1640">
        <v>1148217</v>
      </c>
      <c r="AL62" s="1640">
        <v>19452</v>
      </c>
      <c r="AM62" s="1640">
        <v>698436</v>
      </c>
      <c r="AN62" s="1640" t="s">
        <v>2200</v>
      </c>
      <c r="AO62" s="1640" t="s">
        <v>2200</v>
      </c>
    </row>
    <row r="63" spans="2:41" s="1615" customFormat="1" ht="12.75" customHeight="1">
      <c r="B63" s="1638" t="s">
        <v>2161</v>
      </c>
      <c r="C63" s="1640">
        <v>6087777</v>
      </c>
      <c r="D63" s="1640">
        <v>5989082</v>
      </c>
      <c r="E63" s="1640">
        <v>98695</v>
      </c>
      <c r="F63" s="1640">
        <v>0</v>
      </c>
      <c r="G63" s="1640">
        <v>98695</v>
      </c>
      <c r="H63" s="1640">
        <v>589891</v>
      </c>
      <c r="I63" s="1640">
        <v>80242</v>
      </c>
      <c r="J63" s="1640">
        <v>8729</v>
      </c>
      <c r="K63" s="1640">
        <v>813</v>
      </c>
      <c r="L63" s="1640" t="s">
        <v>2200</v>
      </c>
      <c r="M63" s="1640">
        <v>38401</v>
      </c>
      <c r="N63" s="1640">
        <v>2401534</v>
      </c>
      <c r="O63" s="1640">
        <v>1124</v>
      </c>
      <c r="P63" s="1640">
        <v>22878</v>
      </c>
      <c r="Q63" s="1640">
        <v>62473</v>
      </c>
      <c r="R63" s="1640">
        <v>6583</v>
      </c>
      <c r="S63" s="1625">
        <v>267483</v>
      </c>
      <c r="T63" s="1640" t="s">
        <v>2200</v>
      </c>
      <c r="U63" s="1640">
        <v>619768</v>
      </c>
      <c r="V63" s="1640">
        <v>36971</v>
      </c>
      <c r="W63" s="1640">
        <v>3883</v>
      </c>
      <c r="X63" s="1640">
        <v>305667</v>
      </c>
      <c r="Y63" s="1640">
        <v>123131</v>
      </c>
      <c r="Z63" s="1640">
        <v>116216</v>
      </c>
      <c r="AA63" s="1640">
        <v>1401990</v>
      </c>
      <c r="AB63" s="1640">
        <v>103696</v>
      </c>
      <c r="AC63" s="1640">
        <v>670375</v>
      </c>
      <c r="AD63" s="1640">
        <v>680290</v>
      </c>
      <c r="AE63" s="1640">
        <v>516845</v>
      </c>
      <c r="AF63" s="1640">
        <v>7995</v>
      </c>
      <c r="AG63" s="1640">
        <v>1140215</v>
      </c>
      <c r="AH63" s="1640">
        <v>566410</v>
      </c>
      <c r="AI63" s="1640">
        <v>753187</v>
      </c>
      <c r="AJ63" s="1640">
        <v>180567</v>
      </c>
      <c r="AK63" s="1640">
        <v>675975</v>
      </c>
      <c r="AL63" s="1640">
        <v>99418</v>
      </c>
      <c r="AM63" s="1640">
        <v>580346</v>
      </c>
      <c r="AN63" s="1640">
        <v>13763</v>
      </c>
      <c r="AO63" s="1640" t="s">
        <v>2200</v>
      </c>
    </row>
    <row r="64" spans="2:41" s="1615" customFormat="1" ht="12.75" customHeight="1">
      <c r="B64" s="1638" t="s">
        <v>2162</v>
      </c>
      <c r="C64" s="1640">
        <v>3666399</v>
      </c>
      <c r="D64" s="1640">
        <v>3609980</v>
      </c>
      <c r="E64" s="1640">
        <v>56419</v>
      </c>
      <c r="F64" s="1640">
        <v>0</v>
      </c>
      <c r="G64" s="1640">
        <v>56419</v>
      </c>
      <c r="H64" s="1640">
        <v>347281</v>
      </c>
      <c r="I64" s="1640">
        <v>51853</v>
      </c>
      <c r="J64" s="1640">
        <v>6314</v>
      </c>
      <c r="K64" s="1640" t="s">
        <v>2200</v>
      </c>
      <c r="L64" s="1640" t="s">
        <v>2200</v>
      </c>
      <c r="M64" s="1640">
        <v>21952</v>
      </c>
      <c r="N64" s="1640">
        <v>1655688</v>
      </c>
      <c r="O64" s="1640">
        <v>648</v>
      </c>
      <c r="P64" s="1640">
        <v>28798</v>
      </c>
      <c r="Q64" s="1640">
        <v>58005</v>
      </c>
      <c r="R64" s="1640">
        <v>7401</v>
      </c>
      <c r="S64" s="1625">
        <v>315938</v>
      </c>
      <c r="T64" s="1640" t="s">
        <v>2200</v>
      </c>
      <c r="U64" s="1640">
        <v>212981</v>
      </c>
      <c r="V64" s="1640">
        <v>101113</v>
      </c>
      <c r="W64" s="1640">
        <v>6537</v>
      </c>
      <c r="X64" s="1640">
        <v>348023</v>
      </c>
      <c r="Y64" s="1640">
        <v>67504</v>
      </c>
      <c r="Z64" s="1640">
        <v>83263</v>
      </c>
      <c r="AA64" s="1640">
        <v>353100</v>
      </c>
      <c r="AB64" s="1640">
        <v>97446</v>
      </c>
      <c r="AC64" s="1640">
        <v>726475</v>
      </c>
      <c r="AD64" s="1640">
        <v>665984</v>
      </c>
      <c r="AE64" s="1640">
        <v>116652</v>
      </c>
      <c r="AF64" s="1640">
        <v>8969</v>
      </c>
      <c r="AG64" s="1640">
        <v>388350</v>
      </c>
      <c r="AH64" s="1640">
        <v>138181</v>
      </c>
      <c r="AI64" s="1640">
        <v>253983</v>
      </c>
      <c r="AJ64" s="1640">
        <v>138876</v>
      </c>
      <c r="AK64" s="1640">
        <v>651944</v>
      </c>
      <c r="AL64" s="1640">
        <v>136</v>
      </c>
      <c r="AM64" s="1640">
        <v>422984</v>
      </c>
      <c r="AN64" s="1640" t="s">
        <v>2200</v>
      </c>
      <c r="AO64" s="1640" t="s">
        <v>2200</v>
      </c>
    </row>
    <row r="65" spans="2:41" s="1615" customFormat="1" ht="12.75" customHeight="1" thickBot="1">
      <c r="B65" s="1649" t="s">
        <v>2163</v>
      </c>
      <c r="C65" s="1650">
        <v>4482990</v>
      </c>
      <c r="D65" s="1650">
        <v>4278002</v>
      </c>
      <c r="E65" s="1650">
        <v>204988</v>
      </c>
      <c r="F65" s="1650">
        <v>151</v>
      </c>
      <c r="G65" s="1650">
        <v>204837</v>
      </c>
      <c r="H65" s="1650">
        <v>576246</v>
      </c>
      <c r="I65" s="1650">
        <v>74758</v>
      </c>
      <c r="J65" s="1650">
        <v>8379</v>
      </c>
      <c r="K65" s="1650">
        <v>6757</v>
      </c>
      <c r="L65" s="1650" t="s">
        <v>2200</v>
      </c>
      <c r="M65" s="1650">
        <v>36835</v>
      </c>
      <c r="N65" s="1650">
        <v>1974686</v>
      </c>
      <c r="O65" s="1650">
        <v>1351</v>
      </c>
      <c r="P65" s="1650">
        <v>26379</v>
      </c>
      <c r="Q65" s="1650">
        <v>61810</v>
      </c>
      <c r="R65" s="1650">
        <v>7050</v>
      </c>
      <c r="S65" s="1651">
        <v>205917</v>
      </c>
      <c r="T65" s="1650" t="s">
        <v>2200</v>
      </c>
      <c r="U65" s="1650">
        <v>386482</v>
      </c>
      <c r="V65" s="1650">
        <v>16569</v>
      </c>
      <c r="W65" s="1650">
        <v>3150</v>
      </c>
      <c r="X65" s="1650">
        <v>249966</v>
      </c>
      <c r="Y65" s="1650">
        <v>171580</v>
      </c>
      <c r="Z65" s="1650">
        <v>115875</v>
      </c>
      <c r="AA65" s="1650">
        <v>559200</v>
      </c>
      <c r="AB65" s="1650">
        <v>106296</v>
      </c>
      <c r="AC65" s="1650">
        <v>894068</v>
      </c>
      <c r="AD65" s="1650">
        <v>692112</v>
      </c>
      <c r="AE65" s="1650">
        <v>240936</v>
      </c>
      <c r="AF65" s="1650">
        <v>9039</v>
      </c>
      <c r="AG65" s="1650">
        <v>615527</v>
      </c>
      <c r="AH65" s="1650">
        <v>91827</v>
      </c>
      <c r="AI65" s="1650">
        <v>322189</v>
      </c>
      <c r="AJ65" s="1650">
        <v>183609</v>
      </c>
      <c r="AK65" s="1650">
        <v>553704</v>
      </c>
      <c r="AL65" s="1650">
        <v>40911</v>
      </c>
      <c r="AM65" s="1650">
        <v>527784</v>
      </c>
      <c r="AN65" s="1650" t="s">
        <v>2200</v>
      </c>
      <c r="AO65" s="1650" t="s">
        <v>2200</v>
      </c>
    </row>
    <row r="66" spans="2:19" ht="11.25">
      <c r="B66" s="1613" t="s">
        <v>1003</v>
      </c>
      <c r="Q66" s="1614"/>
      <c r="S66" s="1614"/>
    </row>
    <row r="67" ht="11.25">
      <c r="S67" s="1614"/>
    </row>
    <row r="68" ht="11.25">
      <c r="S68" s="1614"/>
    </row>
    <row r="69" ht="11.25">
      <c r="S69" s="1614"/>
    </row>
    <row r="70" ht="11.25">
      <c r="S70" s="1614"/>
    </row>
  </sheetData>
  <printOptions/>
  <pageMargins left="0.75" right="0.75" top="1" bottom="1" header="0.512" footer="0.512"/>
  <pageSetup orientation="portrait" paperSize="8" r:id="rId1"/>
</worksheet>
</file>

<file path=xl/worksheets/sheet32.xml><?xml version="1.0" encoding="utf-8"?>
<worksheet xmlns="http://schemas.openxmlformats.org/spreadsheetml/2006/main" xmlns:r="http://schemas.openxmlformats.org/officeDocument/2006/relationships">
  <dimension ref="B2:P71"/>
  <sheetViews>
    <sheetView workbookViewId="0" topLeftCell="A1">
      <selection activeCell="A1" sqref="A1"/>
    </sheetView>
  </sheetViews>
  <sheetFormatPr defaultColWidth="9.00390625" defaultRowHeight="13.5"/>
  <cols>
    <col min="1" max="6" width="1.625" style="1023" customWidth="1"/>
    <col min="7" max="7" width="14.625" style="1023" customWidth="1"/>
    <col min="8" max="8" width="7.375" style="1023" customWidth="1"/>
    <col min="9" max="16" width="9.625" style="1023" customWidth="1"/>
    <col min="17" max="16384" width="9.00390625" style="1023" customWidth="1"/>
  </cols>
  <sheetData>
    <row r="2" ht="14.25">
      <c r="B2" s="1024" t="s">
        <v>1078</v>
      </c>
    </row>
    <row r="3" spans="2:16" ht="12.75" thickBot="1">
      <c r="B3" s="1025"/>
      <c r="C3" s="1026"/>
      <c r="D3" s="1026"/>
      <c r="E3" s="1026"/>
      <c r="F3" s="1026"/>
      <c r="G3" s="1026"/>
      <c r="P3" s="1027" t="s">
        <v>1054</v>
      </c>
    </row>
    <row r="4" spans="2:16" ht="12" customHeight="1" thickTop="1">
      <c r="B4" s="1028" t="s">
        <v>1004</v>
      </c>
      <c r="C4" s="1029"/>
      <c r="D4" s="1029"/>
      <c r="E4" s="1029"/>
      <c r="F4" s="1029"/>
      <c r="G4" s="1030"/>
      <c r="H4" s="1029"/>
      <c r="I4" s="1031" t="s">
        <v>2121</v>
      </c>
      <c r="J4" s="1031" t="s">
        <v>1005</v>
      </c>
      <c r="K4" s="1031" t="s">
        <v>1006</v>
      </c>
      <c r="L4" s="1031" t="s">
        <v>1007</v>
      </c>
      <c r="M4" s="1031" t="s">
        <v>1008</v>
      </c>
      <c r="N4" s="1031" t="s">
        <v>1009</v>
      </c>
      <c r="O4" s="1031" t="s">
        <v>1010</v>
      </c>
      <c r="P4" s="1032" t="s">
        <v>1011</v>
      </c>
    </row>
    <row r="5" spans="2:16" ht="12" customHeight="1">
      <c r="B5" s="1519" t="s">
        <v>1055</v>
      </c>
      <c r="C5" s="1520"/>
      <c r="D5" s="1520"/>
      <c r="E5" s="1520"/>
      <c r="F5" s="1520"/>
      <c r="G5" s="1520"/>
      <c r="H5" s="1033" t="s">
        <v>1056</v>
      </c>
      <c r="I5" s="1034">
        <v>59</v>
      </c>
      <c r="J5" s="1034">
        <v>62</v>
      </c>
      <c r="K5" s="1034">
        <v>62</v>
      </c>
      <c r="L5" s="1034">
        <v>61</v>
      </c>
      <c r="M5" s="1034">
        <v>55</v>
      </c>
      <c r="N5" s="1034">
        <v>61</v>
      </c>
      <c r="O5" s="1034">
        <v>504</v>
      </c>
      <c r="P5" s="1035">
        <v>4929</v>
      </c>
    </row>
    <row r="6" spans="2:16" ht="12" customHeight="1">
      <c r="B6" s="1521" t="s">
        <v>1012</v>
      </c>
      <c r="C6" s="1511"/>
      <c r="D6" s="1511"/>
      <c r="E6" s="1511"/>
      <c r="F6" s="1511"/>
      <c r="G6" s="1511"/>
      <c r="H6" s="1026" t="s">
        <v>1013</v>
      </c>
      <c r="I6" s="1037">
        <v>3.54</v>
      </c>
      <c r="J6" s="1038">
        <v>3.57</v>
      </c>
      <c r="K6" s="1038">
        <v>3.65</v>
      </c>
      <c r="L6" s="1037">
        <v>3.58</v>
      </c>
      <c r="M6" s="1037">
        <v>3.62</v>
      </c>
      <c r="N6" s="1037">
        <v>3.47</v>
      </c>
      <c r="O6" s="1038">
        <v>3.63</v>
      </c>
      <c r="P6" s="1039">
        <v>3.53</v>
      </c>
    </row>
    <row r="7" spans="2:16" ht="12" customHeight="1">
      <c r="B7" s="1521" t="s">
        <v>1014</v>
      </c>
      <c r="C7" s="1511"/>
      <c r="D7" s="1511"/>
      <c r="E7" s="1511"/>
      <c r="F7" s="1511"/>
      <c r="G7" s="1511"/>
      <c r="H7" s="1026" t="s">
        <v>1013</v>
      </c>
      <c r="I7" s="1038">
        <v>1.79</v>
      </c>
      <c r="J7" s="1037">
        <v>1.55</v>
      </c>
      <c r="K7" s="1038">
        <v>1.57</v>
      </c>
      <c r="L7" s="1037">
        <v>1.55</v>
      </c>
      <c r="M7" s="1037">
        <v>1.47</v>
      </c>
      <c r="N7" s="1037">
        <v>1.69</v>
      </c>
      <c r="O7" s="1037">
        <v>1.74</v>
      </c>
      <c r="P7" s="1040">
        <v>1.66</v>
      </c>
    </row>
    <row r="8" spans="2:16" ht="12" customHeight="1">
      <c r="B8" s="1522" t="s">
        <v>1015</v>
      </c>
      <c r="C8" s="1523"/>
      <c r="D8" s="1523"/>
      <c r="E8" s="1523"/>
      <c r="F8" s="1523"/>
      <c r="G8" s="1523"/>
      <c r="H8" s="1041" t="s">
        <v>1016</v>
      </c>
      <c r="I8" s="1042">
        <v>45.9</v>
      </c>
      <c r="J8" s="1042">
        <v>44.5</v>
      </c>
      <c r="K8" s="1042">
        <v>44.1</v>
      </c>
      <c r="L8" s="1042">
        <v>48.7</v>
      </c>
      <c r="M8" s="1042">
        <v>45.1</v>
      </c>
      <c r="N8" s="1043">
        <v>47.1</v>
      </c>
      <c r="O8" s="1042">
        <v>46.3</v>
      </c>
      <c r="P8" s="1044">
        <v>45.8</v>
      </c>
    </row>
    <row r="9" spans="2:16" ht="12" customHeight="1">
      <c r="B9" s="1517" t="s">
        <v>1017</v>
      </c>
      <c r="C9" s="1518"/>
      <c r="D9" s="1518"/>
      <c r="E9" s="1518"/>
      <c r="F9" s="1518"/>
      <c r="G9" s="1518"/>
      <c r="H9" s="1045"/>
      <c r="I9" s="1046">
        <f>SUM(I10,I24,I31)</f>
        <v>1104566</v>
      </c>
      <c r="J9" s="1046">
        <f>SUM(J10,J24,J31)</f>
        <v>898933</v>
      </c>
      <c r="K9" s="1046">
        <v>964261</v>
      </c>
      <c r="L9" s="1046">
        <v>955396</v>
      </c>
      <c r="M9" s="1046">
        <f>SUM(M10,M24,M31)</f>
        <v>1051808</v>
      </c>
      <c r="N9" s="1046">
        <v>1136380</v>
      </c>
      <c r="O9" s="1046">
        <v>957700</v>
      </c>
      <c r="P9" s="1047">
        <v>1068999</v>
      </c>
    </row>
    <row r="10" spans="2:16" s="1048" customFormat="1" ht="12" customHeight="1">
      <c r="B10" s="1049"/>
      <c r="C10" s="1516" t="s">
        <v>1018</v>
      </c>
      <c r="D10" s="1516"/>
      <c r="E10" s="1516"/>
      <c r="F10" s="1516"/>
      <c r="G10" s="1516"/>
      <c r="H10" s="1050"/>
      <c r="I10" s="1046">
        <v>662880</v>
      </c>
      <c r="J10" s="1046">
        <v>499345</v>
      </c>
      <c r="K10" s="1046">
        <v>519521</v>
      </c>
      <c r="L10" s="1046">
        <v>498459</v>
      </c>
      <c r="M10" s="1046">
        <v>587851</v>
      </c>
      <c r="N10" s="1046">
        <v>686662</v>
      </c>
      <c r="O10" s="1046">
        <v>542796</v>
      </c>
      <c r="P10" s="1051">
        <v>579461</v>
      </c>
    </row>
    <row r="11" spans="2:16" s="1048" customFormat="1" ht="12" customHeight="1">
      <c r="B11" s="1049"/>
      <c r="C11" s="1052"/>
      <c r="D11" s="1516" t="s">
        <v>1019</v>
      </c>
      <c r="E11" s="1516"/>
      <c r="F11" s="1516"/>
      <c r="G11" s="1516"/>
      <c r="H11" s="1050"/>
      <c r="I11" s="1046">
        <v>651304</v>
      </c>
      <c r="J11" s="1046">
        <v>490977</v>
      </c>
      <c r="K11" s="1046">
        <v>508742</v>
      </c>
      <c r="L11" s="1046">
        <v>489276</v>
      </c>
      <c r="M11" s="1046">
        <v>577156</v>
      </c>
      <c r="N11" s="1046">
        <v>674689</v>
      </c>
      <c r="O11" s="1046">
        <v>531001</v>
      </c>
      <c r="P11" s="1051">
        <v>566856</v>
      </c>
    </row>
    <row r="12" spans="2:16" s="1048" customFormat="1" ht="12" customHeight="1">
      <c r="B12" s="1049"/>
      <c r="C12" s="1052"/>
      <c r="D12" s="1052"/>
      <c r="E12" s="1516" t="s">
        <v>1020</v>
      </c>
      <c r="F12" s="1516"/>
      <c r="G12" s="1516"/>
      <c r="H12" s="1050"/>
      <c r="I12" s="1046">
        <v>605591</v>
      </c>
      <c r="J12" s="1046">
        <v>473446</v>
      </c>
      <c r="K12" s="1046">
        <v>481971</v>
      </c>
      <c r="L12" s="1046">
        <v>456664</v>
      </c>
      <c r="M12" s="1046">
        <v>550141</v>
      </c>
      <c r="N12" s="1046">
        <v>641363</v>
      </c>
      <c r="O12" s="1046">
        <v>502366</v>
      </c>
      <c r="P12" s="1051">
        <v>543687</v>
      </c>
    </row>
    <row r="13" spans="2:16" ht="12" customHeight="1">
      <c r="B13" s="1053"/>
      <c r="C13" s="1054"/>
      <c r="D13" s="1054"/>
      <c r="E13" s="1054"/>
      <c r="F13" s="1511" t="s">
        <v>1021</v>
      </c>
      <c r="G13" s="1512"/>
      <c r="H13" s="1055"/>
      <c r="I13" s="1056">
        <v>482077</v>
      </c>
      <c r="J13" s="1056">
        <v>422300</v>
      </c>
      <c r="K13" s="1056">
        <v>425635</v>
      </c>
      <c r="L13" s="1056">
        <v>428843</v>
      </c>
      <c r="M13" s="1056">
        <v>490210</v>
      </c>
      <c r="N13" s="1056">
        <v>556742</v>
      </c>
      <c r="O13" s="1056">
        <v>426619</v>
      </c>
      <c r="P13" s="1057">
        <v>474550</v>
      </c>
    </row>
    <row r="14" spans="2:16" ht="12" customHeight="1">
      <c r="B14" s="1053"/>
      <c r="C14" s="1054"/>
      <c r="D14" s="1054"/>
      <c r="E14" s="1054"/>
      <c r="F14" s="1054"/>
      <c r="G14" s="1036" t="s">
        <v>1022</v>
      </c>
      <c r="H14" s="1055"/>
      <c r="I14" s="1056">
        <v>377675</v>
      </c>
      <c r="J14" s="1056">
        <v>330613</v>
      </c>
      <c r="K14" s="1056">
        <v>328802</v>
      </c>
      <c r="L14" s="1056">
        <v>349474</v>
      </c>
      <c r="M14" s="1056">
        <v>368131</v>
      </c>
      <c r="N14" s="1056">
        <v>405983</v>
      </c>
      <c r="O14" s="1056">
        <v>339393</v>
      </c>
      <c r="P14" s="1057">
        <v>378409</v>
      </c>
    </row>
    <row r="15" spans="2:16" ht="12" customHeight="1">
      <c r="B15" s="1053"/>
      <c r="C15" s="1054"/>
      <c r="D15" s="1054"/>
      <c r="E15" s="1054"/>
      <c r="F15" s="1054"/>
      <c r="G15" s="1036" t="s">
        <v>1023</v>
      </c>
      <c r="H15" s="1055"/>
      <c r="I15" s="1056">
        <v>5517</v>
      </c>
      <c r="J15" s="1056">
        <v>5443</v>
      </c>
      <c r="K15" s="1056">
        <v>4167</v>
      </c>
      <c r="L15" s="1056">
        <v>3452</v>
      </c>
      <c r="M15" s="1056">
        <v>6506</v>
      </c>
      <c r="N15" s="1056">
        <v>3471</v>
      </c>
      <c r="O15" s="1056">
        <v>4334</v>
      </c>
      <c r="P15" s="1057">
        <v>2948</v>
      </c>
    </row>
    <row r="16" spans="2:16" ht="12" customHeight="1">
      <c r="B16" s="1053"/>
      <c r="C16" s="1054"/>
      <c r="D16" s="1054"/>
      <c r="E16" s="1054"/>
      <c r="F16" s="1054"/>
      <c r="G16" s="1036" t="s">
        <v>1024</v>
      </c>
      <c r="H16" s="1055"/>
      <c r="I16" s="1056">
        <v>98885</v>
      </c>
      <c r="J16" s="1056">
        <v>86244</v>
      </c>
      <c r="K16" s="1056">
        <v>92666</v>
      </c>
      <c r="L16" s="1056">
        <v>75918</v>
      </c>
      <c r="M16" s="1056">
        <v>115572</v>
      </c>
      <c r="N16" s="1056">
        <v>147287</v>
      </c>
      <c r="O16" s="1056">
        <v>82891</v>
      </c>
      <c r="P16" s="1057">
        <v>93193</v>
      </c>
    </row>
    <row r="17" spans="2:16" ht="12" customHeight="1">
      <c r="B17" s="1058"/>
      <c r="C17" s="1026"/>
      <c r="D17" s="1026"/>
      <c r="E17" s="1026"/>
      <c r="F17" s="1511" t="s">
        <v>1057</v>
      </c>
      <c r="G17" s="1511"/>
      <c r="H17" s="1055"/>
      <c r="I17" s="1056">
        <v>123514</v>
      </c>
      <c r="J17" s="1056">
        <v>51146</v>
      </c>
      <c r="K17" s="1056">
        <v>56335</v>
      </c>
      <c r="L17" s="1056">
        <v>27821</v>
      </c>
      <c r="M17" s="1056">
        <v>59982</v>
      </c>
      <c r="N17" s="1056">
        <v>84622</v>
      </c>
      <c r="O17" s="1056">
        <v>75747</v>
      </c>
      <c r="P17" s="1057">
        <v>69137</v>
      </c>
    </row>
    <row r="18" spans="2:16" s="1048" customFormat="1" ht="12" customHeight="1">
      <c r="B18" s="1059"/>
      <c r="C18" s="1060"/>
      <c r="D18" s="1060"/>
      <c r="E18" s="1516" t="s">
        <v>1058</v>
      </c>
      <c r="F18" s="1516"/>
      <c r="G18" s="1516"/>
      <c r="H18" s="1050"/>
      <c r="I18" s="1046">
        <v>9458</v>
      </c>
      <c r="J18" s="1046">
        <v>2265</v>
      </c>
      <c r="K18" s="1046">
        <v>5933</v>
      </c>
      <c r="L18" s="1046">
        <v>3046</v>
      </c>
      <c r="M18" s="1046">
        <v>4152</v>
      </c>
      <c r="N18" s="1046">
        <v>851</v>
      </c>
      <c r="O18" s="1046">
        <v>4220</v>
      </c>
      <c r="P18" s="1051">
        <v>4089</v>
      </c>
    </row>
    <row r="19" spans="2:16" s="1048" customFormat="1" ht="12" customHeight="1">
      <c r="B19" s="1059"/>
      <c r="C19" s="1060"/>
      <c r="D19" s="1060"/>
      <c r="E19" s="1516" t="s">
        <v>1059</v>
      </c>
      <c r="F19" s="1516"/>
      <c r="G19" s="1516"/>
      <c r="H19" s="1050"/>
      <c r="I19" s="1046">
        <v>36256</v>
      </c>
      <c r="J19" s="1046">
        <v>15266</v>
      </c>
      <c r="K19" s="1046">
        <v>20837</v>
      </c>
      <c r="L19" s="1046">
        <v>29566</v>
      </c>
      <c r="M19" s="1046">
        <v>22863</v>
      </c>
      <c r="N19" s="1046">
        <v>32474</v>
      </c>
      <c r="O19" s="1046">
        <v>24415</v>
      </c>
      <c r="P19" s="1051">
        <v>19079</v>
      </c>
    </row>
    <row r="20" spans="2:16" ht="12" customHeight="1">
      <c r="B20" s="1058"/>
      <c r="C20" s="1026"/>
      <c r="D20" s="1026"/>
      <c r="E20" s="1026"/>
      <c r="F20" s="1511" t="s">
        <v>1060</v>
      </c>
      <c r="G20" s="1512"/>
      <c r="H20" s="1055"/>
      <c r="I20" s="1056">
        <v>1306</v>
      </c>
      <c r="J20" s="1056">
        <v>388</v>
      </c>
      <c r="K20" s="1056">
        <v>810</v>
      </c>
      <c r="L20" s="1056">
        <v>505</v>
      </c>
      <c r="M20" s="1056">
        <v>167</v>
      </c>
      <c r="N20" s="1056">
        <v>2026</v>
      </c>
      <c r="O20" s="1056">
        <v>487</v>
      </c>
      <c r="P20" s="1057">
        <v>770</v>
      </c>
    </row>
    <row r="21" spans="2:16" ht="12" customHeight="1">
      <c r="B21" s="1058"/>
      <c r="C21" s="1026"/>
      <c r="D21" s="1026"/>
      <c r="E21" s="1026"/>
      <c r="F21" s="1511" t="s">
        <v>1061</v>
      </c>
      <c r="G21" s="1512"/>
      <c r="H21" s="1055"/>
      <c r="I21" s="1056">
        <v>33795</v>
      </c>
      <c r="J21" s="1056">
        <v>13909</v>
      </c>
      <c r="K21" s="1056">
        <v>16964</v>
      </c>
      <c r="L21" s="1056">
        <v>28994</v>
      </c>
      <c r="M21" s="1056">
        <v>18330</v>
      </c>
      <c r="N21" s="1056">
        <v>30335</v>
      </c>
      <c r="O21" s="1056">
        <v>23310</v>
      </c>
      <c r="P21" s="1057">
        <v>17740</v>
      </c>
    </row>
    <row r="22" spans="2:16" ht="12" customHeight="1">
      <c r="B22" s="1058"/>
      <c r="C22" s="1026"/>
      <c r="D22" s="1026"/>
      <c r="E22" s="1026"/>
      <c r="F22" s="1511" t="s">
        <v>1062</v>
      </c>
      <c r="G22" s="1512"/>
      <c r="H22" s="1055"/>
      <c r="I22" s="1056">
        <v>1155</v>
      </c>
      <c r="J22" s="1056">
        <v>969</v>
      </c>
      <c r="K22" s="1056">
        <v>3063</v>
      </c>
      <c r="L22" s="1056">
        <v>67</v>
      </c>
      <c r="M22" s="1056">
        <v>4366</v>
      </c>
      <c r="N22" s="1056">
        <v>113</v>
      </c>
      <c r="O22" s="1056">
        <v>618</v>
      </c>
      <c r="P22" s="1057">
        <v>569</v>
      </c>
    </row>
    <row r="23" spans="2:16" s="1048" customFormat="1" ht="12" customHeight="1">
      <c r="B23" s="1059"/>
      <c r="C23" s="1060"/>
      <c r="D23" s="1060"/>
      <c r="E23" s="1516" t="s">
        <v>1063</v>
      </c>
      <c r="F23" s="1516"/>
      <c r="G23" s="1516"/>
      <c r="H23" s="1050"/>
      <c r="I23" s="1046">
        <v>11576</v>
      </c>
      <c r="J23" s="1046">
        <v>8368</v>
      </c>
      <c r="K23" s="1046">
        <v>10780</v>
      </c>
      <c r="L23" s="1046">
        <v>9183</v>
      </c>
      <c r="M23" s="1046">
        <v>10695</v>
      </c>
      <c r="N23" s="1046">
        <v>11973</v>
      </c>
      <c r="O23" s="1046">
        <v>11795</v>
      </c>
      <c r="P23" s="1051">
        <v>12605</v>
      </c>
    </row>
    <row r="24" spans="2:16" s="1048" customFormat="1" ht="12" customHeight="1">
      <c r="B24" s="1059"/>
      <c r="C24" s="1060"/>
      <c r="D24" s="1516" t="s">
        <v>1064</v>
      </c>
      <c r="E24" s="1516"/>
      <c r="F24" s="1516"/>
      <c r="G24" s="1516"/>
      <c r="H24" s="1050"/>
      <c r="I24" s="1046">
        <v>351601</v>
      </c>
      <c r="J24" s="1046">
        <v>324007</v>
      </c>
      <c r="K24" s="1046">
        <v>381270</v>
      </c>
      <c r="L24" s="1046">
        <v>364952</v>
      </c>
      <c r="M24" s="1046">
        <v>389166</v>
      </c>
      <c r="N24" s="1046">
        <v>357380</v>
      </c>
      <c r="O24" s="1046">
        <v>318152</v>
      </c>
      <c r="P24" s="1051">
        <v>397236</v>
      </c>
    </row>
    <row r="25" spans="2:16" ht="12" customHeight="1">
      <c r="B25" s="1058"/>
      <c r="C25" s="1026"/>
      <c r="D25" s="1026"/>
      <c r="E25" s="1511" t="s">
        <v>1065</v>
      </c>
      <c r="F25" s="1512"/>
      <c r="G25" s="1512"/>
      <c r="H25" s="1055"/>
      <c r="I25" s="1056">
        <v>333846</v>
      </c>
      <c r="J25" s="1056">
        <v>312233</v>
      </c>
      <c r="K25" s="1056">
        <v>363209</v>
      </c>
      <c r="L25" s="1056">
        <v>327382</v>
      </c>
      <c r="M25" s="1056">
        <v>358566</v>
      </c>
      <c r="N25" s="1056">
        <v>335146</v>
      </c>
      <c r="O25" s="1056">
        <v>298692</v>
      </c>
      <c r="P25" s="1057">
        <v>354160</v>
      </c>
    </row>
    <row r="26" spans="2:16" ht="12" customHeight="1">
      <c r="B26" s="1058"/>
      <c r="C26" s="1026"/>
      <c r="D26" s="1026"/>
      <c r="E26" s="1511" t="s">
        <v>1066</v>
      </c>
      <c r="F26" s="1512"/>
      <c r="G26" s="1512"/>
      <c r="H26" s="1055"/>
      <c r="I26" s="1056">
        <v>5634</v>
      </c>
      <c r="J26" s="1056">
        <v>864</v>
      </c>
      <c r="K26" s="1056">
        <v>1521</v>
      </c>
      <c r="L26" s="1056">
        <v>5494</v>
      </c>
      <c r="M26" s="1056">
        <v>5475</v>
      </c>
      <c r="N26" s="1056">
        <v>7609</v>
      </c>
      <c r="O26" s="1056">
        <v>2479</v>
      </c>
      <c r="P26" s="1057">
        <v>4469</v>
      </c>
    </row>
    <row r="27" spans="2:16" ht="12" customHeight="1">
      <c r="B27" s="1058"/>
      <c r="C27" s="1026"/>
      <c r="D27" s="1026"/>
      <c r="E27" s="1511" t="s">
        <v>1067</v>
      </c>
      <c r="F27" s="1512"/>
      <c r="G27" s="1512"/>
      <c r="H27" s="1055"/>
      <c r="I27" s="1061" t="s">
        <v>1068</v>
      </c>
      <c r="J27" s="1061" t="s">
        <v>1068</v>
      </c>
      <c r="K27" s="1061" t="s">
        <v>1068</v>
      </c>
      <c r="L27" s="1056">
        <v>13441</v>
      </c>
      <c r="M27" s="1061" t="s">
        <v>1068</v>
      </c>
      <c r="N27" s="1056">
        <v>717</v>
      </c>
      <c r="O27" s="1056">
        <v>3219</v>
      </c>
      <c r="P27" s="1057">
        <v>14820</v>
      </c>
    </row>
    <row r="28" spans="2:16" ht="12" customHeight="1">
      <c r="B28" s="1058"/>
      <c r="C28" s="1026"/>
      <c r="D28" s="1026"/>
      <c r="E28" s="1511" t="s">
        <v>1069</v>
      </c>
      <c r="F28" s="1512"/>
      <c r="G28" s="1512"/>
      <c r="H28" s="1055"/>
      <c r="I28" s="1056">
        <v>815</v>
      </c>
      <c r="J28" s="1056">
        <v>60</v>
      </c>
      <c r="K28" s="1061" t="s">
        <v>1068</v>
      </c>
      <c r="L28" s="1056">
        <v>360</v>
      </c>
      <c r="M28" s="1061" t="s">
        <v>1068</v>
      </c>
      <c r="N28" s="1056">
        <v>479</v>
      </c>
      <c r="O28" s="1056">
        <v>1299</v>
      </c>
      <c r="P28" s="1057">
        <v>1292</v>
      </c>
    </row>
    <row r="29" spans="2:16" ht="12" customHeight="1">
      <c r="B29" s="1058"/>
      <c r="C29" s="1026"/>
      <c r="D29" s="1026"/>
      <c r="E29" s="1511" t="s">
        <v>1070</v>
      </c>
      <c r="F29" s="1512"/>
      <c r="G29" s="1512"/>
      <c r="H29" s="1055"/>
      <c r="I29" s="1056">
        <v>3998</v>
      </c>
      <c r="J29" s="1056">
        <v>5491</v>
      </c>
      <c r="K29" s="1056">
        <v>5539</v>
      </c>
      <c r="L29" s="1056">
        <v>5039</v>
      </c>
      <c r="M29" s="1056">
        <v>5507</v>
      </c>
      <c r="N29" s="1056">
        <v>4153</v>
      </c>
      <c r="O29" s="1056">
        <v>3346</v>
      </c>
      <c r="P29" s="1057">
        <v>6962</v>
      </c>
    </row>
    <row r="30" spans="2:16" ht="12" customHeight="1">
      <c r="B30" s="1058"/>
      <c r="C30" s="1026"/>
      <c r="D30" s="1026"/>
      <c r="E30" s="1511" t="s">
        <v>1025</v>
      </c>
      <c r="F30" s="1512"/>
      <c r="G30" s="1512"/>
      <c r="H30" s="1055"/>
      <c r="I30" s="1056">
        <v>7185</v>
      </c>
      <c r="J30" s="1056">
        <v>5213</v>
      </c>
      <c r="K30" s="1056">
        <v>10070</v>
      </c>
      <c r="L30" s="1056">
        <v>11218</v>
      </c>
      <c r="M30" s="1056">
        <v>13984</v>
      </c>
      <c r="N30" s="1056">
        <v>8437</v>
      </c>
      <c r="O30" s="1056">
        <v>8365</v>
      </c>
      <c r="P30" s="1057">
        <v>12921</v>
      </c>
    </row>
    <row r="31" spans="2:16" s="1048" customFormat="1" ht="12" customHeight="1">
      <c r="B31" s="1062"/>
      <c r="C31" s="1513" t="s">
        <v>932</v>
      </c>
      <c r="D31" s="1513"/>
      <c r="E31" s="1513"/>
      <c r="F31" s="1513"/>
      <c r="G31" s="1513"/>
      <c r="H31" s="1063"/>
      <c r="I31" s="1064">
        <v>90085</v>
      </c>
      <c r="J31" s="1064">
        <v>75581</v>
      </c>
      <c r="K31" s="1064">
        <v>63469</v>
      </c>
      <c r="L31" s="1064">
        <v>91986</v>
      </c>
      <c r="M31" s="1064">
        <v>74791</v>
      </c>
      <c r="N31" s="1064">
        <v>92339</v>
      </c>
      <c r="O31" s="1064">
        <v>96752</v>
      </c>
      <c r="P31" s="1065">
        <v>92302</v>
      </c>
    </row>
    <row r="32" spans="2:16" ht="12" customHeight="1">
      <c r="B32" s="1517" t="s">
        <v>1026</v>
      </c>
      <c r="C32" s="1518"/>
      <c r="D32" s="1518"/>
      <c r="E32" s="1518"/>
      <c r="F32" s="1518"/>
      <c r="G32" s="1518"/>
      <c r="H32" s="1045"/>
      <c r="I32" s="1046">
        <v>1104566</v>
      </c>
      <c r="J32" s="1046">
        <v>898933</v>
      </c>
      <c r="K32" s="1046">
        <v>964261</v>
      </c>
      <c r="L32" s="1046">
        <v>955396</v>
      </c>
      <c r="M32" s="1046">
        <v>1051808</v>
      </c>
      <c r="N32" s="1046">
        <v>1136380</v>
      </c>
      <c r="O32" s="1046">
        <v>957700</v>
      </c>
      <c r="P32" s="1066">
        <f>SUM(P33,P65,P68)</f>
        <v>1068999</v>
      </c>
    </row>
    <row r="33" spans="2:16" s="1048" customFormat="1" ht="12" customHeight="1">
      <c r="B33" s="1059"/>
      <c r="C33" s="1516" t="s">
        <v>1027</v>
      </c>
      <c r="D33" s="1516"/>
      <c r="E33" s="1516"/>
      <c r="F33" s="1516"/>
      <c r="G33" s="1516"/>
      <c r="H33" s="1050"/>
      <c r="I33" s="1046">
        <v>484078</v>
      </c>
      <c r="J33" s="1046">
        <v>383099</v>
      </c>
      <c r="K33" s="1046">
        <v>396469</v>
      </c>
      <c r="L33" s="1046">
        <v>409825</v>
      </c>
      <c r="M33" s="1046">
        <v>430292</v>
      </c>
      <c r="N33" s="1046">
        <v>480855</v>
      </c>
      <c r="O33" s="1046">
        <v>404970</v>
      </c>
      <c r="P33" s="1051">
        <v>442679</v>
      </c>
    </row>
    <row r="34" spans="2:16" s="1048" customFormat="1" ht="12" customHeight="1">
      <c r="B34" s="1059"/>
      <c r="C34" s="1516" t="s">
        <v>1028</v>
      </c>
      <c r="D34" s="1516"/>
      <c r="E34" s="1516"/>
      <c r="F34" s="1516"/>
      <c r="G34" s="1516"/>
      <c r="H34" s="1050"/>
      <c r="I34" s="1046">
        <v>374995</v>
      </c>
      <c r="J34" s="1046">
        <v>311352</v>
      </c>
      <c r="K34" s="1046">
        <v>320588</v>
      </c>
      <c r="L34" s="1046">
        <v>332312</v>
      </c>
      <c r="M34" s="1046">
        <v>352722</v>
      </c>
      <c r="N34" s="1046">
        <v>365558</v>
      </c>
      <c r="O34" s="1046">
        <v>323539</v>
      </c>
      <c r="P34" s="1051">
        <v>351755</v>
      </c>
    </row>
    <row r="35" spans="2:16" s="1048" customFormat="1" ht="12" customHeight="1">
      <c r="B35" s="1059"/>
      <c r="C35" s="1060"/>
      <c r="D35" s="1516" t="s">
        <v>1029</v>
      </c>
      <c r="E35" s="1516"/>
      <c r="F35" s="1516"/>
      <c r="G35" s="1516"/>
      <c r="H35" s="1050"/>
      <c r="I35" s="1046">
        <v>81389</v>
      </c>
      <c r="J35" s="1046">
        <v>73519</v>
      </c>
      <c r="K35" s="1046">
        <v>79477</v>
      </c>
      <c r="L35" s="1046">
        <v>78388</v>
      </c>
      <c r="M35" s="1046">
        <v>81477</v>
      </c>
      <c r="N35" s="1046">
        <v>77092</v>
      </c>
      <c r="O35" s="1046">
        <v>76083</v>
      </c>
      <c r="P35" s="1051">
        <v>78131</v>
      </c>
    </row>
    <row r="36" spans="2:16" ht="12" customHeight="1">
      <c r="B36" s="1058"/>
      <c r="C36" s="1026"/>
      <c r="D36" s="1026"/>
      <c r="E36" s="1511" t="s">
        <v>1030</v>
      </c>
      <c r="F36" s="1512"/>
      <c r="G36" s="1512"/>
      <c r="H36" s="1055"/>
      <c r="I36" s="1056">
        <v>7595</v>
      </c>
      <c r="J36" s="1056">
        <v>7588</v>
      </c>
      <c r="K36" s="1056">
        <v>8257</v>
      </c>
      <c r="L36" s="1056">
        <v>8019</v>
      </c>
      <c r="M36" s="1056">
        <v>7759</v>
      </c>
      <c r="N36" s="1056">
        <v>7816</v>
      </c>
      <c r="O36" s="1056">
        <v>7524</v>
      </c>
      <c r="P36" s="1057">
        <v>8288</v>
      </c>
    </row>
    <row r="37" spans="2:16" ht="12" customHeight="1">
      <c r="B37" s="1058"/>
      <c r="C37" s="1026"/>
      <c r="D37" s="1026"/>
      <c r="E37" s="1036"/>
      <c r="F37" s="1055"/>
      <c r="G37" s="1036" t="s">
        <v>1071</v>
      </c>
      <c r="H37" s="1055"/>
      <c r="I37" s="1056">
        <v>3724</v>
      </c>
      <c r="J37" s="1056">
        <v>3520</v>
      </c>
      <c r="K37" s="1056">
        <v>3686</v>
      </c>
      <c r="L37" s="1056">
        <v>3932</v>
      </c>
      <c r="M37" s="1056">
        <v>3546</v>
      </c>
      <c r="N37" s="1056">
        <v>3852</v>
      </c>
      <c r="O37" s="1056">
        <v>3618</v>
      </c>
      <c r="P37" s="1057">
        <v>3886</v>
      </c>
    </row>
    <row r="38" spans="2:16" ht="12" customHeight="1">
      <c r="B38" s="1058"/>
      <c r="C38" s="1026"/>
      <c r="D38" s="1026"/>
      <c r="E38" s="1511" t="s">
        <v>122</v>
      </c>
      <c r="F38" s="1512"/>
      <c r="G38" s="1512"/>
      <c r="H38" s="1055"/>
      <c r="I38" s="1056">
        <v>10103</v>
      </c>
      <c r="J38" s="1056">
        <v>9903</v>
      </c>
      <c r="K38" s="1056">
        <v>9013</v>
      </c>
      <c r="L38" s="1056">
        <v>10531</v>
      </c>
      <c r="M38" s="1056">
        <v>10354</v>
      </c>
      <c r="N38" s="1056">
        <v>8537</v>
      </c>
      <c r="O38" s="1056">
        <v>9980</v>
      </c>
      <c r="P38" s="1057">
        <v>8924</v>
      </c>
    </row>
    <row r="39" spans="2:16" ht="12" customHeight="1">
      <c r="B39" s="1058"/>
      <c r="C39" s="1026"/>
      <c r="D39" s="1026"/>
      <c r="E39" s="1511" t="s">
        <v>121</v>
      </c>
      <c r="F39" s="1512"/>
      <c r="G39" s="1512"/>
      <c r="H39" s="1055"/>
      <c r="I39" s="1056">
        <v>6236</v>
      </c>
      <c r="J39" s="1056">
        <v>6576</v>
      </c>
      <c r="K39" s="1056">
        <v>5615</v>
      </c>
      <c r="L39" s="1056">
        <v>6237</v>
      </c>
      <c r="M39" s="1056">
        <v>6366</v>
      </c>
      <c r="N39" s="1056">
        <v>5870</v>
      </c>
      <c r="O39" s="1056">
        <v>5831</v>
      </c>
      <c r="P39" s="1057">
        <v>7091</v>
      </c>
    </row>
    <row r="40" spans="2:16" ht="12" customHeight="1">
      <c r="B40" s="1058"/>
      <c r="C40" s="1026"/>
      <c r="D40" s="1026"/>
      <c r="E40" s="1511" t="s">
        <v>1031</v>
      </c>
      <c r="F40" s="1512"/>
      <c r="G40" s="1512"/>
      <c r="H40" s="1055"/>
      <c r="I40" s="1056">
        <v>4170</v>
      </c>
      <c r="J40" s="1056">
        <v>3585</v>
      </c>
      <c r="K40" s="1056">
        <v>4220</v>
      </c>
      <c r="L40" s="1056">
        <v>4426</v>
      </c>
      <c r="M40" s="1056">
        <v>3763</v>
      </c>
      <c r="N40" s="1056">
        <v>4357</v>
      </c>
      <c r="O40" s="1056">
        <v>4038</v>
      </c>
      <c r="P40" s="1057">
        <v>3961</v>
      </c>
    </row>
    <row r="41" spans="2:16" ht="12" customHeight="1">
      <c r="B41" s="1058"/>
      <c r="C41" s="1026"/>
      <c r="D41" s="1026"/>
      <c r="E41" s="1511" t="s">
        <v>1032</v>
      </c>
      <c r="F41" s="1512"/>
      <c r="G41" s="1512"/>
      <c r="H41" s="1055"/>
      <c r="I41" s="1056">
        <v>10814</v>
      </c>
      <c r="J41" s="1056">
        <v>8922</v>
      </c>
      <c r="K41" s="1056">
        <v>10036</v>
      </c>
      <c r="L41" s="1056">
        <v>10894</v>
      </c>
      <c r="M41" s="1056">
        <v>11386</v>
      </c>
      <c r="N41" s="1056">
        <v>10838</v>
      </c>
      <c r="O41" s="1056">
        <v>10174</v>
      </c>
      <c r="P41" s="1057">
        <v>9486</v>
      </c>
    </row>
    <row r="42" spans="2:16" ht="12" customHeight="1">
      <c r="B42" s="1058"/>
      <c r="C42" s="1026"/>
      <c r="D42" s="1026"/>
      <c r="E42" s="1511" t="s">
        <v>1033</v>
      </c>
      <c r="F42" s="1512"/>
      <c r="G42" s="1512"/>
      <c r="H42" s="1055"/>
      <c r="I42" s="1056">
        <v>3344</v>
      </c>
      <c r="J42" s="1056">
        <v>2453</v>
      </c>
      <c r="K42" s="1056">
        <v>3369</v>
      </c>
      <c r="L42" s="1056">
        <v>3632</v>
      </c>
      <c r="M42" s="1056">
        <v>3301</v>
      </c>
      <c r="N42" s="1056">
        <v>2974</v>
      </c>
      <c r="O42" s="1056">
        <v>3279</v>
      </c>
      <c r="P42" s="1057">
        <v>3041</v>
      </c>
    </row>
    <row r="43" spans="2:16" ht="12" customHeight="1">
      <c r="B43" s="1058"/>
      <c r="C43" s="1026"/>
      <c r="D43" s="1026"/>
      <c r="E43" s="1511" t="s">
        <v>1034</v>
      </c>
      <c r="F43" s="1512"/>
      <c r="G43" s="1512"/>
      <c r="H43" s="1036"/>
      <c r="I43" s="1056">
        <v>3259</v>
      </c>
      <c r="J43" s="1056">
        <v>2753</v>
      </c>
      <c r="K43" s="75">
        <v>3379</v>
      </c>
      <c r="L43" s="1056">
        <v>3237</v>
      </c>
      <c r="M43" s="1056">
        <v>3172</v>
      </c>
      <c r="N43" s="1056">
        <v>3300</v>
      </c>
      <c r="O43" s="1056">
        <v>3219</v>
      </c>
      <c r="P43" s="1057">
        <v>3155</v>
      </c>
    </row>
    <row r="44" spans="2:16" ht="12" customHeight="1">
      <c r="B44" s="1058"/>
      <c r="C44" s="1026"/>
      <c r="D44" s="1026"/>
      <c r="E44" s="1511" t="s">
        <v>1035</v>
      </c>
      <c r="F44" s="1512"/>
      <c r="G44" s="1512"/>
      <c r="H44" s="1055"/>
      <c r="I44" s="1056">
        <v>6305</v>
      </c>
      <c r="J44" s="1056">
        <v>5320</v>
      </c>
      <c r="K44" s="1056">
        <v>6147</v>
      </c>
      <c r="L44" s="1056">
        <v>6040</v>
      </c>
      <c r="M44" s="1056">
        <v>5349</v>
      </c>
      <c r="N44" s="1056">
        <v>6047</v>
      </c>
      <c r="O44" s="1056">
        <v>5703</v>
      </c>
      <c r="P44" s="1057">
        <v>5294</v>
      </c>
    </row>
    <row r="45" spans="2:16" ht="12" customHeight="1">
      <c r="B45" s="1058"/>
      <c r="C45" s="1026"/>
      <c r="D45" s="1026"/>
      <c r="E45" s="1511" t="s">
        <v>1036</v>
      </c>
      <c r="F45" s="1512"/>
      <c r="G45" s="1512"/>
      <c r="H45" s="1055"/>
      <c r="I45" s="1056">
        <v>6553</v>
      </c>
      <c r="J45" s="1056">
        <v>7288</v>
      </c>
      <c r="K45" s="1056">
        <v>7130</v>
      </c>
      <c r="L45" s="1056">
        <v>7588</v>
      </c>
      <c r="M45" s="1056">
        <v>6220</v>
      </c>
      <c r="N45" s="1056">
        <v>7012</v>
      </c>
      <c r="O45" s="1056">
        <v>7180</v>
      </c>
      <c r="P45" s="1057">
        <v>7486</v>
      </c>
    </row>
    <row r="46" spans="2:16" ht="12" customHeight="1">
      <c r="B46" s="1058"/>
      <c r="C46" s="1026"/>
      <c r="D46" s="1026"/>
      <c r="E46" s="1511" t="s">
        <v>1037</v>
      </c>
      <c r="F46" s="1512"/>
      <c r="G46" s="1512"/>
      <c r="H46" s="1055"/>
      <c r="I46" s="1056">
        <v>3192</v>
      </c>
      <c r="J46" s="1056">
        <v>3982</v>
      </c>
      <c r="K46" s="1056">
        <v>3558</v>
      </c>
      <c r="L46" s="1056">
        <v>3250</v>
      </c>
      <c r="M46" s="1056">
        <v>3774</v>
      </c>
      <c r="N46" s="1056">
        <v>3396</v>
      </c>
      <c r="O46" s="1056">
        <v>3259</v>
      </c>
      <c r="P46" s="1057">
        <v>3345</v>
      </c>
    </row>
    <row r="47" spans="2:16" ht="12" customHeight="1">
      <c r="B47" s="1058"/>
      <c r="C47" s="1026"/>
      <c r="D47" s="1026"/>
      <c r="E47" s="1511" t="s">
        <v>118</v>
      </c>
      <c r="F47" s="1512"/>
      <c r="G47" s="1512"/>
      <c r="H47" s="1055"/>
      <c r="I47" s="1056">
        <v>3731</v>
      </c>
      <c r="J47" s="1056">
        <v>4456</v>
      </c>
      <c r="K47" s="1056">
        <v>4285</v>
      </c>
      <c r="L47" s="1056">
        <v>3632</v>
      </c>
      <c r="M47" s="1056">
        <v>4736</v>
      </c>
      <c r="N47" s="1056">
        <v>3931</v>
      </c>
      <c r="O47" s="1056">
        <v>4109</v>
      </c>
      <c r="P47" s="1057">
        <v>3893</v>
      </c>
    </row>
    <row r="48" spans="2:16" ht="12" customHeight="1">
      <c r="B48" s="1058"/>
      <c r="C48" s="1026"/>
      <c r="D48" s="1026"/>
      <c r="E48" s="1511" t="s">
        <v>1038</v>
      </c>
      <c r="F48" s="1512"/>
      <c r="G48" s="1512"/>
      <c r="H48" s="1055"/>
      <c r="I48" s="1056">
        <v>16088</v>
      </c>
      <c r="J48" s="1056">
        <v>10692</v>
      </c>
      <c r="K48" s="1056">
        <v>14468</v>
      </c>
      <c r="L48" s="1056">
        <v>10901</v>
      </c>
      <c r="M48" s="1056">
        <v>15298</v>
      </c>
      <c r="N48" s="1056">
        <v>13014</v>
      </c>
      <c r="O48" s="1056">
        <v>11788</v>
      </c>
      <c r="P48" s="1057">
        <v>14166</v>
      </c>
    </row>
    <row r="49" spans="2:16" s="1048" customFormat="1" ht="12" customHeight="1">
      <c r="B49" s="1059"/>
      <c r="C49" s="1060"/>
      <c r="D49" s="1516" t="s">
        <v>1039</v>
      </c>
      <c r="E49" s="1516"/>
      <c r="F49" s="1516"/>
      <c r="G49" s="1516"/>
      <c r="H49" s="1050"/>
      <c r="I49" s="1046">
        <v>23376</v>
      </c>
      <c r="J49" s="1046">
        <v>14690</v>
      </c>
      <c r="K49" s="1046">
        <v>14580</v>
      </c>
      <c r="L49" s="1046">
        <v>24037</v>
      </c>
      <c r="M49" s="1046">
        <v>17704</v>
      </c>
      <c r="N49" s="1046">
        <v>8197</v>
      </c>
      <c r="O49" s="1046">
        <v>15856</v>
      </c>
      <c r="P49" s="1051">
        <v>24679</v>
      </c>
    </row>
    <row r="50" spans="2:16" ht="12" customHeight="1">
      <c r="B50" s="1058"/>
      <c r="C50" s="1026"/>
      <c r="D50" s="1026"/>
      <c r="E50" s="1511" t="s">
        <v>1040</v>
      </c>
      <c r="F50" s="1512"/>
      <c r="G50" s="1512"/>
      <c r="H50" s="1055"/>
      <c r="I50" s="1056">
        <v>13627</v>
      </c>
      <c r="J50" s="1056">
        <v>12339</v>
      </c>
      <c r="K50" s="1056">
        <v>13302</v>
      </c>
      <c r="L50" s="1056">
        <v>14684</v>
      </c>
      <c r="M50" s="1056">
        <v>12487</v>
      </c>
      <c r="N50" s="1056">
        <v>10962</v>
      </c>
      <c r="O50" s="1056">
        <v>9031</v>
      </c>
      <c r="P50" s="1057">
        <v>15888</v>
      </c>
    </row>
    <row r="51" spans="2:16" s="1048" customFormat="1" ht="12" customHeight="1">
      <c r="B51" s="1059"/>
      <c r="C51" s="1060"/>
      <c r="D51" s="1516" t="s">
        <v>1041</v>
      </c>
      <c r="E51" s="1516"/>
      <c r="F51" s="1516"/>
      <c r="G51" s="1516"/>
      <c r="H51" s="1050"/>
      <c r="I51" s="1046">
        <v>23677</v>
      </c>
      <c r="J51" s="1046">
        <v>22175</v>
      </c>
      <c r="K51" s="1046">
        <v>20752</v>
      </c>
      <c r="L51" s="1046">
        <v>20283</v>
      </c>
      <c r="M51" s="1046">
        <v>21527</v>
      </c>
      <c r="N51" s="1046">
        <v>21285</v>
      </c>
      <c r="O51" s="1046">
        <v>20952</v>
      </c>
      <c r="P51" s="1051">
        <v>19971</v>
      </c>
    </row>
    <row r="52" spans="2:16" ht="12" customHeight="1">
      <c r="B52" s="1058"/>
      <c r="C52" s="1026"/>
      <c r="D52" s="1026"/>
      <c r="E52" s="1511" t="s">
        <v>1042</v>
      </c>
      <c r="F52" s="1512"/>
      <c r="G52" s="1512"/>
      <c r="H52" s="1055"/>
      <c r="I52" s="1056">
        <v>8090</v>
      </c>
      <c r="J52" s="1056">
        <v>7646</v>
      </c>
      <c r="K52" s="1056">
        <v>7326</v>
      </c>
      <c r="L52" s="1056">
        <v>7422</v>
      </c>
      <c r="M52" s="1056">
        <v>7939</v>
      </c>
      <c r="N52" s="1056">
        <v>8643</v>
      </c>
      <c r="O52" s="1056">
        <v>7943</v>
      </c>
      <c r="P52" s="1057">
        <v>8517</v>
      </c>
    </row>
    <row r="53" spans="2:16" s="1048" customFormat="1" ht="12" customHeight="1">
      <c r="B53" s="1059"/>
      <c r="C53" s="1060"/>
      <c r="D53" s="1516" t="s">
        <v>1043</v>
      </c>
      <c r="E53" s="1516"/>
      <c r="F53" s="1516"/>
      <c r="G53" s="1516"/>
      <c r="H53" s="1050"/>
      <c r="I53" s="1046">
        <v>12166</v>
      </c>
      <c r="J53" s="1046">
        <v>12311</v>
      </c>
      <c r="K53" s="1046">
        <v>12841</v>
      </c>
      <c r="L53" s="1046">
        <v>12541</v>
      </c>
      <c r="M53" s="1046">
        <v>13443</v>
      </c>
      <c r="N53" s="1046">
        <v>12498</v>
      </c>
      <c r="O53" s="1046">
        <v>13451</v>
      </c>
      <c r="P53" s="1051">
        <v>12811</v>
      </c>
    </row>
    <row r="54" spans="2:16" s="1048" customFormat="1" ht="12" customHeight="1">
      <c r="B54" s="1059"/>
      <c r="C54" s="1060"/>
      <c r="D54" s="1516" t="s">
        <v>1044</v>
      </c>
      <c r="E54" s="1516"/>
      <c r="F54" s="1516"/>
      <c r="G54" s="1516"/>
      <c r="H54" s="1050"/>
      <c r="I54" s="1046">
        <v>22010</v>
      </c>
      <c r="J54" s="1046">
        <v>16682</v>
      </c>
      <c r="K54" s="1046">
        <v>20486</v>
      </c>
      <c r="L54" s="1046">
        <v>20685</v>
      </c>
      <c r="M54" s="1046">
        <v>24275</v>
      </c>
      <c r="N54" s="1046">
        <v>21391</v>
      </c>
      <c r="O54" s="1046">
        <v>18149</v>
      </c>
      <c r="P54" s="1051">
        <v>20438</v>
      </c>
    </row>
    <row r="55" spans="2:16" s="1048" customFormat="1" ht="12" customHeight="1">
      <c r="B55" s="1059"/>
      <c r="C55" s="1060"/>
      <c r="D55" s="1516" t="s">
        <v>1072</v>
      </c>
      <c r="E55" s="1516"/>
      <c r="F55" s="1516"/>
      <c r="G55" s="1516"/>
      <c r="H55" s="1050"/>
      <c r="I55" s="1046">
        <v>8692</v>
      </c>
      <c r="J55" s="1046">
        <v>10171</v>
      </c>
      <c r="K55" s="1046">
        <v>13707</v>
      </c>
      <c r="L55" s="1046">
        <v>9828</v>
      </c>
      <c r="M55" s="1046">
        <v>10040</v>
      </c>
      <c r="N55" s="1046">
        <v>9462</v>
      </c>
      <c r="O55" s="1046">
        <v>9811</v>
      </c>
      <c r="P55" s="1051">
        <v>9858</v>
      </c>
    </row>
    <row r="56" spans="2:16" s="1048" customFormat="1" ht="12" customHeight="1">
      <c r="B56" s="1059"/>
      <c r="C56" s="1060"/>
      <c r="D56" s="1516" t="s">
        <v>1045</v>
      </c>
      <c r="E56" s="1516"/>
      <c r="F56" s="1516"/>
      <c r="G56" s="1516"/>
      <c r="H56" s="1050"/>
      <c r="I56" s="1046">
        <v>35947</v>
      </c>
      <c r="J56" s="1046">
        <v>30766</v>
      </c>
      <c r="K56" s="1046">
        <v>32522</v>
      </c>
      <c r="L56" s="1046">
        <v>28789</v>
      </c>
      <c r="M56" s="1046">
        <v>31673</v>
      </c>
      <c r="N56" s="1046">
        <v>32448</v>
      </c>
      <c r="O56" s="1046">
        <v>34914</v>
      </c>
      <c r="P56" s="1051">
        <v>40611</v>
      </c>
    </row>
    <row r="57" spans="2:16" s="1048" customFormat="1" ht="12" customHeight="1">
      <c r="B57" s="1059"/>
      <c r="C57" s="1060"/>
      <c r="D57" s="1516" t="s">
        <v>1046</v>
      </c>
      <c r="E57" s="1516"/>
      <c r="F57" s="1516"/>
      <c r="G57" s="1516"/>
      <c r="H57" s="1050"/>
      <c r="I57" s="1046">
        <v>14624</v>
      </c>
      <c r="J57" s="1046">
        <v>16113</v>
      </c>
      <c r="K57" s="1046">
        <v>14517</v>
      </c>
      <c r="L57" s="1046">
        <v>16317</v>
      </c>
      <c r="M57" s="1046">
        <v>14559</v>
      </c>
      <c r="N57" s="1046">
        <v>15733</v>
      </c>
      <c r="O57" s="1046">
        <v>12771</v>
      </c>
      <c r="P57" s="1051">
        <v>18511</v>
      </c>
    </row>
    <row r="58" spans="2:16" s="1048" customFormat="1" ht="12" customHeight="1">
      <c r="B58" s="1059"/>
      <c r="C58" s="1060"/>
      <c r="D58" s="1516" t="s">
        <v>1047</v>
      </c>
      <c r="E58" s="1516"/>
      <c r="F58" s="1516"/>
      <c r="G58" s="1516"/>
      <c r="H58" s="1050"/>
      <c r="I58" s="1046">
        <v>36560</v>
      </c>
      <c r="J58" s="1046">
        <v>28144</v>
      </c>
      <c r="K58" s="1046">
        <v>31949</v>
      </c>
      <c r="L58" s="1046">
        <v>31618</v>
      </c>
      <c r="M58" s="1046">
        <v>34413</v>
      </c>
      <c r="N58" s="1046">
        <v>35286</v>
      </c>
      <c r="O58" s="1046">
        <v>28920</v>
      </c>
      <c r="P58" s="1051">
        <v>33804</v>
      </c>
    </row>
    <row r="59" spans="2:16" s="1048" customFormat="1" ht="12" customHeight="1">
      <c r="B59" s="1059"/>
      <c r="C59" s="1060"/>
      <c r="D59" s="1516" t="s">
        <v>1048</v>
      </c>
      <c r="E59" s="1516"/>
      <c r="F59" s="1516"/>
      <c r="G59" s="1516"/>
      <c r="H59" s="1050"/>
      <c r="I59" s="1046">
        <v>116554</v>
      </c>
      <c r="J59" s="1046">
        <v>86782</v>
      </c>
      <c r="K59" s="1046">
        <v>79756</v>
      </c>
      <c r="L59" s="1046">
        <v>89827</v>
      </c>
      <c r="M59" s="1046">
        <v>103613</v>
      </c>
      <c r="N59" s="1046">
        <v>122165</v>
      </c>
      <c r="O59" s="1046">
        <v>92631</v>
      </c>
      <c r="P59" s="1051">
        <v>92939</v>
      </c>
    </row>
    <row r="60" spans="2:16" ht="12" customHeight="1">
      <c r="B60" s="1058"/>
      <c r="C60" s="1026"/>
      <c r="D60" s="1036"/>
      <c r="E60" s="1055"/>
      <c r="G60" s="1036" t="s">
        <v>1073</v>
      </c>
      <c r="H60" s="1055"/>
      <c r="I60" s="1056">
        <v>21383</v>
      </c>
      <c r="J60" s="1056">
        <v>16241</v>
      </c>
      <c r="K60" s="1056">
        <v>20459</v>
      </c>
      <c r="L60" s="1056">
        <v>15557</v>
      </c>
      <c r="M60" s="1056">
        <v>17131</v>
      </c>
      <c r="N60" s="1056">
        <v>20375</v>
      </c>
      <c r="O60" s="1056">
        <v>17550</v>
      </c>
      <c r="P60" s="1057">
        <v>19562</v>
      </c>
    </row>
    <row r="61" spans="2:16" s="1048" customFormat="1" ht="12" customHeight="1">
      <c r="B61" s="1059"/>
      <c r="C61" s="1516" t="s">
        <v>1049</v>
      </c>
      <c r="D61" s="1516"/>
      <c r="E61" s="1516"/>
      <c r="F61" s="1516"/>
      <c r="G61" s="1516"/>
      <c r="H61" s="1050"/>
      <c r="I61" s="1046">
        <v>109083</v>
      </c>
      <c r="J61" s="1046">
        <v>71746</v>
      </c>
      <c r="K61" s="1046">
        <v>75881</v>
      </c>
      <c r="L61" s="1046">
        <v>77513</v>
      </c>
      <c r="M61" s="1046">
        <v>77569</v>
      </c>
      <c r="N61" s="1046">
        <v>115297</v>
      </c>
      <c r="O61" s="1046">
        <v>81431</v>
      </c>
      <c r="P61" s="1051">
        <v>90924</v>
      </c>
    </row>
    <row r="62" spans="2:16" ht="12" customHeight="1">
      <c r="B62" s="1058"/>
      <c r="C62" s="1026"/>
      <c r="D62" s="1511" t="s">
        <v>1074</v>
      </c>
      <c r="E62" s="1512"/>
      <c r="F62" s="1512"/>
      <c r="G62" s="1512"/>
      <c r="H62" s="1055"/>
      <c r="I62" s="1056">
        <v>28195</v>
      </c>
      <c r="J62" s="1056">
        <v>16513</v>
      </c>
      <c r="K62" s="1056">
        <v>16954</v>
      </c>
      <c r="L62" s="1056">
        <v>17895</v>
      </c>
      <c r="M62" s="1056">
        <v>18993</v>
      </c>
      <c r="N62" s="1056">
        <v>34381</v>
      </c>
      <c r="O62" s="1056">
        <v>18676</v>
      </c>
      <c r="P62" s="1057">
        <v>22776</v>
      </c>
    </row>
    <row r="63" spans="2:16" ht="12" customHeight="1">
      <c r="B63" s="1058"/>
      <c r="C63" s="1026"/>
      <c r="D63" s="1511" t="s">
        <v>1075</v>
      </c>
      <c r="E63" s="1512"/>
      <c r="F63" s="1512"/>
      <c r="G63" s="1512"/>
      <c r="H63" s="1055"/>
      <c r="I63" s="1056">
        <v>25633</v>
      </c>
      <c r="J63" s="1056">
        <v>15043</v>
      </c>
      <c r="K63" s="1056">
        <v>19378</v>
      </c>
      <c r="L63" s="1056">
        <v>22365</v>
      </c>
      <c r="M63" s="1056">
        <v>17770</v>
      </c>
      <c r="N63" s="1056">
        <v>28269</v>
      </c>
      <c r="O63" s="1056">
        <v>19100</v>
      </c>
      <c r="P63" s="1057">
        <v>22840</v>
      </c>
    </row>
    <row r="64" spans="2:16" ht="12" customHeight="1">
      <c r="B64" s="1058"/>
      <c r="C64" s="1026"/>
      <c r="D64" s="1511" t="s">
        <v>1076</v>
      </c>
      <c r="E64" s="1512"/>
      <c r="F64" s="1512"/>
      <c r="G64" s="1512"/>
      <c r="H64" s="1055"/>
      <c r="I64" s="1056">
        <v>55224</v>
      </c>
      <c r="J64" s="1056">
        <v>39889</v>
      </c>
      <c r="K64" s="1056">
        <v>39462</v>
      </c>
      <c r="L64" s="1056">
        <v>37043</v>
      </c>
      <c r="M64" s="1056">
        <v>40636</v>
      </c>
      <c r="N64" s="1056">
        <v>52594</v>
      </c>
      <c r="O64" s="1056">
        <v>43528</v>
      </c>
      <c r="P64" s="1057">
        <v>45099</v>
      </c>
    </row>
    <row r="65" spans="2:16" s="1048" customFormat="1" ht="12" customHeight="1">
      <c r="B65" s="1059"/>
      <c r="C65" s="1516" t="s">
        <v>1050</v>
      </c>
      <c r="D65" s="1516"/>
      <c r="E65" s="1516"/>
      <c r="F65" s="1516"/>
      <c r="G65" s="1516"/>
      <c r="H65" s="1050"/>
      <c r="I65" s="1046">
        <v>535827</v>
      </c>
      <c r="J65" s="1046">
        <v>446888</v>
      </c>
      <c r="K65" s="1046">
        <v>509194</v>
      </c>
      <c r="L65" s="1046">
        <v>456554</v>
      </c>
      <c r="M65" s="1046">
        <v>551740</v>
      </c>
      <c r="N65" s="1046">
        <v>570207</v>
      </c>
      <c r="O65" s="1046">
        <v>457521</v>
      </c>
      <c r="P65" s="1051">
        <v>536047</v>
      </c>
    </row>
    <row r="66" spans="2:16" ht="12" customHeight="1">
      <c r="B66" s="1058"/>
      <c r="C66" s="1026"/>
      <c r="D66" s="1511" t="s">
        <v>1051</v>
      </c>
      <c r="E66" s="1512"/>
      <c r="F66" s="1512"/>
      <c r="G66" s="1512"/>
      <c r="H66" s="1055"/>
      <c r="I66" s="1056">
        <v>438731</v>
      </c>
      <c r="J66" s="1056">
        <v>357369</v>
      </c>
      <c r="K66" s="1056">
        <v>373231</v>
      </c>
      <c r="L66" s="1056">
        <v>350285</v>
      </c>
      <c r="M66" s="1056">
        <v>434200</v>
      </c>
      <c r="N66" s="1056">
        <v>474954</v>
      </c>
      <c r="O66" s="1056">
        <v>362415</v>
      </c>
      <c r="P66" s="1057">
        <v>402610</v>
      </c>
    </row>
    <row r="67" spans="2:16" ht="12" customHeight="1">
      <c r="B67" s="1058"/>
      <c r="C67" s="1026"/>
      <c r="D67" s="1511" t="s">
        <v>1052</v>
      </c>
      <c r="E67" s="1512"/>
      <c r="F67" s="1512"/>
      <c r="G67" s="1512"/>
      <c r="H67" s="1055"/>
      <c r="I67" s="75">
        <v>43046</v>
      </c>
      <c r="J67" s="1056">
        <v>39146</v>
      </c>
      <c r="K67" s="1056">
        <v>43500</v>
      </c>
      <c r="L67" s="1056">
        <v>44676</v>
      </c>
      <c r="M67" s="1056">
        <v>44517</v>
      </c>
      <c r="N67" s="1056">
        <v>41791</v>
      </c>
      <c r="O67" s="1056">
        <v>39639</v>
      </c>
      <c r="P67" s="1057">
        <v>44793</v>
      </c>
    </row>
    <row r="68" spans="2:16" s="1048" customFormat="1" ht="12" customHeight="1">
      <c r="B68" s="1059"/>
      <c r="C68" s="1513" t="s">
        <v>933</v>
      </c>
      <c r="D68" s="1513"/>
      <c r="E68" s="1513"/>
      <c r="F68" s="1513"/>
      <c r="G68" s="1513"/>
      <c r="H68" s="1050"/>
      <c r="I68" s="1046">
        <v>84662</v>
      </c>
      <c r="J68" s="1046">
        <v>68947</v>
      </c>
      <c r="K68" s="1064">
        <v>58597</v>
      </c>
      <c r="L68" s="1046">
        <v>89018</v>
      </c>
      <c r="M68" s="1046">
        <v>69777</v>
      </c>
      <c r="N68" s="1046">
        <v>85319</v>
      </c>
      <c r="O68" s="1046">
        <v>95208</v>
      </c>
      <c r="P68" s="1051">
        <v>90273</v>
      </c>
    </row>
    <row r="69" spans="2:16" ht="12" customHeight="1" thickBot="1">
      <c r="B69" s="1514" t="s">
        <v>1053</v>
      </c>
      <c r="C69" s="1515"/>
      <c r="D69" s="1515"/>
      <c r="E69" s="1515"/>
      <c r="F69" s="1515"/>
      <c r="G69" s="1515"/>
      <c r="H69" s="1067"/>
      <c r="I69" s="1068">
        <v>17607</v>
      </c>
      <c r="J69" s="1068">
        <v>11246</v>
      </c>
      <c r="K69" s="1068">
        <v>12217</v>
      </c>
      <c r="L69" s="1068">
        <v>14290</v>
      </c>
      <c r="M69" s="1068">
        <v>15901</v>
      </c>
      <c r="N69" s="1068">
        <v>19680</v>
      </c>
      <c r="O69" s="1068">
        <v>15272</v>
      </c>
      <c r="P69" s="1069">
        <v>13299</v>
      </c>
    </row>
    <row r="70" spans="2:11" ht="12">
      <c r="B70" s="1023" t="s">
        <v>1077</v>
      </c>
      <c r="K70" s="1070"/>
    </row>
    <row r="71" ht="12">
      <c r="K71" s="1026"/>
    </row>
  </sheetData>
  <mergeCells count="60">
    <mergeCell ref="B5:G5"/>
    <mergeCell ref="B6:G6"/>
    <mergeCell ref="B7:G7"/>
    <mergeCell ref="B8:G8"/>
    <mergeCell ref="B9:G9"/>
    <mergeCell ref="C10:G10"/>
    <mergeCell ref="D11:G11"/>
    <mergeCell ref="E12:G12"/>
    <mergeCell ref="F13:G13"/>
    <mergeCell ref="F17:G17"/>
    <mergeCell ref="E18:G18"/>
    <mergeCell ref="E19:G19"/>
    <mergeCell ref="F20:G20"/>
    <mergeCell ref="F21:G21"/>
    <mergeCell ref="F22:G22"/>
    <mergeCell ref="E23:G23"/>
    <mergeCell ref="D24:G24"/>
    <mergeCell ref="E25:G25"/>
    <mergeCell ref="E26:G26"/>
    <mergeCell ref="E27:G27"/>
    <mergeCell ref="E28:G28"/>
    <mergeCell ref="E29:G29"/>
    <mergeCell ref="E30:G30"/>
    <mergeCell ref="C31:G31"/>
    <mergeCell ref="B32:G32"/>
    <mergeCell ref="C33:G33"/>
    <mergeCell ref="C34:G34"/>
    <mergeCell ref="D35:G35"/>
    <mergeCell ref="E36:G36"/>
    <mergeCell ref="E38:G38"/>
    <mergeCell ref="E39:G39"/>
    <mergeCell ref="E40:G40"/>
    <mergeCell ref="E41:G41"/>
    <mergeCell ref="E42:G42"/>
    <mergeCell ref="E43:G43"/>
    <mergeCell ref="E44:G44"/>
    <mergeCell ref="E45:G45"/>
    <mergeCell ref="E46:G46"/>
    <mergeCell ref="E47:G47"/>
    <mergeCell ref="E48:G48"/>
    <mergeCell ref="D49:G49"/>
    <mergeCell ref="E50:G50"/>
    <mergeCell ref="D51:G51"/>
    <mergeCell ref="E52:G52"/>
    <mergeCell ref="D53:G53"/>
    <mergeCell ref="D54:G54"/>
    <mergeCell ref="D55:G55"/>
    <mergeCell ref="D56:G56"/>
    <mergeCell ref="D57:G57"/>
    <mergeCell ref="D58:G58"/>
    <mergeCell ref="D59:G59"/>
    <mergeCell ref="C61:G61"/>
    <mergeCell ref="D67:G67"/>
    <mergeCell ref="C68:G68"/>
    <mergeCell ref="B69:G69"/>
    <mergeCell ref="D62:G62"/>
    <mergeCell ref="D63:G63"/>
    <mergeCell ref="C65:G65"/>
    <mergeCell ref="D66:G66"/>
    <mergeCell ref="D64:G64"/>
  </mergeCells>
  <printOptions/>
  <pageMargins left="0.75" right="0.75" top="1" bottom="1" header="0.512" footer="0.512"/>
  <pageSetup orientation="portrait" paperSize="9"/>
</worksheet>
</file>

<file path=xl/worksheets/sheet33.xml><?xml version="1.0" encoding="utf-8"?>
<worksheet xmlns="http://schemas.openxmlformats.org/spreadsheetml/2006/main" xmlns:r="http://schemas.openxmlformats.org/officeDocument/2006/relationships">
  <dimension ref="A2:I28"/>
  <sheetViews>
    <sheetView workbookViewId="0" topLeftCell="A1">
      <selection activeCell="A1" sqref="A1"/>
    </sheetView>
  </sheetViews>
  <sheetFormatPr defaultColWidth="9.00390625" defaultRowHeight="15" customHeight="1"/>
  <cols>
    <col min="1" max="1" width="3.625" style="1071" customWidth="1"/>
    <col min="2" max="2" width="2.625" style="1071" customWidth="1"/>
    <col min="3" max="3" width="19.125" style="1071" customWidth="1"/>
    <col min="4" max="8" width="11.875" style="1071" customWidth="1"/>
    <col min="9" max="9" width="11.75390625" style="1071" customWidth="1"/>
    <col min="10" max="16384" width="9.00390625" style="1071" customWidth="1"/>
  </cols>
  <sheetData>
    <row r="1" ht="12" customHeight="1"/>
    <row r="2" ht="15" customHeight="1">
      <c r="B2" s="1072" t="s">
        <v>1107</v>
      </c>
    </row>
    <row r="3" spans="3:7" ht="12" customHeight="1">
      <c r="C3" s="1072"/>
      <c r="D3" s="1073"/>
      <c r="E3" s="1073"/>
      <c r="F3" s="1073"/>
      <c r="G3" s="1073"/>
    </row>
    <row r="4" spans="2:9" s="1074" customFormat="1" ht="15" customHeight="1" thickBot="1">
      <c r="B4" s="1075" t="s">
        <v>1100</v>
      </c>
      <c r="C4" s="1075"/>
      <c r="D4" s="1075"/>
      <c r="E4" s="1075"/>
      <c r="F4" s="1075"/>
      <c r="G4" s="1075"/>
      <c r="I4" s="1076" t="s">
        <v>1079</v>
      </c>
    </row>
    <row r="5" spans="1:9" s="1074" customFormat="1" ht="15" customHeight="1" thickTop="1">
      <c r="A5" s="1077"/>
      <c r="B5" s="1532" t="s">
        <v>1101</v>
      </c>
      <c r="C5" s="1533"/>
      <c r="D5" s="1526" t="s">
        <v>1102</v>
      </c>
      <c r="E5" s="1527"/>
      <c r="F5" s="1528"/>
      <c r="G5" s="1529" t="s">
        <v>52</v>
      </c>
      <c r="H5" s="1530"/>
      <c r="I5" s="1531"/>
    </row>
    <row r="6" spans="1:9" s="1074" customFormat="1" ht="15" customHeight="1">
      <c r="A6" s="1077"/>
      <c r="B6" s="1534"/>
      <c r="C6" s="1535"/>
      <c r="D6" s="1078" t="s">
        <v>1080</v>
      </c>
      <c r="E6" s="1078" t="s">
        <v>1081</v>
      </c>
      <c r="F6" s="1078" t="s">
        <v>1082</v>
      </c>
      <c r="G6" s="1078" t="s">
        <v>1080</v>
      </c>
      <c r="H6" s="1078" t="s">
        <v>1081</v>
      </c>
      <c r="I6" s="1078" t="s">
        <v>1082</v>
      </c>
    </row>
    <row r="7" spans="1:9" s="1081" customFormat="1" ht="15" customHeight="1">
      <c r="A7" s="1079"/>
      <c r="B7" s="1524" t="s">
        <v>1103</v>
      </c>
      <c r="C7" s="1525"/>
      <c r="D7" s="1080">
        <f aca="true" t="shared" si="0" ref="D7:I7">SUM(D9:D26)</f>
        <v>9049</v>
      </c>
      <c r="E7" s="1080">
        <f t="shared" si="0"/>
        <v>6814</v>
      </c>
      <c r="F7" s="1080">
        <f t="shared" si="0"/>
        <v>2114</v>
      </c>
      <c r="G7" s="1080">
        <f t="shared" si="0"/>
        <v>8832</v>
      </c>
      <c r="H7" s="1080">
        <f t="shared" si="0"/>
        <v>6631</v>
      </c>
      <c r="I7" s="1080">
        <f t="shared" si="0"/>
        <v>2050</v>
      </c>
    </row>
    <row r="8" spans="1:9" s="1074" customFormat="1" ht="15" customHeight="1">
      <c r="A8" s="1077"/>
      <c r="B8" s="1082"/>
      <c r="C8" s="1083"/>
      <c r="D8" s="119"/>
      <c r="E8" s="119"/>
      <c r="F8" s="119"/>
      <c r="G8" s="119"/>
      <c r="H8" s="119"/>
      <c r="I8" s="119"/>
    </row>
    <row r="9" spans="1:9" s="1074" customFormat="1" ht="15" customHeight="1">
      <c r="A9" s="1077"/>
      <c r="B9" s="1082"/>
      <c r="C9" s="1083" t="s">
        <v>1104</v>
      </c>
      <c r="D9" s="119">
        <v>6</v>
      </c>
      <c r="E9" s="119">
        <v>6</v>
      </c>
      <c r="F9" s="119">
        <v>4</v>
      </c>
      <c r="G9" s="119">
        <v>3</v>
      </c>
      <c r="H9" s="119">
        <v>3</v>
      </c>
      <c r="I9" s="119">
        <v>2</v>
      </c>
    </row>
    <row r="10" spans="1:9" s="1074" customFormat="1" ht="15" customHeight="1">
      <c r="A10" s="1077"/>
      <c r="B10" s="1082"/>
      <c r="C10" s="1083" t="s">
        <v>1083</v>
      </c>
      <c r="D10" s="119">
        <v>7</v>
      </c>
      <c r="E10" s="119">
        <v>4</v>
      </c>
      <c r="F10" s="119">
        <v>2</v>
      </c>
      <c r="G10" s="119">
        <v>8</v>
      </c>
      <c r="H10" s="119">
        <v>6</v>
      </c>
      <c r="I10" s="119">
        <v>3</v>
      </c>
    </row>
    <row r="11" spans="1:9" s="1074" customFormat="1" ht="15" customHeight="1">
      <c r="A11" s="1077"/>
      <c r="B11" s="1082"/>
      <c r="C11" s="1083" t="s">
        <v>1084</v>
      </c>
      <c r="D11" s="119">
        <v>19</v>
      </c>
      <c r="E11" s="119">
        <v>19</v>
      </c>
      <c r="F11" s="119">
        <v>8</v>
      </c>
      <c r="G11" s="119">
        <v>22</v>
      </c>
      <c r="H11" s="119">
        <v>22</v>
      </c>
      <c r="I11" s="119">
        <v>10</v>
      </c>
    </row>
    <row r="12" spans="1:9" s="1074" customFormat="1" ht="15" customHeight="1">
      <c r="A12" s="1077"/>
      <c r="B12" s="1082"/>
      <c r="C12" s="1083" t="s">
        <v>1085</v>
      </c>
      <c r="D12" s="119">
        <v>5</v>
      </c>
      <c r="E12" s="119">
        <v>4</v>
      </c>
      <c r="F12" s="119">
        <v>3</v>
      </c>
      <c r="G12" s="119">
        <v>9</v>
      </c>
      <c r="H12" s="119">
        <v>9</v>
      </c>
      <c r="I12" s="119">
        <v>5</v>
      </c>
    </row>
    <row r="13" spans="1:9" s="1074" customFormat="1" ht="15" customHeight="1">
      <c r="A13" s="1077"/>
      <c r="B13" s="1082"/>
      <c r="C13" s="1083" t="s">
        <v>1086</v>
      </c>
      <c r="D13" s="118">
        <v>0</v>
      </c>
      <c r="E13" s="118">
        <v>0</v>
      </c>
      <c r="F13" s="118">
        <v>0</v>
      </c>
      <c r="G13" s="118">
        <v>0</v>
      </c>
      <c r="H13" s="118">
        <v>0</v>
      </c>
      <c r="I13" s="118">
        <v>0</v>
      </c>
    </row>
    <row r="14" spans="1:9" s="1074" customFormat="1" ht="15" customHeight="1">
      <c r="A14" s="1077"/>
      <c r="B14" s="1082"/>
      <c r="C14" s="1083" t="s">
        <v>1087</v>
      </c>
      <c r="D14" s="119">
        <v>60</v>
      </c>
      <c r="E14" s="119">
        <v>59</v>
      </c>
      <c r="F14" s="119">
        <v>65</v>
      </c>
      <c r="G14" s="119">
        <v>52</v>
      </c>
      <c r="H14" s="119">
        <v>55</v>
      </c>
      <c r="I14" s="119">
        <v>43</v>
      </c>
    </row>
    <row r="15" spans="1:9" s="1074" customFormat="1" ht="15" customHeight="1">
      <c r="A15" s="1077"/>
      <c r="B15" s="1082"/>
      <c r="C15" s="1083" t="s">
        <v>1088</v>
      </c>
      <c r="D15" s="119">
        <v>167</v>
      </c>
      <c r="E15" s="119">
        <v>162</v>
      </c>
      <c r="F15" s="119">
        <v>209</v>
      </c>
      <c r="G15" s="119">
        <v>121</v>
      </c>
      <c r="H15" s="119">
        <v>122</v>
      </c>
      <c r="I15" s="119">
        <v>153</v>
      </c>
    </row>
    <row r="16" spans="1:9" s="1074" customFormat="1" ht="15" customHeight="1">
      <c r="A16" s="1077"/>
      <c r="B16" s="1082"/>
      <c r="C16" s="1083" t="s">
        <v>1089</v>
      </c>
      <c r="D16" s="119">
        <v>110</v>
      </c>
      <c r="E16" s="119">
        <v>99</v>
      </c>
      <c r="F16" s="119">
        <v>82</v>
      </c>
      <c r="G16" s="119">
        <v>115</v>
      </c>
      <c r="H16" s="119">
        <v>114</v>
      </c>
      <c r="I16" s="119">
        <v>56</v>
      </c>
    </row>
    <row r="17" spans="1:9" s="1074" customFormat="1" ht="15" customHeight="1">
      <c r="A17" s="1077"/>
      <c r="B17" s="1082"/>
      <c r="C17" s="1083" t="s">
        <v>1090</v>
      </c>
      <c r="D17" s="119">
        <v>7476</v>
      </c>
      <c r="E17" s="119">
        <v>5333</v>
      </c>
      <c r="F17" s="119">
        <v>1392</v>
      </c>
      <c r="G17" s="119">
        <v>7094</v>
      </c>
      <c r="H17" s="119">
        <v>4920</v>
      </c>
      <c r="I17" s="119">
        <v>1431</v>
      </c>
    </row>
    <row r="18" spans="1:9" s="1074" customFormat="1" ht="15" customHeight="1">
      <c r="A18" s="1077"/>
      <c r="B18" s="1082"/>
      <c r="C18" s="1083" t="s">
        <v>1091</v>
      </c>
      <c r="D18" s="119">
        <v>575</v>
      </c>
      <c r="E18" s="119">
        <v>548</v>
      </c>
      <c r="F18" s="119">
        <v>83</v>
      </c>
      <c r="G18" s="119">
        <v>833</v>
      </c>
      <c r="H18" s="119">
        <v>852</v>
      </c>
      <c r="I18" s="119">
        <v>108</v>
      </c>
    </row>
    <row r="19" spans="1:9" s="1074" customFormat="1" ht="15" customHeight="1">
      <c r="A19" s="1077"/>
      <c r="B19" s="1082"/>
      <c r="C19" s="1083" t="s">
        <v>1092</v>
      </c>
      <c r="D19" s="119">
        <v>76</v>
      </c>
      <c r="E19" s="119">
        <v>75</v>
      </c>
      <c r="F19" s="119">
        <v>9</v>
      </c>
      <c r="G19" s="119">
        <v>36</v>
      </c>
      <c r="H19" s="119">
        <v>35</v>
      </c>
      <c r="I19" s="119">
        <v>17</v>
      </c>
    </row>
    <row r="20" spans="1:9" s="1074" customFormat="1" ht="15" customHeight="1">
      <c r="A20" s="1077"/>
      <c r="B20" s="1082"/>
      <c r="C20" s="1083" t="s">
        <v>1093</v>
      </c>
      <c r="D20" s="119">
        <v>69</v>
      </c>
      <c r="E20" s="119">
        <v>70</v>
      </c>
      <c r="F20" s="119">
        <v>5</v>
      </c>
      <c r="G20" s="119">
        <v>99</v>
      </c>
      <c r="H20" s="119">
        <v>92</v>
      </c>
      <c r="I20" s="119">
        <v>9</v>
      </c>
    </row>
    <row r="21" spans="1:9" s="1074" customFormat="1" ht="15" customHeight="1">
      <c r="A21" s="1077"/>
      <c r="B21" s="1082"/>
      <c r="C21" s="1083" t="s">
        <v>1094</v>
      </c>
      <c r="D21" s="118">
        <v>2</v>
      </c>
      <c r="E21" s="118">
        <v>2</v>
      </c>
      <c r="F21" s="118">
        <v>2</v>
      </c>
      <c r="G21" s="118">
        <v>0</v>
      </c>
      <c r="H21" s="118">
        <v>0</v>
      </c>
      <c r="I21" s="118">
        <v>0</v>
      </c>
    </row>
    <row r="22" spans="1:9" s="1074" customFormat="1" ht="15" customHeight="1">
      <c r="A22" s="1077"/>
      <c r="B22" s="1082"/>
      <c r="C22" s="1083" t="s">
        <v>1095</v>
      </c>
      <c r="D22" s="118">
        <v>1</v>
      </c>
      <c r="E22" s="118">
        <v>1</v>
      </c>
      <c r="F22" s="118">
        <v>1</v>
      </c>
      <c r="G22" s="118">
        <v>0</v>
      </c>
      <c r="H22" s="118">
        <v>0</v>
      </c>
      <c r="I22" s="118">
        <v>0</v>
      </c>
    </row>
    <row r="23" spans="1:9" s="1074" customFormat="1" ht="15" customHeight="1">
      <c r="A23" s="1077"/>
      <c r="B23" s="1082"/>
      <c r="C23" s="1083" t="s">
        <v>1096</v>
      </c>
      <c r="D23" s="118">
        <v>0</v>
      </c>
      <c r="E23" s="118">
        <v>0</v>
      </c>
      <c r="F23" s="118">
        <v>0</v>
      </c>
      <c r="G23" s="118">
        <v>0</v>
      </c>
      <c r="H23" s="118">
        <v>0</v>
      </c>
      <c r="I23" s="118">
        <v>0</v>
      </c>
    </row>
    <row r="24" spans="1:9" s="1074" customFormat="1" ht="15" customHeight="1">
      <c r="A24" s="1077"/>
      <c r="B24" s="1082"/>
      <c r="C24" s="1083" t="s">
        <v>1097</v>
      </c>
      <c r="D24" s="119">
        <v>32</v>
      </c>
      <c r="E24" s="119">
        <v>33</v>
      </c>
      <c r="F24" s="119">
        <v>13</v>
      </c>
      <c r="G24" s="119">
        <v>67</v>
      </c>
      <c r="H24" s="119">
        <v>66</v>
      </c>
      <c r="I24" s="119">
        <v>17</v>
      </c>
    </row>
    <row r="25" spans="1:9" s="1074" customFormat="1" ht="15" customHeight="1">
      <c r="A25" s="1077"/>
      <c r="B25" s="1082"/>
      <c r="C25" s="1083" t="s">
        <v>1098</v>
      </c>
      <c r="D25" s="119">
        <v>5</v>
      </c>
      <c r="E25" s="119">
        <v>5</v>
      </c>
      <c r="F25" s="119">
        <v>6</v>
      </c>
      <c r="G25" s="119">
        <v>11</v>
      </c>
      <c r="H25" s="119">
        <v>12</v>
      </c>
      <c r="I25" s="119">
        <v>15</v>
      </c>
    </row>
    <row r="26" spans="1:9" s="1074" customFormat="1" ht="15" customHeight="1" thickBot="1">
      <c r="A26" s="1077"/>
      <c r="B26" s="1084"/>
      <c r="C26" s="1085" t="s">
        <v>1099</v>
      </c>
      <c r="D26" s="123">
        <v>439</v>
      </c>
      <c r="E26" s="123">
        <v>394</v>
      </c>
      <c r="F26" s="123">
        <v>230</v>
      </c>
      <c r="G26" s="123">
        <v>362</v>
      </c>
      <c r="H26" s="123">
        <v>323</v>
      </c>
      <c r="I26" s="123">
        <v>181</v>
      </c>
    </row>
    <row r="27" s="1074" customFormat="1" ht="15" customHeight="1">
      <c r="B27" s="1074" t="s">
        <v>1105</v>
      </c>
    </row>
    <row r="28" s="1074" customFormat="1" ht="15" customHeight="1">
      <c r="B28" s="1074" t="s">
        <v>1106</v>
      </c>
    </row>
    <row r="29" s="1074" customFormat="1" ht="15" customHeight="1"/>
  </sheetData>
  <mergeCells count="4">
    <mergeCell ref="B7:C7"/>
    <mergeCell ref="D5:F5"/>
    <mergeCell ref="G5:I5"/>
    <mergeCell ref="B5:C6"/>
  </mergeCells>
  <printOptions/>
  <pageMargins left="0.2755905511811024" right="0.31496062992125984" top="0.5905511811023623" bottom="0.3937007874015748" header="0.2755905511811024" footer="0.1968503937007874"/>
  <pageSetup horizontalDpi="400" verticalDpi="400" orientation="portrait" paperSize="9" r:id="rId1"/>
</worksheet>
</file>

<file path=xl/worksheets/sheet34.xml><?xml version="1.0" encoding="utf-8"?>
<worksheet xmlns="http://schemas.openxmlformats.org/spreadsheetml/2006/main" xmlns:r="http://schemas.openxmlformats.org/officeDocument/2006/relationships">
  <dimension ref="A2:N19"/>
  <sheetViews>
    <sheetView workbookViewId="0" topLeftCell="A1">
      <selection activeCell="A1" sqref="A1"/>
    </sheetView>
  </sheetViews>
  <sheetFormatPr defaultColWidth="9.00390625" defaultRowHeight="15" customHeight="1"/>
  <cols>
    <col min="1" max="1" width="2.625" style="62" customWidth="1"/>
    <col min="2" max="2" width="10.625" style="62" customWidth="1"/>
    <col min="3" max="14" width="7.50390625" style="62" customWidth="1"/>
    <col min="15" max="16384" width="9.00390625" style="62" customWidth="1"/>
  </cols>
  <sheetData>
    <row r="1" ht="12" customHeight="1"/>
    <row r="2" ht="15" customHeight="1">
      <c r="B2" s="63" t="s">
        <v>1129</v>
      </c>
    </row>
    <row r="3" ht="12" customHeight="1">
      <c r="B3" s="63"/>
    </row>
    <row r="4" spans="2:14" ht="15" customHeight="1" thickBot="1">
      <c r="B4" s="66" t="s">
        <v>1114</v>
      </c>
      <c r="C4" s="66"/>
      <c r="D4" s="66"/>
      <c r="E4" s="66"/>
      <c r="F4" s="66"/>
      <c r="G4" s="66"/>
      <c r="H4" s="66"/>
      <c r="I4" s="66"/>
      <c r="J4" s="66"/>
      <c r="K4" s="66"/>
      <c r="L4" s="66"/>
      <c r="M4" s="66"/>
      <c r="N4" s="90" t="s">
        <v>1115</v>
      </c>
    </row>
    <row r="5" spans="1:14" ht="15" customHeight="1" thickTop="1">
      <c r="A5" s="79"/>
      <c r="B5" s="1536" t="s">
        <v>1116</v>
      </c>
      <c r="C5" s="416" t="s">
        <v>1108</v>
      </c>
      <c r="D5" s="417"/>
      <c r="E5" s="417"/>
      <c r="F5" s="418"/>
      <c r="G5" s="168" t="s">
        <v>1109</v>
      </c>
      <c r="H5" s="168"/>
      <c r="I5" s="168"/>
      <c r="J5" s="168"/>
      <c r="K5" s="416" t="s">
        <v>1110</v>
      </c>
      <c r="L5" s="417"/>
      <c r="M5" s="168"/>
      <c r="N5" s="169"/>
    </row>
    <row r="6" spans="1:14" ht="15" customHeight="1">
      <c r="A6" s="79"/>
      <c r="B6" s="1537"/>
      <c r="C6" s="1087" t="s">
        <v>1111</v>
      </c>
      <c r="D6" s="432"/>
      <c r="E6" s="1088" t="s">
        <v>1112</v>
      </c>
      <c r="F6" s="1088"/>
      <c r="G6" s="1087" t="s">
        <v>1113</v>
      </c>
      <c r="H6" s="432"/>
      <c r="I6" s="1087" t="s">
        <v>1112</v>
      </c>
      <c r="J6" s="432"/>
      <c r="K6" s="1088" t="s">
        <v>1113</v>
      </c>
      <c r="L6" s="1088"/>
      <c r="M6" s="170" t="s">
        <v>1112</v>
      </c>
      <c r="N6" s="432"/>
    </row>
    <row r="7" spans="1:14" ht="15" customHeight="1">
      <c r="A7" s="79"/>
      <c r="B7" s="1538"/>
      <c r="C7" s="1078" t="s">
        <v>1117</v>
      </c>
      <c r="D7" s="1078">
        <v>8</v>
      </c>
      <c r="E7" s="1078">
        <v>6</v>
      </c>
      <c r="F7" s="1078">
        <v>8</v>
      </c>
      <c r="G7" s="1089">
        <v>6</v>
      </c>
      <c r="H7" s="1078">
        <v>8</v>
      </c>
      <c r="I7" s="1089">
        <v>6</v>
      </c>
      <c r="J7" s="1090">
        <v>8</v>
      </c>
      <c r="K7" s="1078">
        <v>6</v>
      </c>
      <c r="L7" s="1078">
        <v>8</v>
      </c>
      <c r="M7" s="1078">
        <v>6</v>
      </c>
      <c r="N7" s="1091">
        <v>8</v>
      </c>
    </row>
    <row r="8" spans="1:14" s="176" customFormat="1" ht="15" customHeight="1">
      <c r="A8" s="640"/>
      <c r="B8" s="71" t="s">
        <v>1118</v>
      </c>
      <c r="C8" s="1092">
        <f>SUM(C10:C17)</f>
        <v>2132</v>
      </c>
      <c r="D8" s="1092">
        <f>SUM(D10:D17)</f>
        <v>2174</v>
      </c>
      <c r="E8" s="178">
        <v>170.2</v>
      </c>
      <c r="F8" s="178">
        <v>173.1</v>
      </c>
      <c r="G8" s="1092">
        <f>SUM(G10:G17)</f>
        <v>562</v>
      </c>
      <c r="H8" s="1092">
        <f>SUM(H10:H17)</f>
        <v>590</v>
      </c>
      <c r="I8" s="178">
        <v>44.9</v>
      </c>
      <c r="J8" s="178">
        <v>47</v>
      </c>
      <c r="K8" s="1092">
        <f>SUM(K10:K17)</f>
        <v>1245</v>
      </c>
      <c r="L8" s="1092">
        <f>SUM(L10:L17)</f>
        <v>1378</v>
      </c>
      <c r="M8" s="178">
        <v>99.4</v>
      </c>
      <c r="N8" s="178">
        <v>109.7</v>
      </c>
    </row>
    <row r="9" spans="1:14" ht="15" customHeight="1">
      <c r="A9" s="79"/>
      <c r="B9" s="82"/>
      <c r="C9" s="75"/>
      <c r="D9" s="75"/>
      <c r="E9" s="183"/>
      <c r="F9" s="183"/>
      <c r="G9" s="75"/>
      <c r="H9" s="75"/>
      <c r="I9" s="183"/>
      <c r="J9" s="183"/>
      <c r="K9" s="75"/>
      <c r="L9" s="75"/>
      <c r="M9" s="183"/>
      <c r="N9" s="183"/>
    </row>
    <row r="10" spans="1:14" ht="15" customHeight="1">
      <c r="A10" s="79"/>
      <c r="B10" s="82" t="s">
        <v>1119</v>
      </c>
      <c r="C10" s="75">
        <v>1021</v>
      </c>
      <c r="D10" s="75">
        <v>1038</v>
      </c>
      <c r="E10" s="183">
        <v>269.9</v>
      </c>
      <c r="F10" s="183">
        <v>271.8</v>
      </c>
      <c r="G10" s="75">
        <v>214</v>
      </c>
      <c r="H10" s="75">
        <v>227</v>
      </c>
      <c r="I10" s="183">
        <v>56.6</v>
      </c>
      <c r="J10" s="183">
        <v>59.4</v>
      </c>
      <c r="K10" s="75">
        <v>552</v>
      </c>
      <c r="L10" s="75">
        <v>635</v>
      </c>
      <c r="M10" s="183">
        <v>145.9</v>
      </c>
      <c r="N10" s="183">
        <v>166.2</v>
      </c>
    </row>
    <row r="11" spans="1:14" ht="15" customHeight="1">
      <c r="A11" s="79"/>
      <c r="B11" s="82" t="s">
        <v>1120</v>
      </c>
      <c r="C11" s="75">
        <v>127</v>
      </c>
      <c r="D11" s="75">
        <v>130</v>
      </c>
      <c r="E11" s="183">
        <v>136.3</v>
      </c>
      <c r="F11" s="183">
        <v>139.4</v>
      </c>
      <c r="G11" s="75">
        <v>48</v>
      </c>
      <c r="H11" s="75">
        <v>48</v>
      </c>
      <c r="I11" s="183">
        <v>51.5</v>
      </c>
      <c r="J11" s="183">
        <v>51.5</v>
      </c>
      <c r="K11" s="75">
        <v>73</v>
      </c>
      <c r="L11" s="75">
        <v>69</v>
      </c>
      <c r="M11" s="183">
        <v>78.4</v>
      </c>
      <c r="N11" s="183">
        <v>74</v>
      </c>
    </row>
    <row r="12" spans="1:14" ht="15" customHeight="1">
      <c r="A12" s="79"/>
      <c r="B12" s="82" t="s">
        <v>1121</v>
      </c>
      <c r="C12" s="75">
        <v>97</v>
      </c>
      <c r="D12" s="75">
        <v>101</v>
      </c>
      <c r="E12" s="183">
        <v>90.6</v>
      </c>
      <c r="F12" s="183">
        <v>94.9</v>
      </c>
      <c r="G12" s="75">
        <v>38</v>
      </c>
      <c r="H12" s="75">
        <v>42</v>
      </c>
      <c r="I12" s="183">
        <v>35.5</v>
      </c>
      <c r="J12" s="183">
        <v>39.4</v>
      </c>
      <c r="K12" s="75">
        <v>74</v>
      </c>
      <c r="L12" s="75">
        <v>70</v>
      </c>
      <c r="M12" s="183">
        <v>69.1</v>
      </c>
      <c r="N12" s="183">
        <v>65.7</v>
      </c>
    </row>
    <row r="13" spans="1:14" ht="15" customHeight="1">
      <c r="A13" s="79"/>
      <c r="B13" s="82" t="s">
        <v>1122</v>
      </c>
      <c r="C13" s="75">
        <v>110</v>
      </c>
      <c r="D13" s="75">
        <v>107</v>
      </c>
      <c r="E13" s="183">
        <v>109.8</v>
      </c>
      <c r="F13" s="183">
        <v>108.2</v>
      </c>
      <c r="G13" s="75">
        <v>30</v>
      </c>
      <c r="H13" s="75">
        <v>31</v>
      </c>
      <c r="I13" s="183">
        <v>29.9</v>
      </c>
      <c r="J13" s="183">
        <v>31.3</v>
      </c>
      <c r="K13" s="75">
        <v>68</v>
      </c>
      <c r="L13" s="75">
        <v>72</v>
      </c>
      <c r="M13" s="183">
        <v>67.9</v>
      </c>
      <c r="N13" s="183">
        <v>72.8</v>
      </c>
    </row>
    <row r="14" spans="1:14" ht="15" customHeight="1">
      <c r="A14" s="79"/>
      <c r="B14" s="82" t="s">
        <v>1123</v>
      </c>
      <c r="C14" s="75">
        <v>234</v>
      </c>
      <c r="D14" s="75">
        <v>241</v>
      </c>
      <c r="E14" s="183">
        <v>130</v>
      </c>
      <c r="F14" s="183">
        <v>134.1</v>
      </c>
      <c r="G14" s="75">
        <v>71</v>
      </c>
      <c r="H14" s="75">
        <v>70</v>
      </c>
      <c r="I14" s="183">
        <v>39.4</v>
      </c>
      <c r="J14" s="183">
        <v>39</v>
      </c>
      <c r="K14" s="75">
        <v>138</v>
      </c>
      <c r="L14" s="75">
        <v>167</v>
      </c>
      <c r="M14" s="183">
        <v>76.7</v>
      </c>
      <c r="N14" s="183">
        <v>92.9</v>
      </c>
    </row>
    <row r="15" spans="1:14" ht="15" customHeight="1">
      <c r="A15" s="79"/>
      <c r="B15" s="82" t="s">
        <v>1124</v>
      </c>
      <c r="C15" s="75">
        <v>83</v>
      </c>
      <c r="D15" s="75">
        <v>85</v>
      </c>
      <c r="E15" s="183">
        <v>116.9</v>
      </c>
      <c r="F15" s="183">
        <v>120.5</v>
      </c>
      <c r="G15" s="75">
        <v>24</v>
      </c>
      <c r="H15" s="75">
        <v>29</v>
      </c>
      <c r="I15" s="183">
        <v>33.8</v>
      </c>
      <c r="J15" s="183">
        <v>41.1</v>
      </c>
      <c r="K15" s="75">
        <v>49</v>
      </c>
      <c r="L15" s="75">
        <v>52</v>
      </c>
      <c r="M15" s="183">
        <v>69</v>
      </c>
      <c r="N15" s="183">
        <v>73.7</v>
      </c>
    </row>
    <row r="16" spans="1:14" ht="15" customHeight="1">
      <c r="A16" s="79"/>
      <c r="B16" s="82" t="s">
        <v>1125</v>
      </c>
      <c r="C16" s="75">
        <v>229</v>
      </c>
      <c r="D16" s="75">
        <v>227</v>
      </c>
      <c r="E16" s="183">
        <v>145.5</v>
      </c>
      <c r="F16" s="183">
        <v>144.1</v>
      </c>
      <c r="G16" s="75">
        <v>60</v>
      </c>
      <c r="H16" s="75">
        <v>63</v>
      </c>
      <c r="I16" s="183">
        <v>38.1</v>
      </c>
      <c r="J16" s="183">
        <v>40</v>
      </c>
      <c r="K16" s="75">
        <v>120</v>
      </c>
      <c r="L16" s="75">
        <v>137</v>
      </c>
      <c r="M16" s="183">
        <v>76.2</v>
      </c>
      <c r="N16" s="183">
        <v>87</v>
      </c>
    </row>
    <row r="17" spans="1:14" ht="15" customHeight="1" thickBot="1">
      <c r="A17" s="79"/>
      <c r="B17" s="84" t="s">
        <v>1126</v>
      </c>
      <c r="C17" s="85">
        <v>231</v>
      </c>
      <c r="D17" s="85">
        <v>245</v>
      </c>
      <c r="E17" s="187">
        <v>138</v>
      </c>
      <c r="F17" s="187">
        <v>146.3</v>
      </c>
      <c r="G17" s="85">
        <v>77</v>
      </c>
      <c r="H17" s="85">
        <v>80</v>
      </c>
      <c r="I17" s="187">
        <v>46</v>
      </c>
      <c r="J17" s="187">
        <v>47.8</v>
      </c>
      <c r="K17" s="85">
        <v>171</v>
      </c>
      <c r="L17" s="85">
        <v>176</v>
      </c>
      <c r="M17" s="187">
        <v>102.1</v>
      </c>
      <c r="N17" s="187">
        <v>105.1</v>
      </c>
    </row>
    <row r="18" ht="15" customHeight="1">
      <c r="B18" s="62" t="s">
        <v>1127</v>
      </c>
    </row>
    <row r="19" ht="15" customHeight="1">
      <c r="B19" s="62" t="s">
        <v>1128</v>
      </c>
    </row>
  </sheetData>
  <mergeCells count="1">
    <mergeCell ref="B5:B7"/>
  </mergeCells>
  <printOptions/>
  <pageMargins left="0.75" right="0.75" top="1" bottom="1" header="0.512" footer="0.512"/>
  <pageSetup orientation="portrait" paperSize="9"/>
</worksheet>
</file>

<file path=xl/worksheets/sheet35.xml><?xml version="1.0" encoding="utf-8"?>
<worksheet xmlns="http://schemas.openxmlformats.org/spreadsheetml/2006/main" xmlns:r="http://schemas.openxmlformats.org/officeDocument/2006/relationships">
  <dimension ref="B2:Q65"/>
  <sheetViews>
    <sheetView workbookViewId="0" topLeftCell="A1">
      <selection activeCell="A1" sqref="A1"/>
    </sheetView>
  </sheetViews>
  <sheetFormatPr defaultColWidth="9.00390625" defaultRowHeight="13.5"/>
  <cols>
    <col min="1" max="2" width="2.625" style="62" customWidth="1"/>
    <col min="3" max="3" width="12.25390625" style="62" customWidth="1"/>
    <col min="4" max="4" width="5.625" style="62" customWidth="1"/>
    <col min="5" max="5" width="8.125" style="62" bestFit="1" customWidth="1"/>
    <col min="6" max="6" width="5.625" style="62" customWidth="1"/>
    <col min="7" max="7" width="7.25390625" style="62" bestFit="1" customWidth="1"/>
    <col min="8" max="8" width="5.625" style="62" customWidth="1"/>
    <col min="9" max="9" width="7.25390625" style="303" bestFit="1" customWidth="1"/>
    <col min="10" max="10" width="5.625" style="62" customWidth="1"/>
    <col min="11" max="11" width="7.25390625" style="303" bestFit="1" customWidth="1"/>
    <col min="12" max="12" width="5.625" style="62" customWidth="1"/>
    <col min="13" max="13" width="7.50390625" style="62" customWidth="1"/>
    <col min="14" max="14" width="6.625" style="303" customWidth="1"/>
    <col min="15" max="15" width="7.25390625" style="62" bestFit="1" customWidth="1"/>
    <col min="16" max="16" width="6.625" style="303" customWidth="1"/>
    <col min="17" max="17" width="5.625" style="62" customWidth="1"/>
    <col min="18" max="16384" width="9.00390625" style="62" customWidth="1"/>
  </cols>
  <sheetData>
    <row r="2" ht="14.25">
      <c r="B2" s="1093" t="s">
        <v>1147</v>
      </c>
    </row>
    <row r="3" spans="2:17" ht="12.75" thickBot="1">
      <c r="B3" s="1094"/>
      <c r="C3" s="1094"/>
      <c r="D3" s="1094"/>
      <c r="E3" s="1094"/>
      <c r="F3" s="1094"/>
      <c r="G3" s="1094"/>
      <c r="H3" s="1094"/>
      <c r="I3" s="1095"/>
      <c r="J3" s="1094"/>
      <c r="K3" s="1095"/>
      <c r="L3" s="1094"/>
      <c r="M3" s="1094"/>
      <c r="N3" s="1095"/>
      <c r="O3" s="1094"/>
      <c r="P3" s="1095"/>
      <c r="Q3" s="1096" t="s">
        <v>1140</v>
      </c>
    </row>
    <row r="4" spans="2:17" ht="13.5" customHeight="1" thickTop="1">
      <c r="B4" s="1541" t="s">
        <v>1141</v>
      </c>
      <c r="C4" s="1542"/>
      <c r="D4" s="1538" t="s">
        <v>1130</v>
      </c>
      <c r="E4" s="1547"/>
      <c r="F4" s="1538" t="s">
        <v>1131</v>
      </c>
      <c r="G4" s="1547"/>
      <c r="H4" s="1546" t="s">
        <v>1132</v>
      </c>
      <c r="I4" s="1426"/>
      <c r="J4" s="1546" t="s">
        <v>1133</v>
      </c>
      <c r="K4" s="1426"/>
      <c r="L4" s="1538" t="s">
        <v>1134</v>
      </c>
      <c r="M4" s="1547"/>
      <c r="N4" s="1546" t="s">
        <v>1135</v>
      </c>
      <c r="O4" s="1426"/>
      <c r="P4" s="1546" t="s">
        <v>1136</v>
      </c>
      <c r="Q4" s="1426"/>
    </row>
    <row r="5" spans="2:17" ht="13.5" customHeight="1">
      <c r="B5" s="1543"/>
      <c r="C5" s="1544"/>
      <c r="D5" s="1097" t="s">
        <v>1137</v>
      </c>
      <c r="E5" s="1098" t="s">
        <v>1138</v>
      </c>
      <c r="F5" s="1097" t="s">
        <v>1137</v>
      </c>
      <c r="G5" s="1098" t="s">
        <v>1138</v>
      </c>
      <c r="H5" s="1097" t="s">
        <v>1137</v>
      </c>
      <c r="I5" s="1099" t="s">
        <v>1138</v>
      </c>
      <c r="J5" s="1097" t="s">
        <v>1137</v>
      </c>
      <c r="K5" s="1099" t="s">
        <v>1138</v>
      </c>
      <c r="L5" s="1097" t="s">
        <v>1137</v>
      </c>
      <c r="M5" s="1098" t="s">
        <v>1138</v>
      </c>
      <c r="N5" s="1100" t="s">
        <v>1139</v>
      </c>
      <c r="O5" s="1098" t="s">
        <v>1138</v>
      </c>
      <c r="P5" s="1100" t="s">
        <v>1139</v>
      </c>
      <c r="Q5" s="1098" t="s">
        <v>1138</v>
      </c>
    </row>
    <row r="6" spans="2:17" ht="12.75" customHeight="1">
      <c r="B6" s="1548" t="s">
        <v>1142</v>
      </c>
      <c r="C6" s="1549"/>
      <c r="D6" s="1101">
        <v>69</v>
      </c>
      <c r="E6" s="119">
        <v>14266</v>
      </c>
      <c r="F6" s="1101">
        <v>4</v>
      </c>
      <c r="G6" s="119">
        <v>1484</v>
      </c>
      <c r="H6" s="1101">
        <v>25</v>
      </c>
      <c r="I6" s="120">
        <v>6410</v>
      </c>
      <c r="J6" s="1101">
        <v>31</v>
      </c>
      <c r="K6" s="120">
        <v>5261</v>
      </c>
      <c r="L6" s="1101">
        <v>9</v>
      </c>
      <c r="M6" s="119">
        <v>1111</v>
      </c>
      <c r="N6" s="1102">
        <v>805</v>
      </c>
      <c r="O6" s="119">
        <v>2650</v>
      </c>
      <c r="P6" s="1102">
        <v>429</v>
      </c>
      <c r="Q6" s="118">
        <v>0</v>
      </c>
    </row>
    <row r="7" spans="2:17" ht="12.75" customHeight="1">
      <c r="B7" s="1545">
        <v>7</v>
      </c>
      <c r="C7" s="1539"/>
      <c r="D7" s="119">
        <v>69</v>
      </c>
      <c r="E7" s="119">
        <v>14370</v>
      </c>
      <c r="F7" s="119">
        <v>4</v>
      </c>
      <c r="G7" s="119">
        <v>1484</v>
      </c>
      <c r="H7" s="119">
        <v>25</v>
      </c>
      <c r="I7" s="120">
        <v>6502</v>
      </c>
      <c r="J7" s="119">
        <v>33</v>
      </c>
      <c r="K7" s="120">
        <v>5519</v>
      </c>
      <c r="L7" s="119">
        <v>7</v>
      </c>
      <c r="M7" s="119">
        <v>865</v>
      </c>
      <c r="N7" s="120">
        <v>820</v>
      </c>
      <c r="O7" s="119">
        <v>2575</v>
      </c>
      <c r="P7" s="120">
        <v>428</v>
      </c>
      <c r="Q7" s="118">
        <v>0</v>
      </c>
    </row>
    <row r="8" spans="2:17" s="440" customFormat="1" ht="11.25">
      <c r="B8" s="1331">
        <v>8</v>
      </c>
      <c r="C8" s="1332"/>
      <c r="D8" s="283">
        <f aca="true" t="shared" si="0" ref="D8:Q8">SUM(D10:D11)</f>
        <v>69</v>
      </c>
      <c r="E8" s="283">
        <f t="shared" si="0"/>
        <v>14609</v>
      </c>
      <c r="F8" s="283">
        <f t="shared" si="0"/>
        <v>4</v>
      </c>
      <c r="G8" s="283">
        <f t="shared" si="0"/>
        <v>1484</v>
      </c>
      <c r="H8" s="283">
        <f t="shared" si="0"/>
        <v>25</v>
      </c>
      <c r="I8" s="284">
        <f t="shared" si="0"/>
        <v>6603</v>
      </c>
      <c r="J8" s="283">
        <f t="shared" si="0"/>
        <v>33</v>
      </c>
      <c r="K8" s="284">
        <f t="shared" si="0"/>
        <v>5657</v>
      </c>
      <c r="L8" s="283">
        <f t="shared" si="0"/>
        <v>7</v>
      </c>
      <c r="M8" s="283">
        <f t="shared" si="0"/>
        <v>865</v>
      </c>
      <c r="N8" s="284">
        <f t="shared" si="0"/>
        <v>833</v>
      </c>
      <c r="O8" s="283">
        <f t="shared" si="0"/>
        <v>2351</v>
      </c>
      <c r="P8" s="284">
        <f t="shared" si="0"/>
        <v>431</v>
      </c>
      <c r="Q8" s="283">
        <f t="shared" si="0"/>
        <v>0</v>
      </c>
    </row>
    <row r="9" spans="2:17" ht="12">
      <c r="B9" s="1103"/>
      <c r="C9" s="1104"/>
      <c r="D9" s="119"/>
      <c r="E9" s="119"/>
      <c r="F9" s="119"/>
      <c r="G9" s="119"/>
      <c r="H9" s="119"/>
      <c r="I9" s="120"/>
      <c r="J9" s="119"/>
      <c r="K9" s="120"/>
      <c r="L9" s="119"/>
      <c r="M9" s="119"/>
      <c r="N9" s="120"/>
      <c r="O9" s="119"/>
      <c r="P9" s="120"/>
      <c r="Q9" s="118"/>
    </row>
    <row r="10" spans="2:17" s="440" customFormat="1" ht="11.25">
      <c r="B10" s="1331" t="s">
        <v>2210</v>
      </c>
      <c r="C10" s="1540"/>
      <c r="D10" s="283">
        <f aca="true" t="shared" si="1" ref="D10:Q10">D14+D15+D16+D20+D26+D27+D28+D31+D40+D41+D45+D50+D58</f>
        <v>55</v>
      </c>
      <c r="E10" s="283">
        <f t="shared" si="1"/>
        <v>12998</v>
      </c>
      <c r="F10" s="283">
        <f t="shared" si="1"/>
        <v>4</v>
      </c>
      <c r="G10" s="283">
        <f t="shared" si="1"/>
        <v>1484</v>
      </c>
      <c r="H10" s="283">
        <f t="shared" si="1"/>
        <v>14</v>
      </c>
      <c r="I10" s="284">
        <f t="shared" si="1"/>
        <v>5530</v>
      </c>
      <c r="J10" s="283">
        <f t="shared" si="1"/>
        <v>32</v>
      </c>
      <c r="K10" s="284">
        <f t="shared" si="1"/>
        <v>5559</v>
      </c>
      <c r="L10" s="283">
        <f t="shared" si="1"/>
        <v>5</v>
      </c>
      <c r="M10" s="283">
        <f t="shared" si="1"/>
        <v>425</v>
      </c>
      <c r="N10" s="284">
        <f t="shared" si="1"/>
        <v>659</v>
      </c>
      <c r="O10" s="283">
        <f t="shared" si="1"/>
        <v>2142</v>
      </c>
      <c r="P10" s="284">
        <f t="shared" si="1"/>
        <v>342</v>
      </c>
      <c r="Q10" s="283">
        <f t="shared" si="1"/>
        <v>0</v>
      </c>
    </row>
    <row r="11" spans="2:17" s="440" customFormat="1" ht="11.25">
      <c r="B11" s="1331" t="s">
        <v>1143</v>
      </c>
      <c r="C11" s="1540"/>
      <c r="D11" s="283">
        <f>D17+D18+D21+D22+D23+D24+D29+D32+D33+D34+D35+D36+D37+I38+D42+D43+D46+D47+D48+D51+D52+D53+D54+D55+D56+D59+D60+D61+D62+D63+D64</f>
        <v>14</v>
      </c>
      <c r="E11" s="283">
        <f>E17+E18+E21+E22+E23+E24+E29+E32+E33+E34+E35+E36+E37+J38+E42+E43+E46+E47+E48+E51+E52+E53+E54+E55+E56+E59+E60+E61+E62+E63+E64</f>
        <v>1611</v>
      </c>
      <c r="F11" s="283">
        <f>F17+F18+F21+F22+F23+F24+F29+F32+F33+F34+F35+F36+F37+K38+F42+F43+F46+F47+F48+F51+F52+F53+F54+F55+F56+F59+F60+F61+F62+F63+F64</f>
        <v>0</v>
      </c>
      <c r="G11" s="283">
        <f>G17+G18+G21+G22+G23+G24+G29+G32+G33+G34+G35+G36+G37+L38+G42+G43+G46+G47+G48+G51+G52+G53+G54+G55+G56+G59+G60+G61+G62+G63+G64</f>
        <v>0</v>
      </c>
      <c r="H11" s="283">
        <f>H17+H18+H21+H22+H23+H24+H29+H32+H33+H34+H35+H36+H37+M38+H42+H43+H46+H47+H48+H51+H52+H53+H54+H55+H56+H59+H60+H61+H62+H63+H64</f>
        <v>11</v>
      </c>
      <c r="I11" s="284">
        <v>1073</v>
      </c>
      <c r="J11" s="283">
        <f>J17+J18+J21+J22+J23+J24+J29+J32+J33+J34+J35+J36+J37+O38+J42+J43+J46+J47+J48+J51+J52+J53+J54+J55+J56+J59+J60+J61+J62+J63+J64</f>
        <v>1</v>
      </c>
      <c r="K11" s="284">
        <v>98</v>
      </c>
      <c r="L11" s="283">
        <f>L17+L18+L21+L22+L23+L24+L29+L32+L33+L34+L35+L36+L37+Q38+L42+L43+L46+L47+L48+L51+L52+L53+L54+L55+L56+L59+L60+L61+L62+L63+L64</f>
        <v>2</v>
      </c>
      <c r="M11" s="283">
        <f>M17+M18+M21+M22+M23+M24+M29+M32+M33+M34+M35+M36+M37+R38+M42+M43+M46+M47+M48+M51+M52+M53+M54+M55+M56+M59+M60+M61+M62+M63+M64</f>
        <v>440</v>
      </c>
      <c r="N11" s="284">
        <v>174</v>
      </c>
      <c r="O11" s="283">
        <f>O17+O18+O21+O22+O23+O24+O29+O32+O33+O34+O35+O36+O37+T38+O42+O43+O46+O47+O48+O51+O52+O53+O54+O55+O56+O59+O60+O61+O62+O63+O64</f>
        <v>209</v>
      </c>
      <c r="P11" s="284">
        <v>89</v>
      </c>
      <c r="Q11" s="283">
        <f>Q17+Q18+Q21+Q22+Q23+Q24+Q29+Q32+Q33+Q34+Q35+Q36+Q37+V38+Q42+Q43+Q46+Q47+Q48+Q51+Q52+Q53+Q54+Q55+Q56+Q59+Q60+Q61+Q62+Q63+Q64</f>
        <v>0</v>
      </c>
    </row>
    <row r="12" spans="2:17" ht="12.75" customHeight="1">
      <c r="B12" s="610"/>
      <c r="C12" s="79"/>
      <c r="D12" s="118"/>
      <c r="E12" s="118"/>
      <c r="F12" s="118"/>
      <c r="G12" s="118"/>
      <c r="H12" s="118"/>
      <c r="I12" s="295"/>
      <c r="J12" s="118"/>
      <c r="K12" s="295"/>
      <c r="L12" s="118"/>
      <c r="M12" s="118"/>
      <c r="N12" s="295"/>
      <c r="O12" s="118"/>
      <c r="P12" s="295"/>
      <c r="Q12" s="118"/>
    </row>
    <row r="13" spans="2:17" ht="12.75" customHeight="1">
      <c r="B13" s="1331" t="s">
        <v>1432</v>
      </c>
      <c r="C13" s="1539"/>
      <c r="D13" s="112">
        <f aca="true" t="shared" si="2" ref="D13:Q13">SUM(D14:D18)</f>
        <v>26</v>
      </c>
      <c r="E13" s="112">
        <f t="shared" si="2"/>
        <v>5935</v>
      </c>
      <c r="F13" s="112">
        <f t="shared" si="2"/>
        <v>2</v>
      </c>
      <c r="G13" s="112">
        <f t="shared" si="2"/>
        <v>1014</v>
      </c>
      <c r="H13" s="112">
        <f t="shared" si="2"/>
        <v>4</v>
      </c>
      <c r="I13" s="113">
        <f t="shared" si="2"/>
        <v>1394</v>
      </c>
      <c r="J13" s="112">
        <f t="shared" si="2"/>
        <v>16</v>
      </c>
      <c r="K13" s="113">
        <f t="shared" si="2"/>
        <v>3137</v>
      </c>
      <c r="L13" s="112">
        <f t="shared" si="2"/>
        <v>4</v>
      </c>
      <c r="M13" s="112">
        <f t="shared" si="2"/>
        <v>390</v>
      </c>
      <c r="N13" s="113">
        <f t="shared" si="2"/>
        <v>274</v>
      </c>
      <c r="O13" s="112">
        <f t="shared" si="2"/>
        <v>562</v>
      </c>
      <c r="P13" s="113">
        <f t="shared" si="2"/>
        <v>166</v>
      </c>
      <c r="Q13" s="112">
        <f t="shared" si="2"/>
        <v>0</v>
      </c>
    </row>
    <row r="14" spans="2:17" ht="12.75" customHeight="1">
      <c r="B14" s="1021"/>
      <c r="C14" s="74" t="s">
        <v>2121</v>
      </c>
      <c r="D14" s="118">
        <v>19</v>
      </c>
      <c r="E14" s="118">
        <v>4885</v>
      </c>
      <c r="F14" s="118">
        <v>2</v>
      </c>
      <c r="G14" s="118">
        <v>1014</v>
      </c>
      <c r="H14" s="118">
        <v>2</v>
      </c>
      <c r="I14" s="295">
        <v>1234</v>
      </c>
      <c r="J14" s="118">
        <v>11</v>
      </c>
      <c r="K14" s="295">
        <v>2247</v>
      </c>
      <c r="L14" s="118">
        <v>4</v>
      </c>
      <c r="M14" s="118">
        <v>390</v>
      </c>
      <c r="N14" s="295">
        <v>201</v>
      </c>
      <c r="O14" s="118">
        <v>333</v>
      </c>
      <c r="P14" s="295">
        <v>123</v>
      </c>
      <c r="Q14" s="118">
        <v>0</v>
      </c>
    </row>
    <row r="15" spans="2:17" ht="12.75" customHeight="1">
      <c r="B15" s="1021"/>
      <c r="C15" s="74" t="s">
        <v>2127</v>
      </c>
      <c r="D15" s="118">
        <v>3</v>
      </c>
      <c r="E15" s="118">
        <v>645</v>
      </c>
      <c r="F15" s="118">
        <v>0</v>
      </c>
      <c r="G15" s="118">
        <v>0</v>
      </c>
      <c r="H15" s="118">
        <v>1</v>
      </c>
      <c r="I15" s="295">
        <v>90</v>
      </c>
      <c r="J15" s="118">
        <v>2</v>
      </c>
      <c r="K15" s="295">
        <v>555</v>
      </c>
      <c r="L15" s="118">
        <v>0</v>
      </c>
      <c r="M15" s="118">
        <v>0</v>
      </c>
      <c r="N15" s="295">
        <v>23</v>
      </c>
      <c r="O15" s="118">
        <v>129</v>
      </c>
      <c r="P15" s="295">
        <v>11</v>
      </c>
      <c r="Q15" s="118">
        <v>0</v>
      </c>
    </row>
    <row r="16" spans="2:17" ht="12.75" customHeight="1">
      <c r="B16" s="1021"/>
      <c r="C16" s="74" t="s">
        <v>2130</v>
      </c>
      <c r="D16" s="118">
        <v>4</v>
      </c>
      <c r="E16" s="118">
        <v>405</v>
      </c>
      <c r="F16" s="118">
        <v>0</v>
      </c>
      <c r="G16" s="118">
        <v>0</v>
      </c>
      <c r="H16" s="118">
        <v>1</v>
      </c>
      <c r="I16" s="295">
        <v>70</v>
      </c>
      <c r="J16" s="118">
        <v>3</v>
      </c>
      <c r="K16" s="295">
        <v>335</v>
      </c>
      <c r="L16" s="118">
        <v>0</v>
      </c>
      <c r="M16" s="118">
        <v>0</v>
      </c>
      <c r="N16" s="295">
        <v>38</v>
      </c>
      <c r="O16" s="118">
        <v>100</v>
      </c>
      <c r="P16" s="295">
        <v>22</v>
      </c>
      <c r="Q16" s="118">
        <v>0</v>
      </c>
    </row>
    <row r="17" spans="2:17" ht="12.75" customHeight="1">
      <c r="B17" s="1021"/>
      <c r="C17" s="74" t="s">
        <v>2134</v>
      </c>
      <c r="D17" s="118">
        <v>0</v>
      </c>
      <c r="E17" s="118">
        <v>0</v>
      </c>
      <c r="F17" s="118">
        <v>0</v>
      </c>
      <c r="G17" s="118">
        <v>0</v>
      </c>
      <c r="H17" s="118">
        <v>0</v>
      </c>
      <c r="I17" s="295">
        <v>0</v>
      </c>
      <c r="J17" s="118">
        <v>0</v>
      </c>
      <c r="K17" s="295">
        <v>0</v>
      </c>
      <c r="L17" s="118">
        <v>0</v>
      </c>
      <c r="M17" s="118">
        <v>0</v>
      </c>
      <c r="N17" s="295">
        <v>8</v>
      </c>
      <c r="O17" s="118">
        <v>0</v>
      </c>
      <c r="P17" s="295">
        <v>6</v>
      </c>
      <c r="Q17" s="118">
        <v>0</v>
      </c>
    </row>
    <row r="18" spans="2:17" ht="12.75" customHeight="1">
      <c r="B18" s="1021"/>
      <c r="C18" s="74" t="s">
        <v>2135</v>
      </c>
      <c r="D18" s="118">
        <v>0</v>
      </c>
      <c r="E18" s="118">
        <v>0</v>
      </c>
      <c r="F18" s="118">
        <v>0</v>
      </c>
      <c r="G18" s="118">
        <v>0</v>
      </c>
      <c r="H18" s="118">
        <v>0</v>
      </c>
      <c r="I18" s="295">
        <v>0</v>
      </c>
      <c r="J18" s="118">
        <v>0</v>
      </c>
      <c r="K18" s="295">
        <v>0</v>
      </c>
      <c r="L18" s="118">
        <v>0</v>
      </c>
      <c r="M18" s="118">
        <v>0</v>
      </c>
      <c r="N18" s="295">
        <v>4</v>
      </c>
      <c r="O18" s="118">
        <v>0</v>
      </c>
      <c r="P18" s="295">
        <v>4</v>
      </c>
      <c r="Q18" s="118">
        <v>0</v>
      </c>
    </row>
    <row r="19" spans="2:17" ht="12.75" customHeight="1">
      <c r="B19" s="1331" t="s">
        <v>1433</v>
      </c>
      <c r="C19" s="1539"/>
      <c r="D19" s="112">
        <f aca="true" t="shared" si="3" ref="D19:Q19">SUM(D20:D24)</f>
        <v>7</v>
      </c>
      <c r="E19" s="112">
        <f t="shared" si="3"/>
        <v>836</v>
      </c>
      <c r="F19" s="112">
        <f t="shared" si="3"/>
        <v>0</v>
      </c>
      <c r="G19" s="112">
        <f t="shared" si="3"/>
        <v>0</v>
      </c>
      <c r="H19" s="112">
        <f t="shared" si="3"/>
        <v>4</v>
      </c>
      <c r="I19" s="113">
        <f t="shared" si="3"/>
        <v>569</v>
      </c>
      <c r="J19" s="112">
        <f t="shared" si="3"/>
        <v>2</v>
      </c>
      <c r="K19" s="113">
        <f t="shared" si="3"/>
        <v>151</v>
      </c>
      <c r="L19" s="112">
        <f t="shared" si="3"/>
        <v>1</v>
      </c>
      <c r="M19" s="112">
        <f t="shared" si="3"/>
        <v>116</v>
      </c>
      <c r="N19" s="113">
        <f t="shared" si="3"/>
        <v>66</v>
      </c>
      <c r="O19" s="112">
        <f t="shared" si="3"/>
        <v>235</v>
      </c>
      <c r="P19" s="113">
        <f t="shared" si="3"/>
        <v>35</v>
      </c>
      <c r="Q19" s="112">
        <f t="shared" si="3"/>
        <v>0</v>
      </c>
    </row>
    <row r="20" spans="2:17" ht="12.75" customHeight="1">
      <c r="B20" s="1021"/>
      <c r="C20" s="74" t="s">
        <v>2126</v>
      </c>
      <c r="D20" s="118">
        <v>3</v>
      </c>
      <c r="E20" s="118">
        <v>311</v>
      </c>
      <c r="F20" s="118">
        <v>0</v>
      </c>
      <c r="G20" s="118">
        <v>0</v>
      </c>
      <c r="H20" s="118">
        <v>1</v>
      </c>
      <c r="I20" s="295">
        <v>160</v>
      </c>
      <c r="J20" s="118">
        <v>2</v>
      </c>
      <c r="K20" s="295">
        <v>151</v>
      </c>
      <c r="L20" s="118">
        <v>0</v>
      </c>
      <c r="M20" s="118">
        <v>0</v>
      </c>
      <c r="N20" s="295">
        <v>33</v>
      </c>
      <c r="O20" s="118">
        <v>188</v>
      </c>
      <c r="P20" s="295">
        <v>18</v>
      </c>
      <c r="Q20" s="118">
        <v>0</v>
      </c>
    </row>
    <row r="21" spans="2:17" ht="12.75" customHeight="1">
      <c r="B21" s="1021"/>
      <c r="C21" s="74" t="s">
        <v>2136</v>
      </c>
      <c r="D21" s="118">
        <v>2</v>
      </c>
      <c r="E21" s="118">
        <v>436</v>
      </c>
      <c r="F21" s="118">
        <v>0</v>
      </c>
      <c r="G21" s="118">
        <v>0</v>
      </c>
      <c r="H21" s="118">
        <v>1</v>
      </c>
      <c r="I21" s="295">
        <v>320</v>
      </c>
      <c r="J21" s="118">
        <v>0</v>
      </c>
      <c r="K21" s="295">
        <v>0</v>
      </c>
      <c r="L21" s="118">
        <v>1</v>
      </c>
      <c r="M21" s="118">
        <v>116</v>
      </c>
      <c r="N21" s="295">
        <v>14</v>
      </c>
      <c r="O21" s="118">
        <v>28</v>
      </c>
      <c r="P21" s="295">
        <v>8</v>
      </c>
      <c r="Q21" s="118">
        <v>0</v>
      </c>
    </row>
    <row r="22" spans="2:17" ht="12.75" customHeight="1">
      <c r="B22" s="1021"/>
      <c r="C22" s="74" t="s">
        <v>2137</v>
      </c>
      <c r="D22" s="118">
        <v>1</v>
      </c>
      <c r="E22" s="118">
        <v>51</v>
      </c>
      <c r="F22" s="118">
        <v>0</v>
      </c>
      <c r="G22" s="118">
        <v>0</v>
      </c>
      <c r="H22" s="118">
        <v>1</v>
      </c>
      <c r="I22" s="295">
        <v>51</v>
      </c>
      <c r="J22" s="118">
        <v>0</v>
      </c>
      <c r="K22" s="295">
        <v>0</v>
      </c>
      <c r="L22" s="118">
        <v>0</v>
      </c>
      <c r="M22" s="118">
        <v>0</v>
      </c>
      <c r="N22" s="295">
        <v>7</v>
      </c>
      <c r="O22" s="118">
        <v>0</v>
      </c>
      <c r="P22" s="295">
        <v>4</v>
      </c>
      <c r="Q22" s="118">
        <v>0</v>
      </c>
    </row>
    <row r="23" spans="2:17" ht="12.75" customHeight="1">
      <c r="B23" s="1021"/>
      <c r="C23" s="74" t="s">
        <v>2138</v>
      </c>
      <c r="D23" s="118">
        <v>1</v>
      </c>
      <c r="E23" s="118">
        <v>38</v>
      </c>
      <c r="F23" s="118">
        <v>0</v>
      </c>
      <c r="G23" s="118">
        <v>0</v>
      </c>
      <c r="H23" s="118">
        <v>1</v>
      </c>
      <c r="I23" s="295">
        <v>38</v>
      </c>
      <c r="J23" s="118">
        <v>0</v>
      </c>
      <c r="K23" s="295">
        <v>0</v>
      </c>
      <c r="L23" s="118">
        <v>0</v>
      </c>
      <c r="M23" s="118">
        <v>0</v>
      </c>
      <c r="N23" s="295">
        <v>8</v>
      </c>
      <c r="O23" s="118">
        <v>0</v>
      </c>
      <c r="P23" s="295">
        <v>2</v>
      </c>
      <c r="Q23" s="118">
        <v>0</v>
      </c>
    </row>
    <row r="24" spans="2:17" ht="12.75" customHeight="1">
      <c r="B24" s="1021"/>
      <c r="C24" s="74" t="s">
        <v>2139</v>
      </c>
      <c r="D24" s="118">
        <v>0</v>
      </c>
      <c r="E24" s="118">
        <v>0</v>
      </c>
      <c r="F24" s="118">
        <v>0</v>
      </c>
      <c r="G24" s="118">
        <v>0</v>
      </c>
      <c r="H24" s="118">
        <v>0</v>
      </c>
      <c r="I24" s="295">
        <v>0</v>
      </c>
      <c r="J24" s="118">
        <v>0</v>
      </c>
      <c r="K24" s="295">
        <v>0</v>
      </c>
      <c r="L24" s="118">
        <v>0</v>
      </c>
      <c r="M24" s="118">
        <v>0</v>
      </c>
      <c r="N24" s="295">
        <v>4</v>
      </c>
      <c r="O24" s="118">
        <v>19</v>
      </c>
      <c r="P24" s="295">
        <v>3</v>
      </c>
      <c r="Q24" s="118">
        <v>0</v>
      </c>
    </row>
    <row r="25" spans="2:17" ht="12.75" customHeight="1">
      <c r="B25" s="1331" t="s">
        <v>1439</v>
      </c>
      <c r="C25" s="1539"/>
      <c r="D25" s="112">
        <f aca="true" t="shared" si="4" ref="D25:Q25">SUM(D26:D29)</f>
        <v>3</v>
      </c>
      <c r="E25" s="112">
        <f t="shared" si="4"/>
        <v>682</v>
      </c>
      <c r="F25" s="112">
        <f t="shared" si="4"/>
        <v>0</v>
      </c>
      <c r="G25" s="112">
        <f t="shared" si="4"/>
        <v>0</v>
      </c>
      <c r="H25" s="112">
        <f t="shared" si="4"/>
        <v>1</v>
      </c>
      <c r="I25" s="113">
        <f t="shared" si="4"/>
        <v>390</v>
      </c>
      <c r="J25" s="112">
        <f t="shared" si="4"/>
        <v>2</v>
      </c>
      <c r="K25" s="113">
        <f t="shared" si="4"/>
        <v>292</v>
      </c>
      <c r="L25" s="112">
        <f t="shared" si="4"/>
        <v>0</v>
      </c>
      <c r="M25" s="112">
        <f t="shared" si="4"/>
        <v>0</v>
      </c>
      <c r="N25" s="113">
        <f t="shared" si="4"/>
        <v>56</v>
      </c>
      <c r="O25" s="112">
        <f t="shared" si="4"/>
        <v>240</v>
      </c>
      <c r="P25" s="113">
        <f t="shared" si="4"/>
        <v>28</v>
      </c>
      <c r="Q25" s="112">
        <f t="shared" si="4"/>
        <v>0</v>
      </c>
    </row>
    <row r="26" spans="2:17" ht="12.75" customHeight="1">
      <c r="B26" s="1021"/>
      <c r="C26" s="74" t="s">
        <v>2128</v>
      </c>
      <c r="D26" s="118">
        <v>0</v>
      </c>
      <c r="E26" s="118">
        <v>0</v>
      </c>
      <c r="F26" s="118">
        <v>0</v>
      </c>
      <c r="G26" s="118">
        <v>0</v>
      </c>
      <c r="H26" s="118">
        <v>0</v>
      </c>
      <c r="I26" s="295">
        <v>0</v>
      </c>
      <c r="J26" s="118">
        <v>0</v>
      </c>
      <c r="K26" s="295">
        <v>0</v>
      </c>
      <c r="L26" s="118">
        <v>0</v>
      </c>
      <c r="M26" s="118">
        <v>0</v>
      </c>
      <c r="N26" s="295">
        <v>13</v>
      </c>
      <c r="O26" s="118">
        <v>25</v>
      </c>
      <c r="P26" s="295">
        <v>10</v>
      </c>
      <c r="Q26" s="118">
        <v>0</v>
      </c>
    </row>
    <row r="27" spans="2:17" ht="12.75" customHeight="1">
      <c r="B27" s="1021"/>
      <c r="C27" s="74" t="s">
        <v>1144</v>
      </c>
      <c r="D27" s="118">
        <v>2</v>
      </c>
      <c r="E27" s="118">
        <v>562</v>
      </c>
      <c r="F27" s="118">
        <v>0</v>
      </c>
      <c r="G27" s="118">
        <v>0</v>
      </c>
      <c r="H27" s="118">
        <v>1</v>
      </c>
      <c r="I27" s="295">
        <v>390</v>
      </c>
      <c r="J27" s="118">
        <v>1</v>
      </c>
      <c r="K27" s="295">
        <v>172</v>
      </c>
      <c r="L27" s="118">
        <v>0</v>
      </c>
      <c r="M27" s="118">
        <v>0</v>
      </c>
      <c r="N27" s="295">
        <v>27</v>
      </c>
      <c r="O27" s="118">
        <v>110</v>
      </c>
      <c r="P27" s="295">
        <v>10</v>
      </c>
      <c r="Q27" s="118">
        <v>0</v>
      </c>
    </row>
    <row r="28" spans="2:17" ht="12.75" customHeight="1">
      <c r="B28" s="610"/>
      <c r="C28" s="74" t="s">
        <v>2132</v>
      </c>
      <c r="D28" s="118">
        <v>1</v>
      </c>
      <c r="E28" s="118">
        <v>120</v>
      </c>
      <c r="F28" s="118">
        <v>0</v>
      </c>
      <c r="G28" s="118">
        <v>0</v>
      </c>
      <c r="H28" s="118">
        <v>0</v>
      </c>
      <c r="I28" s="295">
        <v>0</v>
      </c>
      <c r="J28" s="118">
        <v>1</v>
      </c>
      <c r="K28" s="295">
        <v>120</v>
      </c>
      <c r="L28" s="118">
        <v>0</v>
      </c>
      <c r="M28" s="118">
        <v>0</v>
      </c>
      <c r="N28" s="295">
        <v>10</v>
      </c>
      <c r="O28" s="118">
        <v>57</v>
      </c>
      <c r="P28" s="295">
        <v>6</v>
      </c>
      <c r="Q28" s="118">
        <v>0</v>
      </c>
    </row>
    <row r="29" spans="2:17" ht="12.75" customHeight="1">
      <c r="B29" s="1021"/>
      <c r="C29" s="74" t="s">
        <v>2140</v>
      </c>
      <c r="D29" s="118">
        <v>0</v>
      </c>
      <c r="E29" s="118">
        <v>0</v>
      </c>
      <c r="F29" s="118">
        <v>0</v>
      </c>
      <c r="G29" s="118">
        <v>0</v>
      </c>
      <c r="H29" s="118">
        <v>0</v>
      </c>
      <c r="I29" s="295">
        <v>0</v>
      </c>
      <c r="J29" s="118">
        <v>0</v>
      </c>
      <c r="K29" s="295">
        <v>0</v>
      </c>
      <c r="L29" s="118">
        <v>0</v>
      </c>
      <c r="M29" s="118">
        <v>0</v>
      </c>
      <c r="N29" s="295">
        <v>6</v>
      </c>
      <c r="O29" s="118">
        <v>48</v>
      </c>
      <c r="P29" s="295">
        <v>2</v>
      </c>
      <c r="Q29" s="118">
        <v>0</v>
      </c>
    </row>
    <row r="30" spans="2:17" ht="12.75" customHeight="1">
      <c r="B30" s="1331" t="s">
        <v>1441</v>
      </c>
      <c r="C30" s="1539"/>
      <c r="D30" s="112">
        <f aca="true" t="shared" si="5" ref="D30:Q30">SUM(D31:D38)</f>
        <v>6</v>
      </c>
      <c r="E30" s="112">
        <f t="shared" si="5"/>
        <v>931</v>
      </c>
      <c r="F30" s="112">
        <f t="shared" si="5"/>
        <v>0</v>
      </c>
      <c r="G30" s="112">
        <f t="shared" si="5"/>
        <v>0</v>
      </c>
      <c r="H30" s="112">
        <f t="shared" si="5"/>
        <v>4</v>
      </c>
      <c r="I30" s="113">
        <f t="shared" si="5"/>
        <v>688</v>
      </c>
      <c r="J30" s="112">
        <f t="shared" si="5"/>
        <v>1</v>
      </c>
      <c r="K30" s="113">
        <f t="shared" si="5"/>
        <v>208</v>
      </c>
      <c r="L30" s="112">
        <f t="shared" si="5"/>
        <v>1</v>
      </c>
      <c r="M30" s="112">
        <f t="shared" si="5"/>
        <v>35</v>
      </c>
      <c r="N30" s="113">
        <f t="shared" si="5"/>
        <v>53</v>
      </c>
      <c r="O30" s="112">
        <f t="shared" si="5"/>
        <v>224</v>
      </c>
      <c r="P30" s="113">
        <f t="shared" si="5"/>
        <v>25</v>
      </c>
      <c r="Q30" s="112">
        <f t="shared" si="5"/>
        <v>0</v>
      </c>
    </row>
    <row r="31" spans="2:17" ht="12.75" customHeight="1">
      <c r="B31" s="1021"/>
      <c r="C31" s="74" t="s">
        <v>2125</v>
      </c>
      <c r="D31" s="118">
        <v>3</v>
      </c>
      <c r="E31" s="118">
        <v>731</v>
      </c>
      <c r="F31" s="118">
        <v>0</v>
      </c>
      <c r="G31" s="118">
        <v>0</v>
      </c>
      <c r="H31" s="118">
        <v>1</v>
      </c>
      <c r="I31" s="295">
        <v>488</v>
      </c>
      <c r="J31" s="118">
        <v>1</v>
      </c>
      <c r="K31" s="295">
        <v>208</v>
      </c>
      <c r="L31" s="118">
        <v>1</v>
      </c>
      <c r="M31" s="118">
        <v>35</v>
      </c>
      <c r="N31" s="295">
        <v>29</v>
      </c>
      <c r="O31" s="118">
        <v>205</v>
      </c>
      <c r="P31" s="295">
        <v>16</v>
      </c>
      <c r="Q31" s="118">
        <v>0</v>
      </c>
    </row>
    <row r="32" spans="2:17" ht="12.75" customHeight="1">
      <c r="B32" s="1021"/>
      <c r="C32" s="74" t="s">
        <v>2141</v>
      </c>
      <c r="D32" s="118">
        <v>1</v>
      </c>
      <c r="E32" s="118">
        <v>50</v>
      </c>
      <c r="F32" s="118">
        <v>0</v>
      </c>
      <c r="G32" s="118">
        <v>0</v>
      </c>
      <c r="H32" s="118">
        <v>1</v>
      </c>
      <c r="I32" s="295">
        <v>50</v>
      </c>
      <c r="J32" s="118">
        <v>0</v>
      </c>
      <c r="K32" s="295">
        <v>0</v>
      </c>
      <c r="L32" s="118">
        <v>0</v>
      </c>
      <c r="M32" s="118">
        <v>0</v>
      </c>
      <c r="N32" s="295">
        <v>1</v>
      </c>
      <c r="O32" s="118">
        <v>0</v>
      </c>
      <c r="P32" s="295">
        <v>1</v>
      </c>
      <c r="Q32" s="118">
        <v>0</v>
      </c>
    </row>
    <row r="33" spans="2:17" ht="12.75" customHeight="1">
      <c r="B33" s="1021"/>
      <c r="C33" s="74" t="s">
        <v>2142</v>
      </c>
      <c r="D33" s="118">
        <v>1</v>
      </c>
      <c r="E33" s="118">
        <v>70</v>
      </c>
      <c r="F33" s="118">
        <v>0</v>
      </c>
      <c r="G33" s="118">
        <v>0</v>
      </c>
      <c r="H33" s="118">
        <v>1</v>
      </c>
      <c r="I33" s="295">
        <v>70</v>
      </c>
      <c r="J33" s="118">
        <v>0</v>
      </c>
      <c r="K33" s="295">
        <v>0</v>
      </c>
      <c r="L33" s="118">
        <v>0</v>
      </c>
      <c r="M33" s="118">
        <v>0</v>
      </c>
      <c r="N33" s="295">
        <v>4</v>
      </c>
      <c r="O33" s="118">
        <v>0</v>
      </c>
      <c r="P33" s="295">
        <v>2</v>
      </c>
      <c r="Q33" s="118">
        <v>0</v>
      </c>
    </row>
    <row r="34" spans="2:17" ht="12.75" customHeight="1">
      <c r="B34" s="1021"/>
      <c r="C34" s="74" t="s">
        <v>2143</v>
      </c>
      <c r="D34" s="118">
        <v>0</v>
      </c>
      <c r="E34" s="118">
        <v>0</v>
      </c>
      <c r="F34" s="118">
        <v>0</v>
      </c>
      <c r="G34" s="118">
        <v>0</v>
      </c>
      <c r="H34" s="118">
        <v>0</v>
      </c>
      <c r="I34" s="295">
        <v>0</v>
      </c>
      <c r="J34" s="118">
        <v>0</v>
      </c>
      <c r="K34" s="295">
        <v>0</v>
      </c>
      <c r="L34" s="118">
        <v>0</v>
      </c>
      <c r="M34" s="118">
        <v>0</v>
      </c>
      <c r="N34" s="295">
        <v>6</v>
      </c>
      <c r="O34" s="118">
        <v>0</v>
      </c>
      <c r="P34" s="295">
        <v>1</v>
      </c>
      <c r="Q34" s="118">
        <v>0</v>
      </c>
    </row>
    <row r="35" spans="2:17" ht="12.75" customHeight="1">
      <c r="B35" s="1021"/>
      <c r="C35" s="74" t="s">
        <v>2144</v>
      </c>
      <c r="D35" s="118">
        <v>1</v>
      </c>
      <c r="E35" s="118">
        <v>80</v>
      </c>
      <c r="F35" s="118">
        <v>0</v>
      </c>
      <c r="G35" s="118">
        <v>0</v>
      </c>
      <c r="H35" s="118">
        <v>1</v>
      </c>
      <c r="I35" s="295">
        <v>80</v>
      </c>
      <c r="J35" s="118">
        <v>0</v>
      </c>
      <c r="K35" s="295">
        <v>0</v>
      </c>
      <c r="L35" s="118">
        <v>0</v>
      </c>
      <c r="M35" s="118">
        <v>0</v>
      </c>
      <c r="N35" s="295">
        <v>5</v>
      </c>
      <c r="O35" s="118">
        <v>19</v>
      </c>
      <c r="P35" s="295">
        <v>3</v>
      </c>
      <c r="Q35" s="118">
        <v>0</v>
      </c>
    </row>
    <row r="36" spans="2:17" ht="12.75" customHeight="1">
      <c r="B36" s="1021"/>
      <c r="C36" s="74" t="s">
        <v>2145</v>
      </c>
      <c r="D36" s="118">
        <v>0</v>
      </c>
      <c r="E36" s="118">
        <v>0</v>
      </c>
      <c r="F36" s="118">
        <v>0</v>
      </c>
      <c r="G36" s="118">
        <v>0</v>
      </c>
      <c r="H36" s="118">
        <v>0</v>
      </c>
      <c r="I36" s="295">
        <v>0</v>
      </c>
      <c r="J36" s="118">
        <v>0</v>
      </c>
      <c r="K36" s="295">
        <v>0</v>
      </c>
      <c r="L36" s="118">
        <v>0</v>
      </c>
      <c r="M36" s="118">
        <v>0</v>
      </c>
      <c r="N36" s="295">
        <v>3</v>
      </c>
      <c r="O36" s="118">
        <v>0</v>
      </c>
      <c r="P36" s="295">
        <v>0</v>
      </c>
      <c r="Q36" s="118">
        <v>0</v>
      </c>
    </row>
    <row r="37" spans="2:17" ht="12.75" customHeight="1">
      <c r="B37" s="610"/>
      <c r="C37" s="74" t="s">
        <v>2146</v>
      </c>
      <c r="D37" s="118">
        <v>0</v>
      </c>
      <c r="E37" s="118">
        <v>0</v>
      </c>
      <c r="F37" s="118">
        <v>0</v>
      </c>
      <c r="G37" s="118">
        <v>0</v>
      </c>
      <c r="H37" s="118">
        <v>0</v>
      </c>
      <c r="I37" s="295">
        <v>0</v>
      </c>
      <c r="J37" s="118">
        <v>0</v>
      </c>
      <c r="K37" s="295">
        <v>0</v>
      </c>
      <c r="L37" s="118">
        <v>0</v>
      </c>
      <c r="M37" s="118">
        <v>0</v>
      </c>
      <c r="N37" s="295">
        <v>2</v>
      </c>
      <c r="O37" s="118">
        <v>0</v>
      </c>
      <c r="P37" s="295">
        <v>0</v>
      </c>
      <c r="Q37" s="118">
        <v>0</v>
      </c>
    </row>
    <row r="38" spans="2:17" ht="12.75" customHeight="1">
      <c r="B38" s="1021"/>
      <c r="C38" s="74" t="s">
        <v>2147</v>
      </c>
      <c r="D38" s="118">
        <v>0</v>
      </c>
      <c r="E38" s="118">
        <v>0</v>
      </c>
      <c r="F38" s="118">
        <v>0</v>
      </c>
      <c r="G38" s="118">
        <v>0</v>
      </c>
      <c r="H38" s="118">
        <v>0</v>
      </c>
      <c r="I38" s="295">
        <v>0</v>
      </c>
      <c r="J38" s="118">
        <v>0</v>
      </c>
      <c r="K38" s="295">
        <v>0</v>
      </c>
      <c r="L38" s="118">
        <v>0</v>
      </c>
      <c r="M38" s="118">
        <v>0</v>
      </c>
      <c r="N38" s="295">
        <v>3</v>
      </c>
      <c r="O38" s="118">
        <v>0</v>
      </c>
      <c r="P38" s="295">
        <v>2</v>
      </c>
      <c r="Q38" s="118">
        <v>0</v>
      </c>
    </row>
    <row r="39" spans="2:17" ht="12.75" customHeight="1">
      <c r="B39" s="1331" t="s">
        <v>1442</v>
      </c>
      <c r="C39" s="1539"/>
      <c r="D39" s="112">
        <f aca="true" t="shared" si="6" ref="D39:Q39">SUM(D40:D43)</f>
        <v>8</v>
      </c>
      <c r="E39" s="112">
        <f t="shared" si="6"/>
        <v>1888</v>
      </c>
      <c r="F39" s="112">
        <f t="shared" si="6"/>
        <v>1</v>
      </c>
      <c r="G39" s="112">
        <f t="shared" si="6"/>
        <v>320</v>
      </c>
      <c r="H39" s="112">
        <f t="shared" si="6"/>
        <v>4</v>
      </c>
      <c r="I39" s="113">
        <f t="shared" si="6"/>
        <v>967</v>
      </c>
      <c r="J39" s="112">
        <f t="shared" si="6"/>
        <v>3</v>
      </c>
      <c r="K39" s="113">
        <f t="shared" si="6"/>
        <v>601</v>
      </c>
      <c r="L39" s="112">
        <f t="shared" si="6"/>
        <v>0</v>
      </c>
      <c r="M39" s="112">
        <f t="shared" si="6"/>
        <v>0</v>
      </c>
      <c r="N39" s="113">
        <f t="shared" si="6"/>
        <v>111</v>
      </c>
      <c r="O39" s="112">
        <f t="shared" si="6"/>
        <v>315</v>
      </c>
      <c r="P39" s="113">
        <f t="shared" si="6"/>
        <v>56</v>
      </c>
      <c r="Q39" s="112">
        <f t="shared" si="6"/>
        <v>0</v>
      </c>
    </row>
    <row r="40" spans="2:17" ht="12.75" customHeight="1">
      <c r="B40" s="1021"/>
      <c r="C40" s="74" t="s">
        <v>2122</v>
      </c>
      <c r="D40" s="118">
        <v>4</v>
      </c>
      <c r="E40" s="118">
        <v>1247</v>
      </c>
      <c r="F40" s="118">
        <v>1</v>
      </c>
      <c r="G40" s="118">
        <v>320</v>
      </c>
      <c r="H40" s="118">
        <v>1</v>
      </c>
      <c r="I40" s="295">
        <v>488</v>
      </c>
      <c r="J40" s="118">
        <v>2</v>
      </c>
      <c r="K40" s="295">
        <v>439</v>
      </c>
      <c r="L40" s="118">
        <v>0</v>
      </c>
      <c r="M40" s="118">
        <v>0</v>
      </c>
      <c r="N40" s="295">
        <v>65</v>
      </c>
      <c r="O40" s="118">
        <v>189</v>
      </c>
      <c r="P40" s="295">
        <v>30</v>
      </c>
      <c r="Q40" s="118">
        <v>0</v>
      </c>
    </row>
    <row r="41" spans="2:17" ht="12.75" customHeight="1">
      <c r="B41" s="1021"/>
      <c r="C41" s="74" t="s">
        <v>2133</v>
      </c>
      <c r="D41" s="118">
        <v>2</v>
      </c>
      <c r="E41" s="118">
        <v>413</v>
      </c>
      <c r="F41" s="118">
        <v>0</v>
      </c>
      <c r="G41" s="118">
        <v>0</v>
      </c>
      <c r="H41" s="118">
        <v>1</v>
      </c>
      <c r="I41" s="295">
        <v>251</v>
      </c>
      <c r="J41" s="118">
        <v>1</v>
      </c>
      <c r="K41" s="295">
        <v>162</v>
      </c>
      <c r="L41" s="118">
        <v>0</v>
      </c>
      <c r="M41" s="118">
        <v>0</v>
      </c>
      <c r="N41" s="295">
        <v>29</v>
      </c>
      <c r="O41" s="118">
        <v>113</v>
      </c>
      <c r="P41" s="295">
        <v>14</v>
      </c>
      <c r="Q41" s="118">
        <v>0</v>
      </c>
    </row>
    <row r="42" spans="2:17" ht="12.75" customHeight="1">
      <c r="B42" s="1021"/>
      <c r="C42" s="74" t="s">
        <v>2148</v>
      </c>
      <c r="D42" s="118">
        <v>1</v>
      </c>
      <c r="E42" s="118">
        <v>130</v>
      </c>
      <c r="F42" s="118">
        <v>0</v>
      </c>
      <c r="G42" s="118">
        <v>0</v>
      </c>
      <c r="H42" s="118">
        <v>1</v>
      </c>
      <c r="I42" s="295">
        <v>130</v>
      </c>
      <c r="J42" s="118">
        <v>0</v>
      </c>
      <c r="K42" s="295">
        <v>0</v>
      </c>
      <c r="L42" s="118">
        <v>0</v>
      </c>
      <c r="M42" s="118">
        <v>0</v>
      </c>
      <c r="N42" s="295">
        <v>10</v>
      </c>
      <c r="O42" s="118">
        <v>13</v>
      </c>
      <c r="P42" s="295">
        <v>7</v>
      </c>
      <c r="Q42" s="118">
        <v>0</v>
      </c>
    </row>
    <row r="43" spans="2:17" ht="12.75" customHeight="1">
      <c r="B43" s="1021"/>
      <c r="C43" s="74" t="s">
        <v>2149</v>
      </c>
      <c r="D43" s="118">
        <v>1</v>
      </c>
      <c r="E43" s="118">
        <v>98</v>
      </c>
      <c r="F43" s="118">
        <v>0</v>
      </c>
      <c r="G43" s="118">
        <v>0</v>
      </c>
      <c r="H43" s="118">
        <v>1</v>
      </c>
      <c r="I43" s="295">
        <v>98</v>
      </c>
      <c r="J43" s="118">
        <v>0</v>
      </c>
      <c r="K43" s="295">
        <v>0</v>
      </c>
      <c r="L43" s="118">
        <v>0</v>
      </c>
      <c r="M43" s="118">
        <v>0</v>
      </c>
      <c r="N43" s="295">
        <v>7</v>
      </c>
      <c r="O43" s="118">
        <v>0</v>
      </c>
      <c r="P43" s="295">
        <v>5</v>
      </c>
      <c r="Q43" s="118">
        <v>0</v>
      </c>
    </row>
    <row r="44" spans="2:17" ht="12.75" customHeight="1">
      <c r="B44" s="1331" t="s">
        <v>1443</v>
      </c>
      <c r="C44" s="1539"/>
      <c r="D44" s="112">
        <f aca="true" t="shared" si="7" ref="D44:Q44">SUM(D45:D48)</f>
        <v>3</v>
      </c>
      <c r="E44" s="112">
        <f t="shared" si="7"/>
        <v>629</v>
      </c>
      <c r="F44" s="112">
        <f t="shared" si="7"/>
        <v>0</v>
      </c>
      <c r="G44" s="112">
        <f t="shared" si="7"/>
        <v>0</v>
      </c>
      <c r="H44" s="112">
        <f t="shared" si="7"/>
        <v>3</v>
      </c>
      <c r="I44" s="113">
        <f t="shared" si="7"/>
        <v>629</v>
      </c>
      <c r="J44" s="112">
        <f t="shared" si="7"/>
        <v>0</v>
      </c>
      <c r="K44" s="113">
        <f t="shared" si="7"/>
        <v>0</v>
      </c>
      <c r="L44" s="112">
        <f t="shared" si="7"/>
        <v>0</v>
      </c>
      <c r="M44" s="112">
        <f t="shared" si="7"/>
        <v>0</v>
      </c>
      <c r="N44" s="113">
        <f t="shared" si="7"/>
        <v>40</v>
      </c>
      <c r="O44" s="112">
        <f t="shared" si="7"/>
        <v>52</v>
      </c>
      <c r="P44" s="113">
        <f t="shared" si="7"/>
        <v>20</v>
      </c>
      <c r="Q44" s="112">
        <f t="shared" si="7"/>
        <v>0</v>
      </c>
    </row>
    <row r="45" spans="2:17" ht="12.75" customHeight="1">
      <c r="B45" s="1021"/>
      <c r="C45" s="74" t="s">
        <v>2129</v>
      </c>
      <c r="D45" s="118">
        <v>1</v>
      </c>
      <c r="E45" s="118">
        <v>483</v>
      </c>
      <c r="F45" s="118">
        <v>0</v>
      </c>
      <c r="G45" s="118">
        <v>0</v>
      </c>
      <c r="H45" s="118">
        <v>1</v>
      </c>
      <c r="I45" s="295">
        <v>483</v>
      </c>
      <c r="J45" s="118">
        <v>0</v>
      </c>
      <c r="K45" s="295">
        <v>0</v>
      </c>
      <c r="L45" s="118">
        <v>0</v>
      </c>
      <c r="M45" s="118">
        <v>0</v>
      </c>
      <c r="N45" s="295">
        <v>24</v>
      </c>
      <c r="O45" s="118">
        <v>52</v>
      </c>
      <c r="P45" s="295">
        <v>11</v>
      </c>
      <c r="Q45" s="118">
        <v>0</v>
      </c>
    </row>
    <row r="46" spans="2:17" ht="12.75" customHeight="1">
      <c r="B46" s="610"/>
      <c r="C46" s="74" t="s">
        <v>2150</v>
      </c>
      <c r="D46" s="118">
        <v>1</v>
      </c>
      <c r="E46" s="118">
        <v>70</v>
      </c>
      <c r="F46" s="118">
        <v>0</v>
      </c>
      <c r="G46" s="118">
        <v>0</v>
      </c>
      <c r="H46" s="118">
        <v>1</v>
      </c>
      <c r="I46" s="295">
        <v>70</v>
      </c>
      <c r="J46" s="118">
        <v>0</v>
      </c>
      <c r="K46" s="295">
        <v>0</v>
      </c>
      <c r="L46" s="118">
        <v>0</v>
      </c>
      <c r="M46" s="118">
        <v>0</v>
      </c>
      <c r="N46" s="295">
        <v>4</v>
      </c>
      <c r="O46" s="118">
        <v>0</v>
      </c>
      <c r="P46" s="295">
        <v>3</v>
      </c>
      <c r="Q46" s="118">
        <v>0</v>
      </c>
    </row>
    <row r="47" spans="2:17" ht="12.75" customHeight="1">
      <c r="B47" s="1021"/>
      <c r="C47" s="74" t="s">
        <v>2151</v>
      </c>
      <c r="D47" s="118">
        <v>1</v>
      </c>
      <c r="E47" s="118">
        <v>76</v>
      </c>
      <c r="F47" s="118">
        <v>0</v>
      </c>
      <c r="G47" s="118">
        <v>0</v>
      </c>
      <c r="H47" s="118">
        <v>1</v>
      </c>
      <c r="I47" s="295">
        <v>76</v>
      </c>
      <c r="J47" s="118">
        <v>0</v>
      </c>
      <c r="K47" s="295">
        <v>0</v>
      </c>
      <c r="L47" s="118">
        <v>0</v>
      </c>
      <c r="M47" s="118">
        <v>0</v>
      </c>
      <c r="N47" s="295">
        <v>7</v>
      </c>
      <c r="O47" s="118">
        <v>0</v>
      </c>
      <c r="P47" s="295">
        <v>4</v>
      </c>
      <c r="Q47" s="118">
        <v>0</v>
      </c>
    </row>
    <row r="48" spans="2:17" ht="12.75" customHeight="1">
      <c r="B48" s="1021"/>
      <c r="C48" s="74" t="s">
        <v>2152</v>
      </c>
      <c r="D48" s="118">
        <v>0</v>
      </c>
      <c r="E48" s="118">
        <v>0</v>
      </c>
      <c r="F48" s="118">
        <v>0</v>
      </c>
      <c r="G48" s="118">
        <v>0</v>
      </c>
      <c r="H48" s="118">
        <v>0</v>
      </c>
      <c r="I48" s="295">
        <v>0</v>
      </c>
      <c r="J48" s="118">
        <v>0</v>
      </c>
      <c r="K48" s="295">
        <v>0</v>
      </c>
      <c r="L48" s="118">
        <v>0</v>
      </c>
      <c r="M48" s="118">
        <v>0</v>
      </c>
      <c r="N48" s="295">
        <v>5</v>
      </c>
      <c r="O48" s="118">
        <v>0</v>
      </c>
      <c r="P48" s="295">
        <v>2</v>
      </c>
      <c r="Q48" s="118">
        <v>0</v>
      </c>
    </row>
    <row r="49" spans="2:17" ht="12.75" customHeight="1">
      <c r="B49" s="1331" t="s">
        <v>1145</v>
      </c>
      <c r="C49" s="1539"/>
      <c r="D49" s="112">
        <f aca="true" t="shared" si="8" ref="D49:Q49">SUM(D50:D56)</f>
        <v>8</v>
      </c>
      <c r="E49" s="112">
        <f t="shared" si="8"/>
        <v>1674</v>
      </c>
      <c r="F49" s="112">
        <f t="shared" si="8"/>
        <v>1</v>
      </c>
      <c r="G49" s="112">
        <f t="shared" si="8"/>
        <v>150</v>
      </c>
      <c r="H49" s="112">
        <f t="shared" si="8"/>
        <v>2</v>
      </c>
      <c r="I49" s="113">
        <f t="shared" si="8"/>
        <v>923</v>
      </c>
      <c r="J49" s="112">
        <f t="shared" si="8"/>
        <v>5</v>
      </c>
      <c r="K49" s="113">
        <f t="shared" si="8"/>
        <v>601</v>
      </c>
      <c r="L49" s="112">
        <f t="shared" si="8"/>
        <v>0</v>
      </c>
      <c r="M49" s="112">
        <f t="shared" si="8"/>
        <v>0</v>
      </c>
      <c r="N49" s="113">
        <f t="shared" si="8"/>
        <v>117</v>
      </c>
      <c r="O49" s="112">
        <f t="shared" si="8"/>
        <v>261</v>
      </c>
      <c r="P49" s="113">
        <f t="shared" si="8"/>
        <v>43</v>
      </c>
      <c r="Q49" s="112">
        <f t="shared" si="8"/>
        <v>0</v>
      </c>
    </row>
    <row r="50" spans="2:17" ht="12.75" customHeight="1">
      <c r="B50" s="1021"/>
      <c r="C50" s="74" t="s">
        <v>2123</v>
      </c>
      <c r="D50" s="118">
        <v>8</v>
      </c>
      <c r="E50" s="118">
        <v>1674</v>
      </c>
      <c r="F50" s="118">
        <v>1</v>
      </c>
      <c r="G50" s="118">
        <v>150</v>
      </c>
      <c r="H50" s="118">
        <v>2</v>
      </c>
      <c r="I50" s="295">
        <v>923</v>
      </c>
      <c r="J50" s="118">
        <v>5</v>
      </c>
      <c r="K50" s="295">
        <v>601</v>
      </c>
      <c r="L50" s="118">
        <v>0</v>
      </c>
      <c r="M50" s="118">
        <v>0</v>
      </c>
      <c r="N50" s="295">
        <v>83</v>
      </c>
      <c r="O50" s="118">
        <v>242</v>
      </c>
      <c r="P50" s="295">
        <v>33</v>
      </c>
      <c r="Q50" s="118">
        <v>0</v>
      </c>
    </row>
    <row r="51" spans="2:17" ht="12.75" customHeight="1">
      <c r="B51" s="1021"/>
      <c r="C51" s="74" t="s">
        <v>2154</v>
      </c>
      <c r="D51" s="118">
        <v>0</v>
      </c>
      <c r="E51" s="118">
        <v>0</v>
      </c>
      <c r="F51" s="118">
        <v>0</v>
      </c>
      <c r="G51" s="118">
        <v>0</v>
      </c>
      <c r="H51" s="118">
        <v>0</v>
      </c>
      <c r="I51" s="295">
        <v>0</v>
      </c>
      <c r="J51" s="118">
        <v>0</v>
      </c>
      <c r="K51" s="295">
        <v>0</v>
      </c>
      <c r="L51" s="118">
        <v>0</v>
      </c>
      <c r="M51" s="118">
        <v>0</v>
      </c>
      <c r="N51" s="295">
        <v>4</v>
      </c>
      <c r="O51" s="118">
        <v>0</v>
      </c>
      <c r="P51" s="295">
        <v>3</v>
      </c>
      <c r="Q51" s="118">
        <v>0</v>
      </c>
    </row>
    <row r="52" spans="2:17" ht="12.75" customHeight="1">
      <c r="B52" s="1021"/>
      <c r="C52" s="74" t="s">
        <v>2155</v>
      </c>
      <c r="D52" s="118">
        <v>0</v>
      </c>
      <c r="E52" s="118">
        <v>0</v>
      </c>
      <c r="F52" s="118">
        <v>0</v>
      </c>
      <c r="G52" s="118">
        <v>0</v>
      </c>
      <c r="H52" s="118">
        <v>0</v>
      </c>
      <c r="I52" s="295">
        <v>0</v>
      </c>
      <c r="J52" s="118">
        <v>0</v>
      </c>
      <c r="K52" s="295">
        <v>0</v>
      </c>
      <c r="L52" s="118">
        <v>0</v>
      </c>
      <c r="M52" s="118">
        <v>0</v>
      </c>
      <c r="N52" s="295">
        <v>4</v>
      </c>
      <c r="O52" s="118">
        <v>0</v>
      </c>
      <c r="P52" s="295">
        <v>2</v>
      </c>
      <c r="Q52" s="118">
        <v>0</v>
      </c>
    </row>
    <row r="53" spans="2:17" ht="12.75" customHeight="1">
      <c r="B53" s="1021"/>
      <c r="C53" s="74" t="s">
        <v>2156</v>
      </c>
      <c r="D53" s="118">
        <v>0</v>
      </c>
      <c r="E53" s="118">
        <v>0</v>
      </c>
      <c r="F53" s="118">
        <v>0</v>
      </c>
      <c r="G53" s="118">
        <v>0</v>
      </c>
      <c r="H53" s="118">
        <v>0</v>
      </c>
      <c r="I53" s="295">
        <v>0</v>
      </c>
      <c r="J53" s="118">
        <v>0</v>
      </c>
      <c r="K53" s="295">
        <v>0</v>
      </c>
      <c r="L53" s="118">
        <v>0</v>
      </c>
      <c r="M53" s="118">
        <v>0</v>
      </c>
      <c r="N53" s="295">
        <v>7</v>
      </c>
      <c r="O53" s="118">
        <v>0</v>
      </c>
      <c r="P53" s="295">
        <v>1</v>
      </c>
      <c r="Q53" s="118">
        <v>0</v>
      </c>
    </row>
    <row r="54" spans="2:17" ht="12.75" customHeight="1">
      <c r="B54" s="1021"/>
      <c r="C54" s="74" t="s">
        <v>2157</v>
      </c>
      <c r="D54" s="118">
        <v>0</v>
      </c>
      <c r="E54" s="118">
        <v>0</v>
      </c>
      <c r="F54" s="118">
        <v>0</v>
      </c>
      <c r="G54" s="118">
        <v>0</v>
      </c>
      <c r="H54" s="118">
        <v>0</v>
      </c>
      <c r="I54" s="295">
        <v>0</v>
      </c>
      <c r="J54" s="118">
        <v>0</v>
      </c>
      <c r="K54" s="295">
        <v>0</v>
      </c>
      <c r="L54" s="118">
        <v>0</v>
      </c>
      <c r="M54" s="118">
        <v>0</v>
      </c>
      <c r="N54" s="295">
        <v>4</v>
      </c>
      <c r="O54" s="118">
        <v>0</v>
      </c>
      <c r="P54" s="295">
        <v>1</v>
      </c>
      <c r="Q54" s="118">
        <v>0</v>
      </c>
    </row>
    <row r="55" spans="2:17" ht="12.75" customHeight="1">
      <c r="B55" s="1021"/>
      <c r="C55" s="74" t="s">
        <v>2158</v>
      </c>
      <c r="D55" s="118">
        <v>0</v>
      </c>
      <c r="E55" s="118">
        <v>0</v>
      </c>
      <c r="F55" s="118">
        <v>0</v>
      </c>
      <c r="G55" s="118">
        <v>0</v>
      </c>
      <c r="H55" s="118">
        <v>0</v>
      </c>
      <c r="I55" s="295">
        <v>0</v>
      </c>
      <c r="J55" s="118">
        <v>0</v>
      </c>
      <c r="K55" s="295">
        <v>0</v>
      </c>
      <c r="L55" s="118">
        <v>0</v>
      </c>
      <c r="M55" s="118">
        <v>0</v>
      </c>
      <c r="N55" s="295">
        <v>5</v>
      </c>
      <c r="O55" s="118">
        <v>0</v>
      </c>
      <c r="P55" s="295">
        <v>1</v>
      </c>
      <c r="Q55" s="118">
        <v>0</v>
      </c>
    </row>
    <row r="56" spans="2:17" ht="12.75" customHeight="1">
      <c r="B56" s="1021"/>
      <c r="C56" s="74" t="s">
        <v>2159</v>
      </c>
      <c r="D56" s="118">
        <v>0</v>
      </c>
      <c r="E56" s="118">
        <v>0</v>
      </c>
      <c r="F56" s="118">
        <v>0</v>
      </c>
      <c r="G56" s="118">
        <v>0</v>
      </c>
      <c r="H56" s="118">
        <v>0</v>
      </c>
      <c r="I56" s="295">
        <v>0</v>
      </c>
      <c r="J56" s="118">
        <v>0</v>
      </c>
      <c r="K56" s="295">
        <v>0</v>
      </c>
      <c r="L56" s="118">
        <v>0</v>
      </c>
      <c r="M56" s="118">
        <v>0</v>
      </c>
      <c r="N56" s="295">
        <v>10</v>
      </c>
      <c r="O56" s="118">
        <v>19</v>
      </c>
      <c r="P56" s="295">
        <v>2</v>
      </c>
      <c r="Q56" s="118">
        <v>0</v>
      </c>
    </row>
    <row r="57" spans="2:17" ht="12.75" customHeight="1">
      <c r="B57" s="1331" t="s">
        <v>1445</v>
      </c>
      <c r="C57" s="1539"/>
      <c r="D57" s="112">
        <f aca="true" t="shared" si="9" ref="D57:Q57">SUM(D58:D64)</f>
        <v>8</v>
      </c>
      <c r="E57" s="112">
        <f t="shared" si="9"/>
        <v>2034</v>
      </c>
      <c r="F57" s="112">
        <f t="shared" si="9"/>
        <v>0</v>
      </c>
      <c r="G57" s="112">
        <f t="shared" si="9"/>
        <v>0</v>
      </c>
      <c r="H57" s="112">
        <f t="shared" si="9"/>
        <v>3</v>
      </c>
      <c r="I57" s="113">
        <f t="shared" si="9"/>
        <v>1043</v>
      </c>
      <c r="J57" s="112">
        <f t="shared" si="9"/>
        <v>4</v>
      </c>
      <c r="K57" s="113">
        <f t="shared" si="9"/>
        <v>667</v>
      </c>
      <c r="L57" s="112">
        <f t="shared" si="9"/>
        <v>1</v>
      </c>
      <c r="M57" s="112">
        <f t="shared" si="9"/>
        <v>324</v>
      </c>
      <c r="N57" s="113">
        <f t="shared" si="9"/>
        <v>116</v>
      </c>
      <c r="O57" s="112">
        <f t="shared" si="9"/>
        <v>462</v>
      </c>
      <c r="P57" s="113">
        <f t="shared" si="9"/>
        <v>58</v>
      </c>
      <c r="Q57" s="112">
        <f t="shared" si="9"/>
        <v>0</v>
      </c>
    </row>
    <row r="58" spans="2:17" ht="12.75" customHeight="1">
      <c r="B58" s="1021"/>
      <c r="C58" s="74" t="s">
        <v>2124</v>
      </c>
      <c r="D58" s="118">
        <v>5</v>
      </c>
      <c r="E58" s="118">
        <v>1522</v>
      </c>
      <c r="F58" s="118">
        <v>0</v>
      </c>
      <c r="G58" s="118">
        <v>0</v>
      </c>
      <c r="H58" s="118">
        <v>2</v>
      </c>
      <c r="I58" s="295">
        <v>953</v>
      </c>
      <c r="J58" s="118">
        <v>3</v>
      </c>
      <c r="K58" s="295">
        <v>569</v>
      </c>
      <c r="L58" s="118">
        <v>0</v>
      </c>
      <c r="M58" s="118">
        <v>0</v>
      </c>
      <c r="N58" s="295">
        <v>84</v>
      </c>
      <c r="O58" s="118">
        <v>399</v>
      </c>
      <c r="P58" s="295">
        <v>38</v>
      </c>
      <c r="Q58" s="118">
        <v>0</v>
      </c>
    </row>
    <row r="59" spans="2:17" ht="12.75" customHeight="1">
      <c r="B59" s="1021"/>
      <c r="C59" s="74" t="s">
        <v>2177</v>
      </c>
      <c r="D59" s="118">
        <v>0</v>
      </c>
      <c r="E59" s="118">
        <v>0</v>
      </c>
      <c r="F59" s="118">
        <v>0</v>
      </c>
      <c r="G59" s="118">
        <v>0</v>
      </c>
      <c r="H59" s="118">
        <v>0</v>
      </c>
      <c r="I59" s="295">
        <v>0</v>
      </c>
      <c r="J59" s="118">
        <v>0</v>
      </c>
      <c r="K59" s="295">
        <v>0</v>
      </c>
      <c r="L59" s="118">
        <v>0</v>
      </c>
      <c r="M59" s="118">
        <v>0</v>
      </c>
      <c r="N59" s="295">
        <v>5</v>
      </c>
      <c r="O59" s="118">
        <v>0</v>
      </c>
      <c r="P59" s="295">
        <v>2</v>
      </c>
      <c r="Q59" s="118">
        <v>0</v>
      </c>
    </row>
    <row r="60" spans="2:17" ht="12.75" customHeight="1">
      <c r="B60" s="1021"/>
      <c r="C60" s="74" t="s">
        <v>2153</v>
      </c>
      <c r="D60" s="118">
        <v>1</v>
      </c>
      <c r="E60" s="118">
        <v>324</v>
      </c>
      <c r="F60" s="118">
        <v>0</v>
      </c>
      <c r="G60" s="118">
        <v>0</v>
      </c>
      <c r="H60" s="118">
        <v>0</v>
      </c>
      <c r="I60" s="295">
        <v>0</v>
      </c>
      <c r="J60" s="118">
        <v>0</v>
      </c>
      <c r="K60" s="295">
        <v>0</v>
      </c>
      <c r="L60" s="118">
        <v>1</v>
      </c>
      <c r="M60" s="118">
        <v>324</v>
      </c>
      <c r="N60" s="295">
        <v>8</v>
      </c>
      <c r="O60" s="118">
        <v>19</v>
      </c>
      <c r="P60" s="295">
        <v>6</v>
      </c>
      <c r="Q60" s="118">
        <v>0</v>
      </c>
    </row>
    <row r="61" spans="2:17" ht="12.75" customHeight="1">
      <c r="B61" s="1021"/>
      <c r="C61" s="74" t="s">
        <v>2160</v>
      </c>
      <c r="D61" s="118">
        <v>1</v>
      </c>
      <c r="E61" s="118">
        <v>98</v>
      </c>
      <c r="F61" s="118">
        <v>0</v>
      </c>
      <c r="G61" s="118">
        <v>0</v>
      </c>
      <c r="H61" s="118">
        <v>0</v>
      </c>
      <c r="I61" s="295">
        <v>0</v>
      </c>
      <c r="J61" s="118">
        <v>1</v>
      </c>
      <c r="K61" s="295">
        <v>98</v>
      </c>
      <c r="L61" s="118">
        <v>0</v>
      </c>
      <c r="M61" s="118">
        <v>0</v>
      </c>
      <c r="N61" s="295">
        <v>9</v>
      </c>
      <c r="O61" s="118">
        <v>44</v>
      </c>
      <c r="P61" s="295">
        <v>6</v>
      </c>
      <c r="Q61" s="118">
        <v>0</v>
      </c>
    </row>
    <row r="62" spans="2:17" ht="12.75" customHeight="1">
      <c r="B62" s="1021"/>
      <c r="C62" s="74" t="s">
        <v>2161</v>
      </c>
      <c r="D62" s="118">
        <v>1</v>
      </c>
      <c r="E62" s="118">
        <v>90</v>
      </c>
      <c r="F62" s="118">
        <v>0</v>
      </c>
      <c r="G62" s="118">
        <v>0</v>
      </c>
      <c r="H62" s="118">
        <v>1</v>
      </c>
      <c r="I62" s="295">
        <v>90</v>
      </c>
      <c r="J62" s="118">
        <v>0</v>
      </c>
      <c r="K62" s="295">
        <v>0</v>
      </c>
      <c r="L62" s="118">
        <v>0</v>
      </c>
      <c r="M62" s="118">
        <v>0</v>
      </c>
      <c r="N62" s="295">
        <v>3</v>
      </c>
      <c r="O62" s="118">
        <v>0</v>
      </c>
      <c r="P62" s="295">
        <v>1</v>
      </c>
      <c r="Q62" s="118">
        <v>0</v>
      </c>
    </row>
    <row r="63" spans="2:17" ht="12">
      <c r="B63" s="1021"/>
      <c r="C63" s="74" t="s">
        <v>2162</v>
      </c>
      <c r="D63" s="118">
        <v>0</v>
      </c>
      <c r="E63" s="118">
        <v>0</v>
      </c>
      <c r="F63" s="118">
        <v>0</v>
      </c>
      <c r="G63" s="118">
        <v>0</v>
      </c>
      <c r="H63" s="118">
        <v>0</v>
      </c>
      <c r="I63" s="295">
        <v>0</v>
      </c>
      <c r="J63" s="118">
        <v>0</v>
      </c>
      <c r="K63" s="295">
        <v>0</v>
      </c>
      <c r="L63" s="118">
        <v>0</v>
      </c>
      <c r="M63" s="118">
        <v>0</v>
      </c>
      <c r="N63" s="295">
        <v>4</v>
      </c>
      <c r="O63" s="118">
        <v>0</v>
      </c>
      <c r="P63" s="295">
        <v>2</v>
      </c>
      <c r="Q63" s="118">
        <v>0</v>
      </c>
    </row>
    <row r="64" spans="2:17" ht="12.75" customHeight="1" thickBot="1">
      <c r="B64" s="1105"/>
      <c r="C64" s="88" t="s">
        <v>2163</v>
      </c>
      <c r="D64" s="126">
        <v>0</v>
      </c>
      <c r="E64" s="126">
        <v>0</v>
      </c>
      <c r="F64" s="126">
        <v>0</v>
      </c>
      <c r="G64" s="126">
        <v>0</v>
      </c>
      <c r="H64" s="126">
        <v>0</v>
      </c>
      <c r="I64" s="523">
        <v>0</v>
      </c>
      <c r="J64" s="126">
        <v>0</v>
      </c>
      <c r="K64" s="523">
        <v>0</v>
      </c>
      <c r="L64" s="126">
        <v>0</v>
      </c>
      <c r="M64" s="126">
        <v>0</v>
      </c>
      <c r="N64" s="523">
        <v>3</v>
      </c>
      <c r="O64" s="126">
        <v>0</v>
      </c>
      <c r="P64" s="523">
        <v>3</v>
      </c>
      <c r="Q64" s="126">
        <v>0</v>
      </c>
    </row>
    <row r="65" ht="12">
      <c r="B65" s="62" t="s">
        <v>1146</v>
      </c>
    </row>
  </sheetData>
  <mergeCells count="21">
    <mergeCell ref="D4:E4"/>
    <mergeCell ref="F4:G4"/>
    <mergeCell ref="H4:I4"/>
    <mergeCell ref="B6:C6"/>
    <mergeCell ref="J4:K4"/>
    <mergeCell ref="L4:M4"/>
    <mergeCell ref="N4:O4"/>
    <mergeCell ref="P4:Q4"/>
    <mergeCell ref="B10:C10"/>
    <mergeCell ref="B11:C11"/>
    <mergeCell ref="B4:C5"/>
    <mergeCell ref="B8:C8"/>
    <mergeCell ref="B7:C7"/>
    <mergeCell ref="B13:C13"/>
    <mergeCell ref="B19:C19"/>
    <mergeCell ref="B25:C25"/>
    <mergeCell ref="B30:C30"/>
    <mergeCell ref="B39:C39"/>
    <mergeCell ref="B44:C44"/>
    <mergeCell ref="B49:C49"/>
    <mergeCell ref="B57:C57"/>
  </mergeCells>
  <printOptions/>
  <pageMargins left="0.75" right="0.75" top="1" bottom="1" header="0.512" footer="0.512"/>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dimension ref="A2:O62"/>
  <sheetViews>
    <sheetView workbookViewId="0" topLeftCell="A1">
      <selection activeCell="A1" sqref="A1"/>
    </sheetView>
  </sheetViews>
  <sheetFormatPr defaultColWidth="9.00390625" defaultRowHeight="15" customHeight="1"/>
  <cols>
    <col min="1" max="1" width="2.625" style="62" customWidth="1"/>
    <col min="2" max="2" width="10.125" style="62" customWidth="1"/>
    <col min="3" max="3" width="8.75390625" style="62" customWidth="1"/>
    <col min="4" max="6" width="7.625" style="62" bestFit="1" customWidth="1"/>
    <col min="7" max="7" width="6.00390625" style="62" bestFit="1" customWidth="1"/>
    <col min="8" max="9" width="7.625" style="62" bestFit="1" customWidth="1"/>
    <col min="10" max="10" width="7.25390625" style="62" bestFit="1" customWidth="1"/>
    <col min="11" max="11" width="7.625" style="62" bestFit="1" customWidth="1"/>
    <col min="12" max="12" width="7.25390625" style="62" bestFit="1" customWidth="1"/>
    <col min="13" max="13" width="9.00390625" style="62" bestFit="1" customWidth="1"/>
    <col min="14" max="14" width="8.125" style="62" customWidth="1"/>
    <col min="15" max="15" width="6.625" style="62" customWidth="1"/>
    <col min="16" max="16384" width="9.00390625" style="62" customWidth="1"/>
  </cols>
  <sheetData>
    <row r="1" ht="12" customHeight="1"/>
    <row r="2" spans="2:10" ht="15" customHeight="1">
      <c r="B2" s="63" t="s">
        <v>1222</v>
      </c>
      <c r="J2" s="65"/>
    </row>
    <row r="3" spans="2:10" ht="12" customHeight="1">
      <c r="B3" s="63"/>
      <c r="J3" s="65"/>
    </row>
    <row r="4" spans="2:15" ht="15" customHeight="1" thickBot="1">
      <c r="B4" s="66" t="s">
        <v>1148</v>
      </c>
      <c r="C4" s="66"/>
      <c r="D4" s="66"/>
      <c r="E4" s="66"/>
      <c r="F4" s="66"/>
      <c r="G4" s="66"/>
      <c r="H4" s="66"/>
      <c r="I4" s="66"/>
      <c r="J4" s="66"/>
      <c r="K4" s="66"/>
      <c r="L4" s="66"/>
      <c r="M4" s="66"/>
      <c r="O4" s="90" t="s">
        <v>1204</v>
      </c>
    </row>
    <row r="5" spans="1:15" ht="15" customHeight="1" thickTop="1">
      <c r="A5" s="79"/>
      <c r="B5" s="1536" t="s">
        <v>2096</v>
      </c>
      <c r="C5" s="1106" t="s">
        <v>1205</v>
      </c>
      <c r="D5" s="1499" t="s">
        <v>1206</v>
      </c>
      <c r="E5" s="1500"/>
      <c r="F5" s="1500"/>
      <c r="G5" s="1500"/>
      <c r="H5" s="1500"/>
      <c r="I5" s="1500"/>
      <c r="J5" s="1500"/>
      <c r="K5" s="1500"/>
      <c r="L5" s="1500"/>
      <c r="M5" s="1501"/>
      <c r="N5" s="1552" t="s">
        <v>1207</v>
      </c>
      <c r="O5" s="1384" t="s">
        <v>1208</v>
      </c>
    </row>
    <row r="6" spans="1:15" ht="15" customHeight="1">
      <c r="A6" s="79"/>
      <c r="B6" s="1537"/>
      <c r="C6" s="1555" t="s">
        <v>1149</v>
      </c>
      <c r="D6" s="1020" t="s">
        <v>1150</v>
      </c>
      <c r="E6" s="421" t="s">
        <v>1151</v>
      </c>
      <c r="F6" s="1020" t="s">
        <v>1152</v>
      </c>
      <c r="G6" s="421" t="s">
        <v>1153</v>
      </c>
      <c r="H6" s="1020" t="s">
        <v>1154</v>
      </c>
      <c r="I6" s="421" t="s">
        <v>1155</v>
      </c>
      <c r="J6" s="1020" t="s">
        <v>1156</v>
      </c>
      <c r="K6" s="421" t="s">
        <v>1157</v>
      </c>
      <c r="L6" s="1020" t="s">
        <v>1158</v>
      </c>
      <c r="M6" s="426" t="s">
        <v>1209</v>
      </c>
      <c r="N6" s="1553"/>
      <c r="O6" s="1550"/>
    </row>
    <row r="7" spans="1:15" ht="21" customHeight="1">
      <c r="A7" s="79"/>
      <c r="B7" s="1538"/>
      <c r="C7" s="1556"/>
      <c r="D7" s="1089" t="s">
        <v>1159</v>
      </c>
      <c r="E7" s="1107" t="s">
        <v>1159</v>
      </c>
      <c r="F7" s="1089" t="s">
        <v>1159</v>
      </c>
      <c r="G7" s="1107" t="s">
        <v>1159</v>
      </c>
      <c r="H7" s="1089" t="s">
        <v>1159</v>
      </c>
      <c r="I7" s="1107" t="s">
        <v>1159</v>
      </c>
      <c r="J7" s="1089" t="s">
        <v>1159</v>
      </c>
      <c r="K7" s="1107" t="s">
        <v>1159</v>
      </c>
      <c r="L7" s="1089" t="s">
        <v>1159</v>
      </c>
      <c r="M7" s="1107"/>
      <c r="N7" s="1554"/>
      <c r="O7" s="1551"/>
    </row>
    <row r="8" spans="1:15" s="176" customFormat="1" ht="13.5" customHeight="1">
      <c r="A8" s="640"/>
      <c r="B8" s="71" t="s">
        <v>1210</v>
      </c>
      <c r="C8" s="1108">
        <f aca="true" t="shared" si="0" ref="C8:O8">SUM(C11:C61)</f>
        <v>1259478</v>
      </c>
      <c r="D8" s="1109">
        <f t="shared" si="0"/>
        <v>238227</v>
      </c>
      <c r="E8" s="1108">
        <f t="shared" si="0"/>
        <v>43451</v>
      </c>
      <c r="F8" s="1109">
        <f t="shared" si="0"/>
        <v>13173</v>
      </c>
      <c r="G8" s="1108">
        <f t="shared" si="0"/>
        <v>8396</v>
      </c>
      <c r="H8" s="1109">
        <f t="shared" si="0"/>
        <v>40649</v>
      </c>
      <c r="I8" s="1108">
        <f t="shared" si="0"/>
        <v>5669</v>
      </c>
      <c r="J8" s="1109">
        <f t="shared" si="0"/>
        <v>243407</v>
      </c>
      <c r="K8" s="1108">
        <f t="shared" si="0"/>
        <v>20087</v>
      </c>
      <c r="L8" s="1109">
        <f t="shared" si="0"/>
        <v>106159</v>
      </c>
      <c r="M8" s="1108">
        <f t="shared" si="0"/>
        <v>277704</v>
      </c>
      <c r="N8" s="1109">
        <f t="shared" si="0"/>
        <v>63546</v>
      </c>
      <c r="O8" s="1108">
        <f t="shared" si="0"/>
        <v>27972</v>
      </c>
    </row>
    <row r="9" spans="1:15" ht="9" customHeight="1">
      <c r="A9" s="79"/>
      <c r="B9" s="426"/>
      <c r="C9" s="1110"/>
      <c r="D9" s="1110"/>
      <c r="E9" s="1110"/>
      <c r="F9" s="1110"/>
      <c r="G9" s="1110"/>
      <c r="H9" s="1110"/>
      <c r="I9" s="1110"/>
      <c r="J9" s="1110"/>
      <c r="K9" s="1110"/>
      <c r="L9" s="1110"/>
      <c r="M9" s="1110"/>
      <c r="N9" s="1110"/>
      <c r="O9" s="1110"/>
    </row>
    <row r="10" spans="1:15" ht="13.5" customHeight="1">
      <c r="A10" s="79"/>
      <c r="B10" s="71" t="s">
        <v>1211</v>
      </c>
      <c r="C10" s="1110"/>
      <c r="D10" s="1110"/>
      <c r="E10" s="1110"/>
      <c r="F10" s="1110"/>
      <c r="G10" s="1110"/>
      <c r="H10" s="1110"/>
      <c r="I10" s="1110"/>
      <c r="J10" s="1110"/>
      <c r="K10" s="1110"/>
      <c r="L10" s="1110"/>
      <c r="M10" s="1110"/>
      <c r="N10" s="1110"/>
      <c r="O10" s="1110"/>
    </row>
    <row r="11" spans="1:15" ht="13.5" customHeight="1">
      <c r="A11" s="79"/>
      <c r="B11" s="75" t="s">
        <v>1160</v>
      </c>
      <c r="C11" s="1110">
        <v>250312</v>
      </c>
      <c r="D11" s="1110">
        <v>65680</v>
      </c>
      <c r="E11" s="1110">
        <v>3676</v>
      </c>
      <c r="F11" s="1110">
        <v>5574</v>
      </c>
      <c r="G11" s="1110">
        <v>79</v>
      </c>
      <c r="H11" s="1110">
        <v>15151</v>
      </c>
      <c r="I11" s="1110">
        <v>767</v>
      </c>
      <c r="J11" s="1110">
        <v>60619</v>
      </c>
      <c r="K11" s="1110">
        <v>663</v>
      </c>
      <c r="L11" s="1110">
        <v>30308</v>
      </c>
      <c r="M11" s="1110">
        <v>80627</v>
      </c>
      <c r="N11" s="1110">
        <v>9850</v>
      </c>
      <c r="O11" s="1110">
        <v>3293</v>
      </c>
    </row>
    <row r="12" spans="1:15" ht="13.5" customHeight="1">
      <c r="A12" s="79"/>
      <c r="B12" s="75" t="s">
        <v>1161</v>
      </c>
      <c r="C12" s="1110">
        <v>38046</v>
      </c>
      <c r="D12" s="1110">
        <v>5698</v>
      </c>
      <c r="E12" s="1110">
        <v>613</v>
      </c>
      <c r="F12" s="1110">
        <v>787</v>
      </c>
      <c r="G12" s="1110">
        <v>8208</v>
      </c>
      <c r="H12" s="1110">
        <v>2045</v>
      </c>
      <c r="I12" s="1110">
        <v>285</v>
      </c>
      <c r="J12" s="1110">
        <v>7411</v>
      </c>
      <c r="K12" s="1110">
        <v>534</v>
      </c>
      <c r="L12" s="1110">
        <v>10225</v>
      </c>
      <c r="M12" s="1110">
        <v>7950</v>
      </c>
      <c r="N12" s="1110">
        <v>9917</v>
      </c>
      <c r="O12" s="1110">
        <v>9123</v>
      </c>
    </row>
    <row r="13" spans="1:15" ht="13.5" customHeight="1">
      <c r="A13" s="79"/>
      <c r="B13" s="75" t="s">
        <v>1162</v>
      </c>
      <c r="C13" s="1110">
        <v>15634</v>
      </c>
      <c r="D13" s="1110">
        <v>2162</v>
      </c>
      <c r="E13" s="1110">
        <v>349</v>
      </c>
      <c r="F13" s="1110">
        <v>175</v>
      </c>
      <c r="G13" s="1110" t="s">
        <v>1212</v>
      </c>
      <c r="H13" s="1110">
        <v>636</v>
      </c>
      <c r="I13" s="1110">
        <v>47</v>
      </c>
      <c r="J13" s="1110">
        <v>2733</v>
      </c>
      <c r="K13" s="1110">
        <v>479</v>
      </c>
      <c r="L13" s="1110">
        <v>636</v>
      </c>
      <c r="M13" s="1110">
        <v>2727</v>
      </c>
      <c r="N13" s="1110">
        <v>366</v>
      </c>
      <c r="O13" s="1110">
        <v>366</v>
      </c>
    </row>
    <row r="14" spans="1:15" ht="13.5" customHeight="1">
      <c r="A14" s="79"/>
      <c r="B14" s="75" t="s">
        <v>1163</v>
      </c>
      <c r="C14" s="1110">
        <v>12542</v>
      </c>
      <c r="D14" s="1110">
        <v>1834</v>
      </c>
      <c r="E14" s="1110">
        <v>101</v>
      </c>
      <c r="F14" s="1110">
        <v>144</v>
      </c>
      <c r="G14" s="1110">
        <v>102</v>
      </c>
      <c r="H14" s="1110">
        <v>12</v>
      </c>
      <c r="I14" s="1110">
        <v>58</v>
      </c>
      <c r="J14" s="1110">
        <v>2207</v>
      </c>
      <c r="K14" s="1110">
        <v>482</v>
      </c>
      <c r="L14" s="1110">
        <v>44</v>
      </c>
      <c r="M14" s="1110">
        <v>1846</v>
      </c>
      <c r="N14" s="1110">
        <v>176</v>
      </c>
      <c r="O14" s="1110">
        <v>144</v>
      </c>
    </row>
    <row r="15" spans="1:15" ht="13.5" customHeight="1">
      <c r="A15" s="79"/>
      <c r="B15" s="71" t="s">
        <v>1213</v>
      </c>
      <c r="C15" s="1110"/>
      <c r="D15" s="1110"/>
      <c r="E15" s="1110"/>
      <c r="F15" s="1110"/>
      <c r="G15" s="1110"/>
      <c r="H15" s="1110"/>
      <c r="I15" s="1110"/>
      <c r="J15" s="1110"/>
      <c r="K15" s="1110"/>
      <c r="L15" s="1110"/>
      <c r="M15" s="1110"/>
      <c r="N15" s="1110"/>
      <c r="O15" s="1110"/>
    </row>
    <row r="16" spans="1:15" ht="13.5" customHeight="1">
      <c r="A16" s="79"/>
      <c r="B16" s="75" t="s">
        <v>1164</v>
      </c>
      <c r="C16" s="1110">
        <v>42805</v>
      </c>
      <c r="D16" s="1110">
        <v>8448</v>
      </c>
      <c r="E16" s="1110">
        <v>1828</v>
      </c>
      <c r="F16" s="1110">
        <v>16</v>
      </c>
      <c r="G16" s="1110">
        <v>7</v>
      </c>
      <c r="H16" s="1110">
        <v>1256</v>
      </c>
      <c r="I16" s="1110">
        <v>125</v>
      </c>
      <c r="J16" s="1110">
        <v>9107</v>
      </c>
      <c r="K16" s="1110">
        <v>583</v>
      </c>
      <c r="L16" s="1110">
        <v>2573</v>
      </c>
      <c r="M16" s="1110">
        <v>9754</v>
      </c>
      <c r="N16" s="1110">
        <v>2188</v>
      </c>
      <c r="O16" s="1110">
        <v>553</v>
      </c>
    </row>
    <row r="17" spans="1:15" ht="13.5" customHeight="1">
      <c r="A17" s="79"/>
      <c r="B17" s="75" t="s">
        <v>1165</v>
      </c>
      <c r="C17" s="1110">
        <v>8245</v>
      </c>
      <c r="D17" s="1110">
        <v>908</v>
      </c>
      <c r="E17" s="1110">
        <v>362</v>
      </c>
      <c r="F17" s="1110" t="s">
        <v>2216</v>
      </c>
      <c r="G17" s="1110" t="s">
        <v>2216</v>
      </c>
      <c r="H17" s="1110">
        <v>53</v>
      </c>
      <c r="I17" s="1110">
        <v>42</v>
      </c>
      <c r="J17" s="1110">
        <v>1312</v>
      </c>
      <c r="K17" s="1110">
        <v>436</v>
      </c>
      <c r="L17" s="1110">
        <v>53</v>
      </c>
      <c r="M17" s="1110">
        <v>1004</v>
      </c>
      <c r="N17" s="1110">
        <v>410</v>
      </c>
      <c r="O17" s="1110">
        <v>96</v>
      </c>
    </row>
    <row r="18" spans="1:15" ht="13.5" customHeight="1">
      <c r="A18" s="79"/>
      <c r="B18" s="75" t="s">
        <v>1166</v>
      </c>
      <c r="C18" s="1110">
        <v>10043</v>
      </c>
      <c r="D18" s="1110">
        <v>733</v>
      </c>
      <c r="E18" s="1110">
        <v>393</v>
      </c>
      <c r="F18" s="1110" t="s">
        <v>2216</v>
      </c>
      <c r="G18" s="1110" t="s">
        <v>2216</v>
      </c>
      <c r="H18" s="1110">
        <v>24</v>
      </c>
      <c r="I18" s="1110">
        <v>40</v>
      </c>
      <c r="J18" s="1110">
        <v>1085</v>
      </c>
      <c r="K18" s="1110">
        <v>296</v>
      </c>
      <c r="L18" s="1110">
        <v>105</v>
      </c>
      <c r="M18" s="1110">
        <v>804</v>
      </c>
      <c r="N18" s="1110">
        <v>442</v>
      </c>
      <c r="O18" s="1110">
        <v>108</v>
      </c>
    </row>
    <row r="19" spans="1:15" ht="13.5" customHeight="1">
      <c r="A19" s="79"/>
      <c r="B19" s="75" t="s">
        <v>1167</v>
      </c>
      <c r="C19" s="1110">
        <v>10660</v>
      </c>
      <c r="D19" s="1110">
        <v>1345</v>
      </c>
      <c r="E19" s="1110">
        <v>404</v>
      </c>
      <c r="F19" s="1110" t="s">
        <v>2216</v>
      </c>
      <c r="G19" s="1110" t="s">
        <v>2216</v>
      </c>
      <c r="H19" s="1110">
        <v>80</v>
      </c>
      <c r="I19" s="1110">
        <v>62</v>
      </c>
      <c r="J19" s="1110">
        <v>1762</v>
      </c>
      <c r="K19" s="1110">
        <v>453</v>
      </c>
      <c r="L19" s="1110">
        <v>129</v>
      </c>
      <c r="M19" s="1110">
        <v>1472</v>
      </c>
      <c r="N19" s="1110">
        <v>483</v>
      </c>
      <c r="O19" s="1110">
        <v>121</v>
      </c>
    </row>
    <row r="20" spans="1:15" ht="13.5" customHeight="1">
      <c r="A20" s="79"/>
      <c r="B20" s="71" t="s">
        <v>1214</v>
      </c>
      <c r="C20" s="1110"/>
      <c r="D20" s="1110"/>
      <c r="E20" s="1110"/>
      <c r="F20" s="1110"/>
      <c r="G20" s="1110"/>
      <c r="H20" s="1110"/>
      <c r="I20" s="1110"/>
      <c r="J20" s="1110"/>
      <c r="K20" s="1110"/>
      <c r="L20" s="1110"/>
      <c r="M20" s="1110"/>
      <c r="N20" s="1110"/>
      <c r="O20" s="1110"/>
    </row>
    <row r="21" spans="1:15" ht="13.5" customHeight="1">
      <c r="A21" s="79"/>
      <c r="B21" s="75" t="s">
        <v>1168</v>
      </c>
      <c r="C21" s="1110">
        <v>31035</v>
      </c>
      <c r="D21" s="1110">
        <v>3656</v>
      </c>
      <c r="E21" s="1110">
        <v>191</v>
      </c>
      <c r="F21" s="1110">
        <v>614</v>
      </c>
      <c r="G21" s="1110" t="s">
        <v>1215</v>
      </c>
      <c r="H21" s="1110">
        <v>321</v>
      </c>
      <c r="I21" s="1110">
        <v>257</v>
      </c>
      <c r="J21" s="1110">
        <v>3795</v>
      </c>
      <c r="K21" s="1110">
        <v>335</v>
      </c>
      <c r="L21" s="1110">
        <v>1244</v>
      </c>
      <c r="M21" s="1110">
        <v>3932</v>
      </c>
      <c r="N21" s="1110">
        <v>1083</v>
      </c>
      <c r="O21" s="1110">
        <v>531</v>
      </c>
    </row>
    <row r="22" spans="1:15" ht="13.5" customHeight="1">
      <c r="A22" s="79"/>
      <c r="B22" s="75" t="s">
        <v>1169</v>
      </c>
      <c r="C22" s="1110">
        <v>60481</v>
      </c>
      <c r="D22" s="1110">
        <v>13146</v>
      </c>
      <c r="E22" s="1110">
        <v>515</v>
      </c>
      <c r="F22" s="1110">
        <v>1665</v>
      </c>
      <c r="G22" s="1110" t="s">
        <v>1215</v>
      </c>
      <c r="H22" s="1110">
        <v>846</v>
      </c>
      <c r="I22" s="1110">
        <v>545</v>
      </c>
      <c r="J22" s="1110">
        <v>10111</v>
      </c>
      <c r="K22" s="1110">
        <v>458</v>
      </c>
      <c r="L22" s="1110">
        <v>6606</v>
      </c>
      <c r="M22" s="1110">
        <v>14052</v>
      </c>
      <c r="N22" s="1110">
        <v>2654</v>
      </c>
      <c r="O22" s="1110">
        <v>1231</v>
      </c>
    </row>
    <row r="23" spans="1:15" ht="13.5" customHeight="1">
      <c r="A23" s="79"/>
      <c r="B23" s="75" t="s">
        <v>1170</v>
      </c>
      <c r="C23" s="1110">
        <v>43580</v>
      </c>
      <c r="D23" s="1110">
        <v>7010</v>
      </c>
      <c r="E23" s="1110">
        <v>255</v>
      </c>
      <c r="F23" s="1110">
        <v>947</v>
      </c>
      <c r="G23" s="1110" t="s">
        <v>1215</v>
      </c>
      <c r="H23" s="1110">
        <v>847</v>
      </c>
      <c r="I23" s="1110">
        <v>479</v>
      </c>
      <c r="J23" s="1110">
        <v>6146</v>
      </c>
      <c r="K23" s="1110">
        <v>386</v>
      </c>
      <c r="L23" s="1110">
        <v>3392</v>
      </c>
      <c r="M23" s="1110">
        <v>7738</v>
      </c>
      <c r="N23" s="1110">
        <v>1879</v>
      </c>
      <c r="O23" s="1110">
        <v>889</v>
      </c>
    </row>
    <row r="24" spans="1:15" ht="13.5" customHeight="1">
      <c r="A24" s="79"/>
      <c r="B24" s="75" t="s">
        <v>1171</v>
      </c>
      <c r="C24" s="1110">
        <v>22223</v>
      </c>
      <c r="D24" s="1110">
        <v>3406</v>
      </c>
      <c r="E24" s="1110">
        <v>156</v>
      </c>
      <c r="F24" s="1110">
        <v>374</v>
      </c>
      <c r="G24" s="1110" t="s">
        <v>1215</v>
      </c>
      <c r="H24" s="1110">
        <v>362</v>
      </c>
      <c r="I24" s="1110">
        <v>286</v>
      </c>
      <c r="J24" s="1110">
        <v>3375</v>
      </c>
      <c r="K24" s="1110">
        <v>416</v>
      </c>
      <c r="L24" s="1110">
        <v>1209</v>
      </c>
      <c r="M24" s="1110">
        <v>3770</v>
      </c>
      <c r="N24" s="1110">
        <v>842</v>
      </c>
      <c r="O24" s="1110">
        <v>412</v>
      </c>
    </row>
    <row r="25" spans="1:15" ht="13.5" customHeight="1">
      <c r="A25" s="79"/>
      <c r="B25" s="71" t="s">
        <v>1216</v>
      </c>
      <c r="C25" s="1110"/>
      <c r="D25" s="1110"/>
      <c r="E25" s="1110"/>
      <c r="F25" s="1110"/>
      <c r="G25" s="1110"/>
      <c r="H25" s="1110"/>
      <c r="I25" s="1110"/>
      <c r="J25" s="1110"/>
      <c r="K25" s="1110"/>
      <c r="L25" s="1110"/>
      <c r="M25" s="1110"/>
      <c r="N25" s="1110"/>
      <c r="O25" s="1110"/>
    </row>
    <row r="26" spans="1:15" ht="13.5" customHeight="1">
      <c r="A26" s="79"/>
      <c r="B26" s="75" t="s">
        <v>1172</v>
      </c>
      <c r="C26" s="1110">
        <v>23481</v>
      </c>
      <c r="D26" s="1110">
        <v>2478</v>
      </c>
      <c r="E26" s="1110">
        <v>1011</v>
      </c>
      <c r="F26" s="1110" t="s">
        <v>1215</v>
      </c>
      <c r="G26" s="1110" t="s">
        <v>1215</v>
      </c>
      <c r="H26" s="1110">
        <v>730</v>
      </c>
      <c r="I26" s="1110">
        <v>183</v>
      </c>
      <c r="J26" s="1110">
        <v>3672</v>
      </c>
      <c r="K26" s="1110">
        <v>428</v>
      </c>
      <c r="L26" s="1110">
        <v>730</v>
      </c>
      <c r="M26" s="1110">
        <v>3112</v>
      </c>
      <c r="N26" s="1110">
        <v>1043</v>
      </c>
      <c r="O26" s="1110">
        <v>217</v>
      </c>
    </row>
    <row r="27" spans="1:15" ht="13.5" customHeight="1">
      <c r="A27" s="79"/>
      <c r="B27" s="75" t="s">
        <v>1173</v>
      </c>
      <c r="C27" s="1110">
        <v>10196</v>
      </c>
      <c r="D27" s="1110">
        <v>1182</v>
      </c>
      <c r="E27" s="1110">
        <v>405</v>
      </c>
      <c r="F27" s="1110" t="s">
        <v>1215</v>
      </c>
      <c r="G27" s="1110" t="s">
        <v>1215</v>
      </c>
      <c r="H27" s="1110">
        <v>159</v>
      </c>
      <c r="I27" s="1110">
        <v>98</v>
      </c>
      <c r="J27" s="1110">
        <v>1685</v>
      </c>
      <c r="K27" s="1110">
        <v>453</v>
      </c>
      <c r="L27" s="1110">
        <v>159</v>
      </c>
      <c r="M27" s="1110">
        <v>1317</v>
      </c>
      <c r="N27" s="1110">
        <v>412</v>
      </c>
      <c r="O27" s="1110">
        <v>81</v>
      </c>
    </row>
    <row r="28" spans="1:15" ht="13.5" customHeight="1">
      <c r="A28" s="79"/>
      <c r="B28" s="71" t="s">
        <v>1217</v>
      </c>
      <c r="C28" s="1110"/>
      <c r="D28" s="1110"/>
      <c r="E28" s="1110"/>
      <c r="F28" s="1110"/>
      <c r="G28" s="1110"/>
      <c r="H28" s="1110"/>
      <c r="I28" s="1110"/>
      <c r="J28" s="1110"/>
      <c r="K28" s="1110"/>
      <c r="L28" s="1110"/>
      <c r="M28" s="1110"/>
      <c r="N28" s="1110"/>
      <c r="O28" s="1110"/>
    </row>
    <row r="29" spans="1:15" ht="13.5" customHeight="1">
      <c r="A29" s="79"/>
      <c r="B29" s="75" t="s">
        <v>1174</v>
      </c>
      <c r="C29" s="1110">
        <v>42896</v>
      </c>
      <c r="D29" s="1110">
        <v>8296</v>
      </c>
      <c r="E29" s="1110">
        <v>1908</v>
      </c>
      <c r="F29" s="1110">
        <v>368</v>
      </c>
      <c r="G29" s="1110" t="s">
        <v>1215</v>
      </c>
      <c r="H29" s="1110">
        <v>4511</v>
      </c>
      <c r="I29" s="1110" t="s">
        <v>1215</v>
      </c>
      <c r="J29" s="1110">
        <v>10572</v>
      </c>
      <c r="K29" s="1110">
        <v>675</v>
      </c>
      <c r="L29" s="1110">
        <v>4511</v>
      </c>
      <c r="M29" s="1110">
        <v>11287</v>
      </c>
      <c r="N29" s="1110">
        <v>368</v>
      </c>
      <c r="O29" s="1110">
        <v>368</v>
      </c>
    </row>
    <row r="30" spans="1:15" ht="13.5" customHeight="1">
      <c r="A30" s="79"/>
      <c r="B30" s="75" t="s">
        <v>1175</v>
      </c>
      <c r="C30" s="1110">
        <v>7734</v>
      </c>
      <c r="D30" s="1110">
        <v>429</v>
      </c>
      <c r="E30" s="1110">
        <v>411</v>
      </c>
      <c r="F30" s="1110">
        <v>6</v>
      </c>
      <c r="G30" s="1110" t="s">
        <v>1215</v>
      </c>
      <c r="H30" s="1110">
        <v>29</v>
      </c>
      <c r="I30" s="1110">
        <v>60</v>
      </c>
      <c r="J30" s="1110">
        <v>906</v>
      </c>
      <c r="K30" s="1110">
        <v>321</v>
      </c>
      <c r="L30" s="1110">
        <v>29</v>
      </c>
      <c r="M30" s="1110">
        <v>438</v>
      </c>
      <c r="N30" s="1110">
        <v>6</v>
      </c>
      <c r="O30" s="1110">
        <v>6</v>
      </c>
    </row>
    <row r="31" spans="1:15" ht="13.5" customHeight="1">
      <c r="A31" s="79"/>
      <c r="B31" s="75" t="s">
        <v>1176</v>
      </c>
      <c r="C31" s="1110">
        <v>12327</v>
      </c>
      <c r="D31" s="1110">
        <v>1768</v>
      </c>
      <c r="E31" s="1110">
        <v>967</v>
      </c>
      <c r="F31" s="1110" t="s">
        <v>1215</v>
      </c>
      <c r="G31" s="1110" t="s">
        <v>1215</v>
      </c>
      <c r="H31" s="1110">
        <v>54</v>
      </c>
      <c r="I31" s="1110">
        <v>5</v>
      </c>
      <c r="J31" s="1110">
        <v>2740</v>
      </c>
      <c r="K31" s="1110">
        <v>609</v>
      </c>
      <c r="L31" s="1110">
        <v>54</v>
      </c>
      <c r="M31" s="1110">
        <v>1787</v>
      </c>
      <c r="N31" s="1110" t="s">
        <v>1215</v>
      </c>
      <c r="O31" s="1110" t="s">
        <v>1215</v>
      </c>
    </row>
    <row r="32" spans="1:15" ht="13.5" customHeight="1">
      <c r="A32" s="79"/>
      <c r="B32" s="75" t="s">
        <v>1177</v>
      </c>
      <c r="C32" s="1110">
        <v>7638</v>
      </c>
      <c r="D32" s="1110">
        <v>801</v>
      </c>
      <c r="E32" s="1110">
        <v>344</v>
      </c>
      <c r="F32" s="1110" t="s">
        <v>1215</v>
      </c>
      <c r="G32" s="1110" t="s">
        <v>1215</v>
      </c>
      <c r="H32" s="1110">
        <v>95</v>
      </c>
      <c r="I32" s="1110">
        <v>44</v>
      </c>
      <c r="J32" s="1110">
        <v>1189</v>
      </c>
      <c r="K32" s="1110">
        <v>426</v>
      </c>
      <c r="L32" s="1110">
        <v>95</v>
      </c>
      <c r="M32" s="1110">
        <v>830</v>
      </c>
      <c r="N32" s="1110" t="s">
        <v>1215</v>
      </c>
      <c r="O32" s="1110" t="s">
        <v>1215</v>
      </c>
    </row>
    <row r="33" spans="1:15" ht="13.5" customHeight="1">
      <c r="A33" s="79"/>
      <c r="B33" s="75" t="s">
        <v>1178</v>
      </c>
      <c r="C33" s="1110">
        <v>11875</v>
      </c>
      <c r="D33" s="1110">
        <v>1155</v>
      </c>
      <c r="E33" s="1110">
        <v>543</v>
      </c>
      <c r="F33" s="1110" t="s">
        <v>1215</v>
      </c>
      <c r="G33" s="1110" t="s">
        <v>1215</v>
      </c>
      <c r="H33" s="1110">
        <v>88</v>
      </c>
      <c r="I33" s="1110">
        <v>36</v>
      </c>
      <c r="J33" s="1110">
        <v>1734</v>
      </c>
      <c r="K33" s="1110">
        <v>400</v>
      </c>
      <c r="L33" s="1110">
        <v>88</v>
      </c>
      <c r="M33" s="1110">
        <v>1224</v>
      </c>
      <c r="N33" s="1110" t="s">
        <v>1215</v>
      </c>
      <c r="O33" s="1110" t="s">
        <v>1215</v>
      </c>
    </row>
    <row r="34" spans="1:15" ht="13.5" customHeight="1">
      <c r="A34" s="79"/>
      <c r="B34" s="75" t="s">
        <v>1179</v>
      </c>
      <c r="C34" s="1110">
        <v>4863</v>
      </c>
      <c r="D34" s="1110">
        <v>693</v>
      </c>
      <c r="E34" s="1110">
        <v>237</v>
      </c>
      <c r="F34" s="1110" t="s">
        <v>1215</v>
      </c>
      <c r="G34" s="1110" t="s">
        <v>1215</v>
      </c>
      <c r="H34" s="1110">
        <v>30</v>
      </c>
      <c r="I34" s="1110">
        <v>15</v>
      </c>
      <c r="J34" s="1110">
        <v>945</v>
      </c>
      <c r="K34" s="1110">
        <v>532</v>
      </c>
      <c r="L34" s="1110">
        <v>30</v>
      </c>
      <c r="M34" s="1110">
        <v>693</v>
      </c>
      <c r="N34" s="1110" t="s">
        <v>1215</v>
      </c>
      <c r="O34" s="1110" t="s">
        <v>1215</v>
      </c>
    </row>
    <row r="35" spans="1:15" ht="13.5" customHeight="1">
      <c r="A35" s="79"/>
      <c r="B35" s="75" t="s">
        <v>1180</v>
      </c>
      <c r="C35" s="1110">
        <v>6278</v>
      </c>
      <c r="D35" s="1110">
        <v>437</v>
      </c>
      <c r="E35" s="1110">
        <v>257</v>
      </c>
      <c r="F35" s="1110" t="s">
        <v>1215</v>
      </c>
      <c r="G35" s="1110" t="s">
        <v>1215</v>
      </c>
      <c r="H35" s="1110">
        <v>27</v>
      </c>
      <c r="I35" s="1110">
        <v>29</v>
      </c>
      <c r="J35" s="1110">
        <v>723</v>
      </c>
      <c r="K35" s="1110">
        <v>316</v>
      </c>
      <c r="L35" s="1110">
        <v>27</v>
      </c>
      <c r="M35" s="1110">
        <v>440</v>
      </c>
      <c r="N35" s="1110" t="s">
        <v>1215</v>
      </c>
      <c r="O35" s="1110" t="s">
        <v>1215</v>
      </c>
    </row>
    <row r="36" spans="1:15" ht="13.5" customHeight="1">
      <c r="A36" s="79"/>
      <c r="B36" s="75" t="s">
        <v>1181</v>
      </c>
      <c r="C36" s="1110">
        <v>6982</v>
      </c>
      <c r="D36" s="1110">
        <v>712</v>
      </c>
      <c r="E36" s="1110">
        <v>336</v>
      </c>
      <c r="F36" s="1110" t="s">
        <v>1215</v>
      </c>
      <c r="G36" s="1110" t="s">
        <v>1215</v>
      </c>
      <c r="H36" s="1110">
        <v>229</v>
      </c>
      <c r="I36" s="1110">
        <v>37</v>
      </c>
      <c r="J36" s="1110">
        <v>1085</v>
      </c>
      <c r="K36" s="1110">
        <v>426</v>
      </c>
      <c r="L36" s="1110">
        <v>229</v>
      </c>
      <c r="M36" s="1110">
        <v>833</v>
      </c>
      <c r="N36" s="1110" t="s">
        <v>1215</v>
      </c>
      <c r="O36" s="1110" t="s">
        <v>1215</v>
      </c>
    </row>
    <row r="37" spans="1:15" ht="13.5" customHeight="1">
      <c r="A37" s="79"/>
      <c r="B37" s="71" t="s">
        <v>1218</v>
      </c>
      <c r="C37" s="1110"/>
      <c r="D37" s="1110"/>
      <c r="E37" s="1110"/>
      <c r="F37" s="1110"/>
      <c r="G37" s="1110"/>
      <c r="H37" s="1110"/>
      <c r="I37" s="1110"/>
      <c r="J37" s="1110"/>
      <c r="K37" s="1110"/>
      <c r="L37" s="1110"/>
      <c r="M37" s="1110"/>
      <c r="N37" s="1110"/>
      <c r="O37" s="1110"/>
    </row>
    <row r="38" spans="1:15" ht="13.5" customHeight="1">
      <c r="A38" s="79"/>
      <c r="B38" s="75" t="s">
        <v>1182</v>
      </c>
      <c r="C38" s="1110">
        <v>101824</v>
      </c>
      <c r="D38" s="1110">
        <v>25238</v>
      </c>
      <c r="E38" s="1110">
        <v>6648</v>
      </c>
      <c r="F38" s="1110" t="s">
        <v>2216</v>
      </c>
      <c r="G38" s="1110" t="s">
        <v>2216</v>
      </c>
      <c r="H38" s="1110">
        <v>2229</v>
      </c>
      <c r="I38" s="1110">
        <v>753</v>
      </c>
      <c r="J38" s="1110">
        <v>24580</v>
      </c>
      <c r="K38" s="1110">
        <v>661</v>
      </c>
      <c r="L38" s="1110">
        <v>10288</v>
      </c>
      <c r="M38" s="1110">
        <v>28148</v>
      </c>
      <c r="N38" s="1110">
        <v>7304</v>
      </c>
      <c r="O38" s="1110">
        <v>2304</v>
      </c>
    </row>
    <row r="39" spans="1:15" ht="13.5" customHeight="1">
      <c r="A39" s="79"/>
      <c r="B39" s="75" t="s">
        <v>1183</v>
      </c>
      <c r="C39" s="1110">
        <v>7755</v>
      </c>
      <c r="D39" s="1110">
        <v>1508</v>
      </c>
      <c r="E39" s="1110">
        <v>1151</v>
      </c>
      <c r="F39" s="1110">
        <v>645</v>
      </c>
      <c r="G39" s="1110" t="s">
        <v>2216</v>
      </c>
      <c r="H39" s="1110">
        <v>26</v>
      </c>
      <c r="I39" s="1110">
        <v>319</v>
      </c>
      <c r="J39" s="1110">
        <v>3649</v>
      </c>
      <c r="K39" s="1110">
        <v>1289</v>
      </c>
      <c r="L39" s="1110" t="s">
        <v>2216</v>
      </c>
      <c r="M39" s="1110" t="s">
        <v>2216</v>
      </c>
      <c r="N39" s="1110">
        <v>964</v>
      </c>
      <c r="O39" s="1110">
        <v>370</v>
      </c>
    </row>
    <row r="40" spans="1:15" ht="13.5" customHeight="1">
      <c r="A40" s="79"/>
      <c r="B40" s="75" t="s">
        <v>1184</v>
      </c>
      <c r="C40" s="1110">
        <v>18902</v>
      </c>
      <c r="D40" s="1110">
        <v>2623</v>
      </c>
      <c r="E40" s="1110">
        <v>713</v>
      </c>
      <c r="F40" s="1110" t="s">
        <v>2216</v>
      </c>
      <c r="G40" s="1110" t="s">
        <v>2216</v>
      </c>
      <c r="H40" s="1110">
        <v>493</v>
      </c>
      <c r="I40" s="1110">
        <v>138</v>
      </c>
      <c r="J40" s="1110">
        <v>3342</v>
      </c>
      <c r="K40" s="1110">
        <v>484</v>
      </c>
      <c r="L40" s="1110">
        <v>625</v>
      </c>
      <c r="M40" s="1110">
        <v>3368</v>
      </c>
      <c r="N40" s="1110">
        <v>899</v>
      </c>
      <c r="O40" s="1110">
        <v>279</v>
      </c>
    </row>
    <row r="41" spans="1:15" ht="13.5" customHeight="1">
      <c r="A41" s="79"/>
      <c r="B41" s="75" t="s">
        <v>1185</v>
      </c>
      <c r="C41" s="1110">
        <v>19291</v>
      </c>
      <c r="D41" s="1110">
        <v>1974</v>
      </c>
      <c r="E41" s="1110">
        <v>559</v>
      </c>
      <c r="F41" s="1110" t="s">
        <v>2216</v>
      </c>
      <c r="G41" s="1110" t="s">
        <v>2216</v>
      </c>
      <c r="H41" s="1110">
        <v>378</v>
      </c>
      <c r="I41" s="1110">
        <v>90</v>
      </c>
      <c r="J41" s="1110">
        <v>2601</v>
      </c>
      <c r="K41" s="1110">
        <v>369</v>
      </c>
      <c r="L41" s="1110">
        <v>400</v>
      </c>
      <c r="M41" s="1110">
        <v>2642</v>
      </c>
      <c r="N41" s="1110">
        <v>660</v>
      </c>
      <c r="O41" s="1110">
        <v>210</v>
      </c>
    </row>
    <row r="42" spans="1:15" ht="13.5" customHeight="1">
      <c r="A42" s="79"/>
      <c r="B42" s="75" t="s">
        <v>1186</v>
      </c>
      <c r="C42" s="1110">
        <v>8025</v>
      </c>
      <c r="D42" s="1110">
        <v>977</v>
      </c>
      <c r="E42" s="1110">
        <v>235</v>
      </c>
      <c r="F42" s="1110" t="s">
        <v>2216</v>
      </c>
      <c r="G42" s="1110" t="s">
        <v>2216</v>
      </c>
      <c r="H42" s="1110" t="s">
        <v>2216</v>
      </c>
      <c r="I42" s="1110">
        <v>18</v>
      </c>
      <c r="J42" s="1110">
        <v>1140</v>
      </c>
      <c r="K42" s="1110">
        <v>389</v>
      </c>
      <c r="L42" s="1110">
        <v>90</v>
      </c>
      <c r="M42" s="1110">
        <v>990</v>
      </c>
      <c r="N42" s="1110">
        <v>15</v>
      </c>
      <c r="O42" s="1110">
        <v>92</v>
      </c>
    </row>
    <row r="43" spans="1:15" ht="13.5" customHeight="1">
      <c r="A43" s="79"/>
      <c r="B43" s="75" t="s">
        <v>1187</v>
      </c>
      <c r="C43" s="1110">
        <v>6015</v>
      </c>
      <c r="D43" s="1110">
        <v>307</v>
      </c>
      <c r="E43" s="1110">
        <v>848</v>
      </c>
      <c r="F43" s="1110" t="s">
        <v>2216</v>
      </c>
      <c r="G43" s="1110" t="s">
        <v>2216</v>
      </c>
      <c r="H43" s="1110">
        <v>33</v>
      </c>
      <c r="I43" s="1110">
        <v>22</v>
      </c>
      <c r="J43" s="1110">
        <v>1161</v>
      </c>
      <c r="K43" s="1110">
        <v>529</v>
      </c>
      <c r="L43" s="1110">
        <v>49</v>
      </c>
      <c r="M43" s="1110">
        <v>468</v>
      </c>
      <c r="N43" s="1110">
        <v>22</v>
      </c>
      <c r="O43" s="1110">
        <v>6</v>
      </c>
    </row>
    <row r="44" spans="1:15" ht="13.5" customHeight="1">
      <c r="A44" s="79"/>
      <c r="B44" s="75" t="s">
        <v>1188</v>
      </c>
      <c r="C44" s="1110">
        <v>7744</v>
      </c>
      <c r="D44" s="1110">
        <v>881</v>
      </c>
      <c r="E44" s="1110">
        <v>154</v>
      </c>
      <c r="F44" s="1110">
        <v>85</v>
      </c>
      <c r="G44" s="1110" t="s">
        <v>2216</v>
      </c>
      <c r="H44" s="1110">
        <v>138</v>
      </c>
      <c r="I44" s="1110">
        <v>28</v>
      </c>
      <c r="J44" s="1110">
        <v>1141</v>
      </c>
      <c r="K44" s="1110">
        <v>404</v>
      </c>
      <c r="L44" s="1110">
        <v>145</v>
      </c>
      <c r="M44" s="1110">
        <v>1093</v>
      </c>
      <c r="N44" s="1110">
        <v>268</v>
      </c>
      <c r="O44" s="1110">
        <v>93</v>
      </c>
    </row>
    <row r="45" spans="1:15" ht="13.5" customHeight="1">
      <c r="A45" s="79"/>
      <c r="B45" s="71" t="s">
        <v>1219</v>
      </c>
      <c r="C45" s="1110"/>
      <c r="D45" s="1110"/>
      <c r="E45" s="1110"/>
      <c r="F45" s="1110"/>
      <c r="G45" s="1110"/>
      <c r="H45" s="1110"/>
      <c r="I45" s="1110"/>
      <c r="J45" s="1110"/>
      <c r="K45" s="1110"/>
      <c r="L45" s="1110"/>
      <c r="M45" s="1110"/>
      <c r="N45" s="1110"/>
      <c r="O45" s="1110"/>
    </row>
    <row r="46" spans="1:15" ht="13.5" customHeight="1">
      <c r="A46" s="79"/>
      <c r="B46" s="75" t="s">
        <v>1189</v>
      </c>
      <c r="C46" s="1110">
        <v>100939</v>
      </c>
      <c r="D46" s="1110">
        <v>26126</v>
      </c>
      <c r="E46" s="1110">
        <v>4736</v>
      </c>
      <c r="F46" s="1110" t="s">
        <v>2216</v>
      </c>
      <c r="G46" s="1110" t="s">
        <v>2216</v>
      </c>
      <c r="H46" s="1110">
        <v>2718</v>
      </c>
      <c r="I46" s="1110">
        <v>163</v>
      </c>
      <c r="J46" s="1110">
        <v>21343</v>
      </c>
      <c r="K46" s="1110">
        <v>579</v>
      </c>
      <c r="L46" s="1110">
        <v>12400</v>
      </c>
      <c r="M46" s="1110">
        <v>29072</v>
      </c>
      <c r="N46" s="1110">
        <v>4984</v>
      </c>
      <c r="O46" s="1110">
        <v>2296</v>
      </c>
    </row>
    <row r="47" spans="1:15" ht="13.5" customHeight="1">
      <c r="A47" s="79"/>
      <c r="B47" s="75" t="s">
        <v>1190</v>
      </c>
      <c r="C47" s="1110">
        <v>12642</v>
      </c>
      <c r="D47" s="1110">
        <v>1114</v>
      </c>
      <c r="E47" s="1110">
        <v>263</v>
      </c>
      <c r="F47" s="1110" t="s">
        <v>2216</v>
      </c>
      <c r="G47" s="1110" t="s">
        <v>2216</v>
      </c>
      <c r="H47" s="1110">
        <v>76</v>
      </c>
      <c r="I47" s="1110">
        <v>18</v>
      </c>
      <c r="J47" s="1110">
        <v>1238</v>
      </c>
      <c r="K47" s="1110">
        <v>268</v>
      </c>
      <c r="L47" s="1110">
        <v>233</v>
      </c>
      <c r="M47" s="1110">
        <v>1202</v>
      </c>
      <c r="N47" s="1110">
        <v>287</v>
      </c>
      <c r="O47" s="1110">
        <v>124</v>
      </c>
    </row>
    <row r="48" spans="1:15" ht="13.5" customHeight="1">
      <c r="A48" s="79"/>
      <c r="B48" s="75" t="s">
        <v>1191</v>
      </c>
      <c r="C48" s="1110">
        <v>10101</v>
      </c>
      <c r="D48" s="1110">
        <v>906</v>
      </c>
      <c r="E48" s="1110">
        <v>250</v>
      </c>
      <c r="F48" s="1110" t="s">
        <v>2216</v>
      </c>
      <c r="G48" s="1110" t="s">
        <v>2216</v>
      </c>
      <c r="H48" s="1110">
        <v>11</v>
      </c>
      <c r="I48" s="1110" t="s">
        <v>2216</v>
      </c>
      <c r="J48" s="1110">
        <v>1067</v>
      </c>
      <c r="K48" s="1110">
        <v>317</v>
      </c>
      <c r="L48" s="1110">
        <v>100</v>
      </c>
      <c r="M48" s="1110">
        <v>932</v>
      </c>
      <c r="N48" s="1110">
        <v>251</v>
      </c>
      <c r="O48" s="1110">
        <v>117</v>
      </c>
    </row>
    <row r="49" spans="1:15" ht="13.5" customHeight="1">
      <c r="A49" s="79"/>
      <c r="B49" s="75" t="s">
        <v>1192</v>
      </c>
      <c r="C49" s="1110">
        <v>8913</v>
      </c>
      <c r="D49" s="1110">
        <v>945</v>
      </c>
      <c r="E49" s="1110">
        <v>238</v>
      </c>
      <c r="F49" s="1110" t="s">
        <v>2216</v>
      </c>
      <c r="G49" s="1110" t="s">
        <v>2216</v>
      </c>
      <c r="H49" s="1110">
        <v>13</v>
      </c>
      <c r="I49" s="1110" t="s">
        <v>2216</v>
      </c>
      <c r="J49" s="1110">
        <v>888</v>
      </c>
      <c r="K49" s="1110">
        <v>273</v>
      </c>
      <c r="L49" s="1110">
        <v>308</v>
      </c>
      <c r="M49" s="1110">
        <v>970</v>
      </c>
      <c r="N49" s="1110">
        <v>242</v>
      </c>
      <c r="O49" s="1110">
        <v>112</v>
      </c>
    </row>
    <row r="50" spans="1:15" ht="13.5" customHeight="1">
      <c r="A50" s="79"/>
      <c r="B50" s="75" t="s">
        <v>1193</v>
      </c>
      <c r="C50" s="1110">
        <v>8127</v>
      </c>
      <c r="D50" s="1110">
        <v>745</v>
      </c>
      <c r="E50" s="1110">
        <v>171</v>
      </c>
      <c r="F50" s="1110" t="s">
        <v>2216</v>
      </c>
      <c r="G50" s="1110" t="s">
        <v>2216</v>
      </c>
      <c r="H50" s="1110">
        <v>700</v>
      </c>
      <c r="I50" s="1110">
        <v>15</v>
      </c>
      <c r="J50" s="1110">
        <v>798</v>
      </c>
      <c r="K50" s="1110">
        <v>266</v>
      </c>
      <c r="L50" s="1110">
        <v>833</v>
      </c>
      <c r="M50" s="1110">
        <v>1546</v>
      </c>
      <c r="N50" s="1110">
        <v>81</v>
      </c>
      <c r="O50" s="1110">
        <v>81</v>
      </c>
    </row>
    <row r="51" spans="1:15" ht="13.5" customHeight="1">
      <c r="A51" s="79"/>
      <c r="B51" s="75" t="s">
        <v>1194</v>
      </c>
      <c r="C51" s="1110">
        <v>6309</v>
      </c>
      <c r="D51" s="1110">
        <v>573</v>
      </c>
      <c r="E51" s="1110">
        <v>191</v>
      </c>
      <c r="F51" s="1110" t="s">
        <v>2216</v>
      </c>
      <c r="G51" s="1110" t="s">
        <v>2216</v>
      </c>
      <c r="H51" s="1110">
        <v>16</v>
      </c>
      <c r="I51" s="1110">
        <v>17</v>
      </c>
      <c r="J51" s="1110">
        <v>625</v>
      </c>
      <c r="K51" s="1110">
        <v>271</v>
      </c>
      <c r="L51" s="1110">
        <v>172</v>
      </c>
      <c r="M51" s="1110">
        <v>600</v>
      </c>
      <c r="N51" s="1110">
        <v>210</v>
      </c>
      <c r="O51" s="1110">
        <v>91</v>
      </c>
    </row>
    <row r="52" spans="1:15" ht="13.5" customHeight="1">
      <c r="A52" s="79"/>
      <c r="B52" s="75" t="s">
        <v>1195</v>
      </c>
      <c r="C52" s="1110">
        <v>12139</v>
      </c>
      <c r="D52" s="1110">
        <v>3103</v>
      </c>
      <c r="E52" s="1110">
        <v>479</v>
      </c>
      <c r="F52" s="1110" t="s">
        <v>2216</v>
      </c>
      <c r="G52" s="1110" t="s">
        <v>2216</v>
      </c>
      <c r="H52" s="1110">
        <v>330</v>
      </c>
      <c r="I52" s="1110" t="s">
        <v>2216</v>
      </c>
      <c r="J52" s="1110">
        <v>3582</v>
      </c>
      <c r="K52" s="1110">
        <v>808</v>
      </c>
      <c r="L52" s="1110">
        <v>330</v>
      </c>
      <c r="M52" s="1110">
        <v>3423</v>
      </c>
      <c r="N52" s="1110">
        <v>523</v>
      </c>
      <c r="O52" s="1110">
        <v>243</v>
      </c>
    </row>
    <row r="53" spans="1:15" ht="13.5" customHeight="1">
      <c r="A53" s="79"/>
      <c r="B53" s="71" t="s">
        <v>1220</v>
      </c>
      <c r="C53" s="1110"/>
      <c r="D53" s="1110"/>
      <c r="E53" s="1110"/>
      <c r="F53" s="1110"/>
      <c r="G53" s="1110"/>
      <c r="H53" s="1110"/>
      <c r="I53" s="1110"/>
      <c r="J53" s="1110"/>
      <c r="K53" s="1110"/>
      <c r="L53" s="1110"/>
      <c r="M53" s="1110"/>
      <c r="N53" s="1110"/>
      <c r="O53" s="1110"/>
    </row>
    <row r="54" spans="1:15" ht="13.5" customHeight="1">
      <c r="A54" s="79"/>
      <c r="B54" s="75" t="s">
        <v>1196</v>
      </c>
      <c r="C54" s="1110">
        <v>93999</v>
      </c>
      <c r="D54" s="1110">
        <v>21049</v>
      </c>
      <c r="E54" s="1110">
        <v>5948</v>
      </c>
      <c r="F54" s="1110" t="s">
        <v>1215</v>
      </c>
      <c r="G54" s="1110" t="s">
        <v>1215</v>
      </c>
      <c r="H54" s="1110">
        <v>1492</v>
      </c>
      <c r="I54" s="1110">
        <v>123</v>
      </c>
      <c r="J54" s="1110">
        <v>18378</v>
      </c>
      <c r="K54" s="1110">
        <v>536</v>
      </c>
      <c r="L54" s="1110">
        <v>10234</v>
      </c>
      <c r="M54" s="1110">
        <v>22603</v>
      </c>
      <c r="N54" s="1110">
        <v>6166</v>
      </c>
      <c r="O54" s="1110">
        <v>1315</v>
      </c>
    </row>
    <row r="55" spans="1:15" ht="13.5" customHeight="1">
      <c r="A55" s="79"/>
      <c r="B55" s="75" t="s">
        <v>1197</v>
      </c>
      <c r="C55" s="1110">
        <v>33029</v>
      </c>
      <c r="D55" s="1110">
        <v>4389</v>
      </c>
      <c r="E55" s="1110">
        <v>895</v>
      </c>
      <c r="F55" s="1110">
        <v>829</v>
      </c>
      <c r="G55" s="1110" t="s">
        <v>1215</v>
      </c>
      <c r="H55" s="1110">
        <v>1819</v>
      </c>
      <c r="I55" s="1110">
        <v>247</v>
      </c>
      <c r="J55" s="1110">
        <v>5584</v>
      </c>
      <c r="K55" s="1110">
        <v>463</v>
      </c>
      <c r="L55" s="1110">
        <v>2595</v>
      </c>
      <c r="M55" s="1110">
        <v>6686</v>
      </c>
      <c r="N55" s="1110">
        <v>2086</v>
      </c>
      <c r="O55" s="1110">
        <v>829</v>
      </c>
    </row>
    <row r="56" spans="1:15" ht="13.5" customHeight="1">
      <c r="A56" s="79"/>
      <c r="B56" s="75" t="s">
        <v>1198</v>
      </c>
      <c r="C56" s="1110">
        <v>37147</v>
      </c>
      <c r="D56" s="1110">
        <v>6810</v>
      </c>
      <c r="E56" s="1110">
        <v>2056</v>
      </c>
      <c r="F56" s="1110">
        <v>30</v>
      </c>
      <c r="G56" s="1110" t="s">
        <v>1215</v>
      </c>
      <c r="H56" s="1110">
        <v>725</v>
      </c>
      <c r="I56" s="1110" t="s">
        <v>1215</v>
      </c>
      <c r="J56" s="1110">
        <v>7725</v>
      </c>
      <c r="K56" s="1110">
        <v>570</v>
      </c>
      <c r="L56" s="1110">
        <v>1896</v>
      </c>
      <c r="M56" s="1110">
        <v>7411</v>
      </c>
      <c r="N56" s="1110">
        <v>2272</v>
      </c>
      <c r="O56" s="1110">
        <v>508</v>
      </c>
    </row>
    <row r="57" spans="1:15" ht="13.5" customHeight="1">
      <c r="A57" s="79"/>
      <c r="B57" s="75" t="s">
        <v>1199</v>
      </c>
      <c r="C57" s="1110">
        <v>27302</v>
      </c>
      <c r="D57" s="1110">
        <v>2928</v>
      </c>
      <c r="E57" s="1110">
        <v>1246</v>
      </c>
      <c r="F57" s="1110">
        <v>12</v>
      </c>
      <c r="G57" s="1110" t="s">
        <v>1215</v>
      </c>
      <c r="H57" s="1110">
        <v>590</v>
      </c>
      <c r="I57" s="1110" t="s">
        <v>1215</v>
      </c>
      <c r="J57" s="1110">
        <v>3560</v>
      </c>
      <c r="K57" s="1110">
        <v>357</v>
      </c>
      <c r="L57" s="1110">
        <v>1217</v>
      </c>
      <c r="M57" s="1110">
        <v>3369</v>
      </c>
      <c r="N57" s="1110">
        <v>1441</v>
      </c>
      <c r="O57" s="1110">
        <v>305</v>
      </c>
    </row>
    <row r="58" spans="1:15" ht="13.5" customHeight="1">
      <c r="A58" s="79"/>
      <c r="B58" s="75" t="s">
        <v>1200</v>
      </c>
      <c r="C58" s="1110">
        <v>21070</v>
      </c>
      <c r="D58" s="1110">
        <v>1354</v>
      </c>
      <c r="E58" s="1110">
        <v>758</v>
      </c>
      <c r="F58" s="1110" t="s">
        <v>1215</v>
      </c>
      <c r="G58" s="1110" t="s">
        <v>1215</v>
      </c>
      <c r="H58" s="1110">
        <v>345</v>
      </c>
      <c r="I58" s="1110" t="s">
        <v>1215</v>
      </c>
      <c r="J58" s="1110">
        <v>1871</v>
      </c>
      <c r="K58" s="1110">
        <v>243</v>
      </c>
      <c r="L58" s="1110">
        <v>586</v>
      </c>
      <c r="M58" s="1110">
        <v>1589</v>
      </c>
      <c r="N58" s="1110">
        <v>893</v>
      </c>
      <c r="O58" s="1110">
        <v>190</v>
      </c>
    </row>
    <row r="59" spans="1:15" ht="13.5" customHeight="1">
      <c r="A59" s="79"/>
      <c r="B59" s="75" t="s">
        <v>1201</v>
      </c>
      <c r="C59" s="1110">
        <v>10899</v>
      </c>
      <c r="D59" s="1110">
        <v>778</v>
      </c>
      <c r="E59" s="1110">
        <v>97</v>
      </c>
      <c r="F59" s="1110">
        <v>163</v>
      </c>
      <c r="G59" s="1110" t="s">
        <v>1215</v>
      </c>
      <c r="H59" s="1110">
        <v>659</v>
      </c>
      <c r="I59" s="1110" t="s">
        <v>1215</v>
      </c>
      <c r="J59" s="1110">
        <v>1031</v>
      </c>
      <c r="K59" s="1110">
        <v>276</v>
      </c>
      <c r="L59" s="1110">
        <v>666</v>
      </c>
      <c r="M59" s="1110">
        <v>1403</v>
      </c>
      <c r="N59" s="1110">
        <v>337</v>
      </c>
      <c r="O59" s="1110">
        <v>230</v>
      </c>
    </row>
    <row r="60" spans="1:15" ht="13.5" customHeight="1">
      <c r="A60" s="79"/>
      <c r="B60" s="75" t="s">
        <v>1202</v>
      </c>
      <c r="C60" s="1110">
        <v>17706</v>
      </c>
      <c r="D60" s="1110">
        <v>1082</v>
      </c>
      <c r="E60" s="1110">
        <v>390</v>
      </c>
      <c r="F60" s="1110">
        <v>492</v>
      </c>
      <c r="G60" s="1110" t="s">
        <v>1215</v>
      </c>
      <c r="H60" s="1110">
        <v>234</v>
      </c>
      <c r="I60" s="1110">
        <v>160</v>
      </c>
      <c r="J60" s="1110">
        <v>2129</v>
      </c>
      <c r="K60" s="1110">
        <v>329</v>
      </c>
      <c r="L60" s="1110">
        <v>229</v>
      </c>
      <c r="M60" s="1110">
        <v>1570</v>
      </c>
      <c r="N60" s="1110">
        <v>1051</v>
      </c>
      <c r="O60" s="1110">
        <v>596</v>
      </c>
    </row>
    <row r="61" spans="1:15" ht="13.5" customHeight="1" thickBot="1">
      <c r="A61" s="79"/>
      <c r="B61" s="85" t="s">
        <v>1203</v>
      </c>
      <c r="C61" s="1111">
        <v>9724</v>
      </c>
      <c r="D61" s="1111">
        <v>840</v>
      </c>
      <c r="E61" s="1111">
        <v>163</v>
      </c>
      <c r="F61" s="1111">
        <v>247</v>
      </c>
      <c r="G61" s="1111" t="s">
        <v>1215</v>
      </c>
      <c r="H61" s="1111">
        <v>39</v>
      </c>
      <c r="I61" s="1111">
        <v>58</v>
      </c>
      <c r="J61" s="1111">
        <v>1060</v>
      </c>
      <c r="K61" s="1111">
        <v>299</v>
      </c>
      <c r="L61" s="1111">
        <v>287</v>
      </c>
      <c r="M61" s="1111">
        <v>982</v>
      </c>
      <c r="N61" s="1111">
        <v>471</v>
      </c>
      <c r="O61" s="1111">
        <v>42</v>
      </c>
    </row>
    <row r="62" ht="15" customHeight="1">
      <c r="B62" s="62" t="s">
        <v>1221</v>
      </c>
    </row>
  </sheetData>
  <mergeCells count="5">
    <mergeCell ref="O5:O7"/>
    <mergeCell ref="N5:N7"/>
    <mergeCell ref="B5:B7"/>
    <mergeCell ref="C6:C7"/>
    <mergeCell ref="D5:M5"/>
  </mergeCells>
  <printOptions/>
  <pageMargins left="0.2755905511811024" right="0.31496062992125984" top="0.5905511811023623" bottom="0.3937007874015748" header="0.2755905511811024" footer="0.1968503937007874"/>
  <pageSetup horizontalDpi="400" verticalDpi="400" orientation="portrait" paperSize="9" r:id="rId1"/>
</worksheet>
</file>

<file path=xl/worksheets/sheet37.xml><?xml version="1.0" encoding="utf-8"?>
<worksheet xmlns="http://schemas.openxmlformats.org/spreadsheetml/2006/main" xmlns:r="http://schemas.openxmlformats.org/officeDocument/2006/relationships">
  <dimension ref="A2:L49"/>
  <sheetViews>
    <sheetView workbookViewId="0" topLeftCell="A1">
      <selection activeCell="A1" sqref="A1"/>
    </sheetView>
  </sheetViews>
  <sheetFormatPr defaultColWidth="9.00390625" defaultRowHeight="13.5"/>
  <cols>
    <col min="1" max="2" width="2.625" style="636" customWidth="1"/>
    <col min="3" max="3" width="23.625" style="636" customWidth="1"/>
    <col min="4" max="12" width="8.625" style="636" customWidth="1"/>
    <col min="13" max="16384" width="9.00390625" style="636" customWidth="1"/>
  </cols>
  <sheetData>
    <row r="1" ht="12" customHeight="1"/>
    <row r="2" ht="14.25">
      <c r="B2" s="637" t="s">
        <v>1275</v>
      </c>
    </row>
    <row r="3" ht="12" customHeight="1">
      <c r="B3" s="637"/>
    </row>
    <row r="4" spans="2:12" ht="12.75" thickBot="1">
      <c r="B4" s="815" t="s">
        <v>1233</v>
      </c>
      <c r="C4" s="815"/>
      <c r="D4" s="815"/>
      <c r="E4" s="815"/>
      <c r="F4" s="815"/>
      <c r="G4" s="815"/>
      <c r="H4" s="815"/>
      <c r="I4" s="815"/>
      <c r="J4" s="815"/>
      <c r="K4" s="815"/>
      <c r="L4" s="1112" t="s">
        <v>1234</v>
      </c>
    </row>
    <row r="5" spans="1:12" s="62" customFormat="1" ht="15" customHeight="1" thickTop="1">
      <c r="A5" s="79"/>
      <c r="B5" s="1086"/>
      <c r="C5" s="1113" t="s">
        <v>1235</v>
      </c>
      <c r="D5" s="416" t="s">
        <v>1236</v>
      </c>
      <c r="E5" s="417"/>
      <c r="F5" s="418"/>
      <c r="G5" s="417" t="s">
        <v>1237</v>
      </c>
      <c r="H5" s="417"/>
      <c r="I5" s="418"/>
      <c r="J5" s="417" t="s">
        <v>1238</v>
      </c>
      <c r="K5" s="417"/>
      <c r="L5" s="418"/>
    </row>
    <row r="6" spans="1:12" s="62" customFormat="1" ht="15" customHeight="1">
      <c r="A6" s="79"/>
      <c r="B6" s="1089"/>
      <c r="C6" s="1114" t="s">
        <v>1239</v>
      </c>
      <c r="D6" s="1089" t="s">
        <v>1240</v>
      </c>
      <c r="E6" s="1078" t="s">
        <v>1223</v>
      </c>
      <c r="F6" s="1078" t="s">
        <v>1224</v>
      </c>
      <c r="G6" s="1078" t="s">
        <v>1225</v>
      </c>
      <c r="H6" s="1078" t="s">
        <v>1223</v>
      </c>
      <c r="I6" s="1078" t="s">
        <v>1224</v>
      </c>
      <c r="J6" s="1078" t="s">
        <v>1225</v>
      </c>
      <c r="K6" s="1078" t="s">
        <v>1223</v>
      </c>
      <c r="L6" s="1091" t="s">
        <v>1224</v>
      </c>
    </row>
    <row r="7" spans="1:12" s="62" customFormat="1" ht="17.25" customHeight="1">
      <c r="A7" s="79"/>
      <c r="B7" s="826"/>
      <c r="C7" s="74" t="s">
        <v>1241</v>
      </c>
      <c r="D7" s="90">
        <v>286343</v>
      </c>
      <c r="E7" s="76">
        <v>347796</v>
      </c>
      <c r="F7" s="76">
        <v>207695</v>
      </c>
      <c r="G7" s="90">
        <v>222897</v>
      </c>
      <c r="H7" s="76">
        <v>269762</v>
      </c>
      <c r="I7" s="76">
        <v>162935</v>
      </c>
      <c r="J7" s="90">
        <v>63446</v>
      </c>
      <c r="K7" s="76">
        <v>78034</v>
      </c>
      <c r="L7" s="776">
        <v>44760</v>
      </c>
    </row>
    <row r="8" spans="1:12" s="62" customFormat="1" ht="17.25" customHeight="1">
      <c r="A8" s="79"/>
      <c r="B8" s="1020"/>
      <c r="C8" s="776" t="s">
        <v>1242</v>
      </c>
      <c r="D8" s="66">
        <v>289223</v>
      </c>
      <c r="E8" s="75">
        <v>354817</v>
      </c>
      <c r="F8" s="75">
        <v>208864</v>
      </c>
      <c r="G8" s="75">
        <v>227846</v>
      </c>
      <c r="H8" s="75">
        <v>278500</v>
      </c>
      <c r="I8" s="75">
        <v>165619</v>
      </c>
      <c r="J8" s="75">
        <v>61377</v>
      </c>
      <c r="K8" s="75">
        <v>76317</v>
      </c>
      <c r="L8" s="79">
        <v>43245</v>
      </c>
    </row>
    <row r="9" spans="1:12" s="62" customFormat="1" ht="17.25" customHeight="1">
      <c r="A9" s="79"/>
      <c r="B9" s="1020"/>
      <c r="C9" s="776" t="s">
        <v>1226</v>
      </c>
      <c r="D9" s="66">
        <v>297369</v>
      </c>
      <c r="E9" s="75">
        <v>367764</v>
      </c>
      <c r="F9" s="75">
        <v>212044</v>
      </c>
      <c r="G9" s="75">
        <v>233885</v>
      </c>
      <c r="H9" s="75">
        <v>287956</v>
      </c>
      <c r="I9" s="75">
        <v>168021</v>
      </c>
      <c r="J9" s="75">
        <v>63484</v>
      </c>
      <c r="K9" s="75">
        <v>79808</v>
      </c>
      <c r="L9" s="79">
        <v>44023</v>
      </c>
    </row>
    <row r="10" spans="1:12" s="176" customFormat="1" ht="17.25" customHeight="1">
      <c r="A10" s="640"/>
      <c r="B10" s="1115"/>
      <c r="C10" s="1116" t="s">
        <v>1243</v>
      </c>
      <c r="D10" s="177">
        <v>313804</v>
      </c>
      <c r="E10" s="72">
        <v>385630</v>
      </c>
      <c r="F10" s="72">
        <v>221635</v>
      </c>
      <c r="G10" s="72">
        <v>248647</v>
      </c>
      <c r="H10" s="72">
        <v>304816</v>
      </c>
      <c r="I10" s="72">
        <v>176504</v>
      </c>
      <c r="J10" s="72">
        <v>65157</v>
      </c>
      <c r="K10" s="72">
        <v>80814</v>
      </c>
      <c r="L10" s="640">
        <v>45131</v>
      </c>
    </row>
    <row r="11" spans="1:12" s="62" customFormat="1" ht="9.75" customHeight="1">
      <c r="A11" s="79"/>
      <c r="B11" s="89"/>
      <c r="C11" s="968"/>
      <c r="D11" s="66"/>
      <c r="E11" s="75"/>
      <c r="F11" s="75"/>
      <c r="G11" s="75"/>
      <c r="H11" s="75"/>
      <c r="I11" s="75"/>
      <c r="J11" s="75"/>
      <c r="K11" s="75"/>
      <c r="L11" s="79"/>
    </row>
    <row r="12" spans="1:12" s="62" customFormat="1" ht="17.25" customHeight="1">
      <c r="A12" s="79"/>
      <c r="B12" s="1020"/>
      <c r="C12" s="776" t="s">
        <v>1244</v>
      </c>
      <c r="D12" s="66">
        <v>258343</v>
      </c>
      <c r="E12" s="75">
        <v>318949</v>
      </c>
      <c r="F12" s="75">
        <v>178449</v>
      </c>
      <c r="G12" s="75">
        <v>244430</v>
      </c>
      <c r="H12" s="75">
        <v>302063</v>
      </c>
      <c r="I12" s="75">
        <v>168455</v>
      </c>
      <c r="J12" s="75">
        <v>13913</v>
      </c>
      <c r="K12" s="75">
        <v>16886</v>
      </c>
      <c r="L12" s="79">
        <v>9994</v>
      </c>
    </row>
    <row r="13" spans="1:12" s="62" customFormat="1" ht="17.25" customHeight="1">
      <c r="A13" s="79"/>
      <c r="B13" s="1020"/>
      <c r="C13" s="776" t="s">
        <v>1245</v>
      </c>
      <c r="D13" s="66">
        <v>246723</v>
      </c>
      <c r="E13" s="75">
        <v>303323</v>
      </c>
      <c r="F13" s="75">
        <v>171425</v>
      </c>
      <c r="G13" s="75">
        <v>244676</v>
      </c>
      <c r="H13" s="75">
        <v>300846</v>
      </c>
      <c r="I13" s="75">
        <v>169950</v>
      </c>
      <c r="J13" s="75">
        <v>2047</v>
      </c>
      <c r="K13" s="75">
        <v>2477</v>
      </c>
      <c r="L13" s="79">
        <v>1475</v>
      </c>
    </row>
    <row r="14" spans="1:12" s="62" customFormat="1" ht="17.25" customHeight="1">
      <c r="A14" s="79"/>
      <c r="B14" s="1020"/>
      <c r="C14" s="776" t="s">
        <v>1246</v>
      </c>
      <c r="D14" s="66">
        <v>273041</v>
      </c>
      <c r="E14" s="75">
        <v>332507</v>
      </c>
      <c r="F14" s="75">
        <v>195030</v>
      </c>
      <c r="G14" s="75">
        <v>245308</v>
      </c>
      <c r="H14" s="75">
        <v>300179</v>
      </c>
      <c r="I14" s="75">
        <v>173325</v>
      </c>
      <c r="J14" s="75">
        <v>27733</v>
      </c>
      <c r="K14" s="75">
        <v>32328</v>
      </c>
      <c r="L14" s="79">
        <v>21705</v>
      </c>
    </row>
    <row r="15" spans="1:12" s="62" customFormat="1" ht="17.25" customHeight="1">
      <c r="A15" s="79"/>
      <c r="B15" s="1020"/>
      <c r="C15" s="776" t="s">
        <v>1247</v>
      </c>
      <c r="D15" s="66">
        <v>251652</v>
      </c>
      <c r="E15" s="75">
        <v>306287</v>
      </c>
      <c r="F15" s="75">
        <v>180996</v>
      </c>
      <c r="G15" s="75">
        <v>246052</v>
      </c>
      <c r="H15" s="75">
        <v>299164</v>
      </c>
      <c r="I15" s="75">
        <v>177366</v>
      </c>
      <c r="J15" s="75">
        <v>5600</v>
      </c>
      <c r="K15" s="75">
        <v>7123</v>
      </c>
      <c r="L15" s="79">
        <v>3630</v>
      </c>
    </row>
    <row r="16" spans="1:12" s="62" customFormat="1" ht="17.25" customHeight="1">
      <c r="A16" s="79"/>
      <c r="B16" s="1020"/>
      <c r="C16" s="776" t="s">
        <v>1248</v>
      </c>
      <c r="D16" s="66">
        <v>248599</v>
      </c>
      <c r="E16" s="75">
        <v>302986</v>
      </c>
      <c r="F16" s="75">
        <v>177321</v>
      </c>
      <c r="G16" s="75">
        <v>244237</v>
      </c>
      <c r="H16" s="75">
        <v>296563</v>
      </c>
      <c r="I16" s="75">
        <v>175660</v>
      </c>
      <c r="J16" s="75">
        <v>4362</v>
      </c>
      <c r="K16" s="75">
        <v>6423</v>
      </c>
      <c r="L16" s="79">
        <v>1661</v>
      </c>
    </row>
    <row r="17" spans="1:12" s="62" customFormat="1" ht="17.25" customHeight="1">
      <c r="A17" s="79"/>
      <c r="B17" s="1020"/>
      <c r="C17" s="776" t="s">
        <v>1249</v>
      </c>
      <c r="D17" s="66">
        <v>412723</v>
      </c>
      <c r="E17" s="75">
        <v>508833</v>
      </c>
      <c r="F17" s="75">
        <v>287640</v>
      </c>
      <c r="G17" s="75">
        <v>250270</v>
      </c>
      <c r="H17" s="75">
        <v>304845</v>
      </c>
      <c r="I17" s="75">
        <v>179243</v>
      </c>
      <c r="J17" s="75">
        <v>162453</v>
      </c>
      <c r="K17" s="75">
        <v>203988</v>
      </c>
      <c r="L17" s="79">
        <v>108397</v>
      </c>
    </row>
    <row r="18" spans="1:12" s="62" customFormat="1" ht="17.25" customHeight="1">
      <c r="A18" s="79"/>
      <c r="B18" s="1020"/>
      <c r="C18" s="776" t="s">
        <v>1250</v>
      </c>
      <c r="D18" s="66">
        <v>352356</v>
      </c>
      <c r="E18" s="75">
        <v>427926</v>
      </c>
      <c r="F18" s="75">
        <v>257416</v>
      </c>
      <c r="G18" s="75">
        <v>251682</v>
      </c>
      <c r="H18" s="75">
        <v>308096</v>
      </c>
      <c r="I18" s="75">
        <v>180809</v>
      </c>
      <c r="J18" s="75">
        <v>100674</v>
      </c>
      <c r="K18" s="75">
        <v>119830</v>
      </c>
      <c r="L18" s="79">
        <v>76607</v>
      </c>
    </row>
    <row r="19" spans="1:12" s="62" customFormat="1" ht="17.25" customHeight="1">
      <c r="A19" s="79"/>
      <c r="B19" s="1020"/>
      <c r="C19" s="776" t="s">
        <v>1251</v>
      </c>
      <c r="D19" s="66">
        <v>348783</v>
      </c>
      <c r="E19" s="75">
        <v>430159</v>
      </c>
      <c r="F19" s="75">
        <v>246468</v>
      </c>
      <c r="G19" s="75">
        <v>248799</v>
      </c>
      <c r="H19" s="75">
        <v>304895</v>
      </c>
      <c r="I19" s="75">
        <v>178269</v>
      </c>
      <c r="J19" s="75">
        <v>99984</v>
      </c>
      <c r="K19" s="75">
        <v>125264</v>
      </c>
      <c r="L19" s="79">
        <v>68199</v>
      </c>
    </row>
    <row r="20" spans="1:12" s="62" customFormat="1" ht="17.25" customHeight="1">
      <c r="A20" s="79"/>
      <c r="B20" s="1020"/>
      <c r="C20" s="776" t="s">
        <v>1252</v>
      </c>
      <c r="D20" s="66">
        <v>252800</v>
      </c>
      <c r="E20" s="75">
        <v>309330</v>
      </c>
      <c r="F20" s="75">
        <v>181467</v>
      </c>
      <c r="G20" s="75">
        <v>249421</v>
      </c>
      <c r="H20" s="75">
        <v>304948</v>
      </c>
      <c r="I20" s="75">
        <v>179355</v>
      </c>
      <c r="J20" s="75">
        <v>3379</v>
      </c>
      <c r="K20" s="75">
        <v>4382</v>
      </c>
      <c r="L20" s="79">
        <v>2112</v>
      </c>
    </row>
    <row r="21" spans="1:12" s="62" customFormat="1" ht="17.25" customHeight="1">
      <c r="A21" s="79"/>
      <c r="B21" s="1020"/>
      <c r="C21" s="776" t="s">
        <v>1253</v>
      </c>
      <c r="D21" s="66">
        <v>252009</v>
      </c>
      <c r="E21" s="75">
        <v>311780</v>
      </c>
      <c r="F21" s="75">
        <v>178273</v>
      </c>
      <c r="G21" s="75">
        <v>250414</v>
      </c>
      <c r="H21" s="75">
        <v>309396</v>
      </c>
      <c r="I21" s="75">
        <v>177652</v>
      </c>
      <c r="J21" s="75">
        <v>1595</v>
      </c>
      <c r="K21" s="75">
        <v>2384</v>
      </c>
      <c r="L21" s="79">
        <v>621</v>
      </c>
    </row>
    <row r="22" spans="1:12" s="62" customFormat="1" ht="17.25" customHeight="1">
      <c r="A22" s="79"/>
      <c r="B22" s="1020"/>
      <c r="C22" s="776" t="s">
        <v>1254</v>
      </c>
      <c r="D22" s="66">
        <v>261848</v>
      </c>
      <c r="E22" s="75">
        <v>320534</v>
      </c>
      <c r="F22" s="75">
        <v>187433</v>
      </c>
      <c r="G22" s="75">
        <v>255084</v>
      </c>
      <c r="H22" s="75">
        <v>314059</v>
      </c>
      <c r="I22" s="75">
        <v>180303</v>
      </c>
      <c r="J22" s="75">
        <v>6764</v>
      </c>
      <c r="K22" s="75">
        <v>6475</v>
      </c>
      <c r="L22" s="79">
        <v>7130</v>
      </c>
    </row>
    <row r="23" spans="1:12" s="62" customFormat="1" ht="17.25" customHeight="1">
      <c r="A23" s="79"/>
      <c r="B23" s="1020"/>
      <c r="C23" s="776" t="s">
        <v>1255</v>
      </c>
      <c r="D23" s="66">
        <v>606771</v>
      </c>
      <c r="E23" s="75">
        <v>754949</v>
      </c>
      <c r="F23" s="75">
        <v>417699</v>
      </c>
      <c r="G23" s="75">
        <v>253388</v>
      </c>
      <c r="H23" s="75">
        <v>312738</v>
      </c>
      <c r="I23" s="75">
        <v>177659</v>
      </c>
      <c r="J23" s="75">
        <v>353383</v>
      </c>
      <c r="K23" s="75">
        <v>442211</v>
      </c>
      <c r="L23" s="79">
        <v>240040</v>
      </c>
    </row>
    <row r="24" spans="1:12" s="62" customFormat="1" ht="9.75" customHeight="1">
      <c r="A24" s="79"/>
      <c r="B24" s="66"/>
      <c r="C24" s="79"/>
      <c r="D24" s="66"/>
      <c r="E24" s="75"/>
      <c r="F24" s="75"/>
      <c r="G24" s="75"/>
      <c r="H24" s="75"/>
      <c r="I24" s="75"/>
      <c r="J24" s="75"/>
      <c r="K24" s="75"/>
      <c r="L24" s="79"/>
    </row>
    <row r="25" spans="1:12" s="62" customFormat="1" ht="17.25" customHeight="1">
      <c r="A25" s="79"/>
      <c r="B25" s="1117"/>
      <c r="C25" s="1118" t="s">
        <v>1227</v>
      </c>
      <c r="D25" s="66">
        <v>324012</v>
      </c>
      <c r="E25" s="75">
        <v>346232</v>
      </c>
      <c r="F25" s="75">
        <v>212775</v>
      </c>
      <c r="G25" s="75">
        <v>276271</v>
      </c>
      <c r="H25" s="75">
        <v>296000</v>
      </c>
      <c r="I25" s="75">
        <v>176898</v>
      </c>
      <c r="J25" s="75">
        <v>47741</v>
      </c>
      <c r="K25" s="75">
        <v>50232</v>
      </c>
      <c r="L25" s="79">
        <v>35877</v>
      </c>
    </row>
    <row r="26" spans="1:12" s="62" customFormat="1" ht="17.25" customHeight="1">
      <c r="A26" s="79"/>
      <c r="B26" s="1117"/>
      <c r="C26" s="1118" t="s">
        <v>1228</v>
      </c>
      <c r="D26" s="66">
        <v>263912</v>
      </c>
      <c r="E26" s="75">
        <v>341359</v>
      </c>
      <c r="F26" s="75">
        <v>186286</v>
      </c>
      <c r="G26" s="75">
        <v>213763</v>
      </c>
      <c r="H26" s="75">
        <v>272746</v>
      </c>
      <c r="I26" s="75">
        <v>154922</v>
      </c>
      <c r="J26" s="75">
        <v>50149</v>
      </c>
      <c r="K26" s="75">
        <v>68613</v>
      </c>
      <c r="L26" s="79">
        <v>31364</v>
      </c>
    </row>
    <row r="27" spans="1:12" s="62" customFormat="1" ht="17.25" customHeight="1">
      <c r="A27" s="79"/>
      <c r="B27" s="1117"/>
      <c r="C27" s="1118" t="s">
        <v>1256</v>
      </c>
      <c r="D27" s="66">
        <v>239675</v>
      </c>
      <c r="E27" s="75">
        <v>319222</v>
      </c>
      <c r="F27" s="75">
        <v>177405</v>
      </c>
      <c r="G27" s="75">
        <v>198586</v>
      </c>
      <c r="H27" s="75">
        <v>263111</v>
      </c>
      <c r="I27" s="75">
        <v>147229</v>
      </c>
      <c r="J27" s="75">
        <v>41089</v>
      </c>
      <c r="K27" s="75">
        <v>56111</v>
      </c>
      <c r="L27" s="79">
        <v>30176</v>
      </c>
    </row>
    <row r="28" spans="1:12" s="62" customFormat="1" ht="17.25" customHeight="1">
      <c r="A28" s="79"/>
      <c r="B28" s="1117"/>
      <c r="C28" s="1118" t="s">
        <v>1257</v>
      </c>
      <c r="D28" s="66">
        <v>222424</v>
      </c>
      <c r="E28" s="75">
        <v>296415</v>
      </c>
      <c r="F28" s="75">
        <v>178697</v>
      </c>
      <c r="G28" s="75">
        <v>189740</v>
      </c>
      <c r="H28" s="75">
        <v>251722</v>
      </c>
      <c r="I28" s="75">
        <v>152925</v>
      </c>
      <c r="J28" s="75">
        <v>32684</v>
      </c>
      <c r="K28" s="75">
        <v>44693</v>
      </c>
      <c r="L28" s="79">
        <v>25772</v>
      </c>
    </row>
    <row r="29" spans="1:12" s="62" customFormat="1" ht="17.25" customHeight="1">
      <c r="A29" s="79"/>
      <c r="B29" s="1117"/>
      <c r="C29" s="1118" t="s">
        <v>1258</v>
      </c>
      <c r="D29" s="66">
        <v>183882</v>
      </c>
      <c r="E29" s="75">
        <v>281296</v>
      </c>
      <c r="F29" s="75">
        <v>166236</v>
      </c>
      <c r="G29" s="75">
        <v>161747</v>
      </c>
      <c r="H29" s="75">
        <v>242560</v>
      </c>
      <c r="I29" s="75">
        <v>146982</v>
      </c>
      <c r="J29" s="75">
        <v>22135</v>
      </c>
      <c r="K29" s="75">
        <v>38736</v>
      </c>
      <c r="L29" s="79">
        <v>19254</v>
      </c>
    </row>
    <row r="30" spans="1:12" s="62" customFormat="1" ht="17.25" customHeight="1">
      <c r="A30" s="79"/>
      <c r="B30" s="1117"/>
      <c r="C30" s="1118" t="s">
        <v>1259</v>
      </c>
      <c r="D30" s="66">
        <v>204341</v>
      </c>
      <c r="E30" s="75">
        <v>217122</v>
      </c>
      <c r="F30" s="75">
        <v>171890</v>
      </c>
      <c r="G30" s="75">
        <v>186735</v>
      </c>
      <c r="H30" s="75">
        <v>197190</v>
      </c>
      <c r="I30" s="75">
        <v>159091</v>
      </c>
      <c r="J30" s="75">
        <v>17606</v>
      </c>
      <c r="K30" s="75">
        <v>19932</v>
      </c>
      <c r="L30" s="79">
        <v>12799</v>
      </c>
    </row>
    <row r="31" spans="1:12" s="62" customFormat="1" ht="17.25" customHeight="1">
      <c r="A31" s="79"/>
      <c r="B31" s="1117"/>
      <c r="C31" s="1118" t="s">
        <v>1260</v>
      </c>
      <c r="D31" s="66">
        <v>296388</v>
      </c>
      <c r="E31" s="75">
        <v>330108</v>
      </c>
      <c r="F31" s="75">
        <v>198311</v>
      </c>
      <c r="G31" s="75">
        <v>248404</v>
      </c>
      <c r="H31" s="75">
        <v>276155</v>
      </c>
      <c r="I31" s="75">
        <v>168689</v>
      </c>
      <c r="J31" s="75">
        <v>47984</v>
      </c>
      <c r="K31" s="75">
        <v>53953</v>
      </c>
      <c r="L31" s="79">
        <v>29622</v>
      </c>
    </row>
    <row r="32" spans="1:12" s="62" customFormat="1" ht="17.25" customHeight="1">
      <c r="A32" s="79"/>
      <c r="B32" s="1117"/>
      <c r="C32" s="1118" t="s">
        <v>1261</v>
      </c>
      <c r="D32" s="66">
        <v>290745</v>
      </c>
      <c r="E32" s="75">
        <v>338617</v>
      </c>
      <c r="F32" s="75">
        <v>222011</v>
      </c>
      <c r="G32" s="75">
        <v>247502</v>
      </c>
      <c r="H32" s="75">
        <v>288220</v>
      </c>
      <c r="I32" s="75">
        <v>187947</v>
      </c>
      <c r="J32" s="75">
        <v>43243</v>
      </c>
      <c r="K32" s="75">
        <v>50397</v>
      </c>
      <c r="L32" s="79">
        <v>34064</v>
      </c>
    </row>
    <row r="33" spans="1:12" s="62" customFormat="1" ht="17.25" customHeight="1">
      <c r="A33" s="79"/>
      <c r="B33" s="1117"/>
      <c r="C33" s="1118" t="s">
        <v>1262</v>
      </c>
      <c r="D33" s="66">
        <v>345130</v>
      </c>
      <c r="E33" s="75">
        <v>360588</v>
      </c>
      <c r="F33" s="75">
        <v>246687</v>
      </c>
      <c r="G33" s="75">
        <v>266603</v>
      </c>
      <c r="H33" s="75">
        <v>277419</v>
      </c>
      <c r="I33" s="75">
        <v>197565</v>
      </c>
      <c r="J33" s="75">
        <v>78527</v>
      </c>
      <c r="K33" s="75">
        <v>83169</v>
      </c>
      <c r="L33" s="79">
        <v>49122</v>
      </c>
    </row>
    <row r="34" spans="1:12" s="62" customFormat="1" ht="17.25" customHeight="1">
      <c r="A34" s="79"/>
      <c r="B34" s="1117"/>
      <c r="C34" s="1118" t="s">
        <v>1263</v>
      </c>
      <c r="D34" s="66">
        <v>307521</v>
      </c>
      <c r="E34" s="75">
        <v>331418</v>
      </c>
      <c r="F34" s="75">
        <v>226157</v>
      </c>
      <c r="G34" s="75">
        <v>246611</v>
      </c>
      <c r="H34" s="75">
        <v>265516</v>
      </c>
      <c r="I34" s="75">
        <v>182187</v>
      </c>
      <c r="J34" s="75">
        <v>60910</v>
      </c>
      <c r="K34" s="75">
        <v>65902</v>
      </c>
      <c r="L34" s="79">
        <v>43970</v>
      </c>
    </row>
    <row r="35" spans="1:12" s="62" customFormat="1" ht="17.25" customHeight="1">
      <c r="A35" s="79"/>
      <c r="B35" s="1117"/>
      <c r="C35" s="1118" t="s">
        <v>1264</v>
      </c>
      <c r="D35" s="66">
        <v>320975</v>
      </c>
      <c r="E35" s="75">
        <v>349455</v>
      </c>
      <c r="F35" s="75">
        <v>219813</v>
      </c>
      <c r="G35" s="75">
        <v>263513</v>
      </c>
      <c r="H35" s="75">
        <v>283596</v>
      </c>
      <c r="I35" s="75">
        <v>190540</v>
      </c>
      <c r="J35" s="75">
        <v>57462</v>
      </c>
      <c r="K35" s="75">
        <v>65859</v>
      </c>
      <c r="L35" s="79">
        <v>29273</v>
      </c>
    </row>
    <row r="36" spans="1:12" s="62" customFormat="1" ht="17.25" customHeight="1">
      <c r="A36" s="79"/>
      <c r="B36" s="1117"/>
      <c r="C36" s="1118" t="s">
        <v>1265</v>
      </c>
      <c r="D36" s="66">
        <v>266162</v>
      </c>
      <c r="E36" s="75">
        <v>354860</v>
      </c>
      <c r="F36" s="75">
        <v>188591</v>
      </c>
      <c r="G36" s="75">
        <v>210944</v>
      </c>
      <c r="H36" s="75">
        <v>278720</v>
      </c>
      <c r="I36" s="75">
        <v>152747</v>
      </c>
      <c r="J36" s="75">
        <v>55218</v>
      </c>
      <c r="K36" s="75">
        <v>76140</v>
      </c>
      <c r="L36" s="79">
        <v>35844</v>
      </c>
    </row>
    <row r="37" spans="1:12" s="62" customFormat="1" ht="17.25" customHeight="1">
      <c r="A37" s="79"/>
      <c r="B37" s="1117"/>
      <c r="C37" s="1118" t="s">
        <v>1266</v>
      </c>
      <c r="D37" s="66">
        <v>296574</v>
      </c>
      <c r="E37" s="75">
        <v>358087</v>
      </c>
      <c r="F37" s="75">
        <v>203107</v>
      </c>
      <c r="G37" s="75">
        <v>232314</v>
      </c>
      <c r="H37" s="75">
        <v>278374</v>
      </c>
      <c r="I37" s="75">
        <v>162816</v>
      </c>
      <c r="J37" s="75">
        <v>64260</v>
      </c>
      <c r="K37" s="75">
        <v>79713</v>
      </c>
      <c r="L37" s="79">
        <v>40291</v>
      </c>
    </row>
    <row r="38" spans="1:12" s="62" customFormat="1" ht="17.25" customHeight="1">
      <c r="A38" s="79"/>
      <c r="B38" s="1117"/>
      <c r="C38" s="1118" t="s">
        <v>1267</v>
      </c>
      <c r="D38" s="90">
        <v>527002</v>
      </c>
      <c r="E38" s="76">
        <v>544283</v>
      </c>
      <c r="F38" s="76">
        <v>328388</v>
      </c>
      <c r="G38" s="76">
        <v>387011</v>
      </c>
      <c r="H38" s="76">
        <v>399313</v>
      </c>
      <c r="I38" s="76">
        <v>245082</v>
      </c>
      <c r="J38" s="76">
        <v>139991</v>
      </c>
      <c r="K38" s="76">
        <v>144970</v>
      </c>
      <c r="L38" s="776">
        <v>83306</v>
      </c>
    </row>
    <row r="39" spans="1:12" s="62" customFormat="1" ht="17.25" customHeight="1">
      <c r="A39" s="79"/>
      <c r="B39" s="1117"/>
      <c r="C39" s="1118" t="s">
        <v>1229</v>
      </c>
      <c r="D39" s="66">
        <v>406660</v>
      </c>
      <c r="E39" s="75">
        <v>433861</v>
      </c>
      <c r="F39" s="75">
        <v>232499</v>
      </c>
      <c r="G39" s="75">
        <v>335693</v>
      </c>
      <c r="H39" s="75">
        <v>359125</v>
      </c>
      <c r="I39" s="75">
        <v>185554</v>
      </c>
      <c r="J39" s="75">
        <v>70967</v>
      </c>
      <c r="K39" s="75">
        <v>74736</v>
      </c>
      <c r="L39" s="79">
        <v>46945</v>
      </c>
    </row>
    <row r="40" spans="1:12" s="62" customFormat="1" ht="17.25" customHeight="1">
      <c r="A40" s="79"/>
      <c r="B40" s="1117"/>
      <c r="C40" s="1118" t="s">
        <v>1230</v>
      </c>
      <c r="D40" s="66">
        <v>265994</v>
      </c>
      <c r="E40" s="75">
        <v>350423</v>
      </c>
      <c r="F40" s="75">
        <v>170962</v>
      </c>
      <c r="G40" s="75">
        <v>216927</v>
      </c>
      <c r="H40" s="75">
        <v>278994</v>
      </c>
      <c r="I40" s="75">
        <v>146217</v>
      </c>
      <c r="J40" s="75">
        <v>49067</v>
      </c>
      <c r="K40" s="75">
        <v>71429</v>
      </c>
      <c r="L40" s="79">
        <v>24745</v>
      </c>
    </row>
    <row r="41" spans="1:12" s="62" customFormat="1" ht="17.25" customHeight="1">
      <c r="A41" s="79"/>
      <c r="B41" s="1117"/>
      <c r="C41" s="1118" t="s">
        <v>1231</v>
      </c>
      <c r="D41" s="66">
        <v>483936</v>
      </c>
      <c r="E41" s="75">
        <v>645193</v>
      </c>
      <c r="F41" s="75">
        <v>293270</v>
      </c>
      <c r="G41" s="75">
        <v>327907</v>
      </c>
      <c r="H41" s="75">
        <v>429140</v>
      </c>
      <c r="I41" s="75">
        <v>208991</v>
      </c>
      <c r="J41" s="75">
        <v>156029</v>
      </c>
      <c r="K41" s="75">
        <v>216053</v>
      </c>
      <c r="L41" s="79">
        <v>84279</v>
      </c>
    </row>
    <row r="42" spans="1:12" s="62" customFormat="1" ht="17.25" customHeight="1">
      <c r="A42" s="79"/>
      <c r="B42" s="1117"/>
      <c r="C42" s="1118" t="s">
        <v>1232</v>
      </c>
      <c r="D42" s="66">
        <v>357927</v>
      </c>
      <c r="E42" s="75">
        <v>431040</v>
      </c>
      <c r="F42" s="75">
        <v>289526</v>
      </c>
      <c r="G42" s="75">
        <v>271441</v>
      </c>
      <c r="H42" s="75">
        <v>328057</v>
      </c>
      <c r="I42" s="75">
        <v>218460</v>
      </c>
      <c r="J42" s="75">
        <v>86486</v>
      </c>
      <c r="K42" s="75">
        <v>102983</v>
      </c>
      <c r="L42" s="79">
        <v>71066</v>
      </c>
    </row>
    <row r="43" spans="1:12" s="62" customFormat="1" ht="17.25" customHeight="1">
      <c r="A43" s="79"/>
      <c r="B43" s="1117"/>
      <c r="C43" s="1118" t="s">
        <v>1268</v>
      </c>
      <c r="D43" s="66">
        <v>222205</v>
      </c>
      <c r="E43" s="75">
        <v>313384</v>
      </c>
      <c r="F43" s="75">
        <v>159196</v>
      </c>
      <c r="G43" s="75">
        <v>186706</v>
      </c>
      <c r="H43" s="75">
        <v>252828</v>
      </c>
      <c r="I43" s="75">
        <v>140750</v>
      </c>
      <c r="J43" s="75">
        <v>35499</v>
      </c>
      <c r="K43" s="75">
        <v>60556</v>
      </c>
      <c r="L43" s="79">
        <v>18446</v>
      </c>
    </row>
    <row r="44" spans="1:12" s="62" customFormat="1" ht="17.25" customHeight="1">
      <c r="A44" s="79"/>
      <c r="B44" s="1117"/>
      <c r="C44" s="1118" t="s">
        <v>1269</v>
      </c>
      <c r="D44" s="66">
        <v>381919</v>
      </c>
      <c r="E44" s="75">
        <v>573419</v>
      </c>
      <c r="F44" s="75">
        <v>330484</v>
      </c>
      <c r="G44" s="75">
        <v>302088</v>
      </c>
      <c r="H44" s="75">
        <v>468801</v>
      </c>
      <c r="I44" s="75">
        <v>257278</v>
      </c>
      <c r="J44" s="75">
        <v>79831</v>
      </c>
      <c r="K44" s="75">
        <v>104618</v>
      </c>
      <c r="L44" s="79">
        <v>73206</v>
      </c>
    </row>
    <row r="45" spans="1:12" s="62" customFormat="1" ht="17.25" customHeight="1">
      <c r="A45" s="79"/>
      <c r="B45" s="1117"/>
      <c r="C45" s="1118" t="s">
        <v>1270</v>
      </c>
      <c r="D45" s="66">
        <v>498013</v>
      </c>
      <c r="E45" s="75">
        <v>556220</v>
      </c>
      <c r="F45" s="75">
        <v>423475</v>
      </c>
      <c r="G45" s="75">
        <v>343233</v>
      </c>
      <c r="H45" s="75">
        <v>383860</v>
      </c>
      <c r="I45" s="75">
        <v>289988</v>
      </c>
      <c r="J45" s="75">
        <v>154780</v>
      </c>
      <c r="K45" s="75">
        <v>172360</v>
      </c>
      <c r="L45" s="79">
        <v>133487</v>
      </c>
    </row>
    <row r="46" spans="1:12" s="62" customFormat="1" ht="17.25" customHeight="1">
      <c r="A46" s="79"/>
      <c r="B46" s="1117"/>
      <c r="C46" s="1118" t="s">
        <v>1271</v>
      </c>
      <c r="D46" s="66">
        <v>342847</v>
      </c>
      <c r="E46" s="75">
        <v>399352</v>
      </c>
      <c r="F46" s="75">
        <v>327135</v>
      </c>
      <c r="G46" s="75">
        <v>241463</v>
      </c>
      <c r="H46" s="75">
        <v>278821</v>
      </c>
      <c r="I46" s="75">
        <v>231444</v>
      </c>
      <c r="J46" s="75">
        <v>101384</v>
      </c>
      <c r="K46" s="75">
        <v>120531</v>
      </c>
      <c r="L46" s="79">
        <v>95691</v>
      </c>
    </row>
    <row r="47" spans="1:12" s="62" customFormat="1" ht="17.25" customHeight="1" thickBot="1">
      <c r="A47" s="79"/>
      <c r="B47" s="1119"/>
      <c r="C47" s="1120" t="s">
        <v>1272</v>
      </c>
      <c r="D47" s="186">
        <v>304331</v>
      </c>
      <c r="E47" s="85">
        <v>366947</v>
      </c>
      <c r="F47" s="85">
        <v>200533</v>
      </c>
      <c r="G47" s="85">
        <v>244064</v>
      </c>
      <c r="H47" s="85">
        <v>293854</v>
      </c>
      <c r="I47" s="85">
        <v>162335</v>
      </c>
      <c r="J47" s="85">
        <v>60267</v>
      </c>
      <c r="K47" s="85">
        <v>73093</v>
      </c>
      <c r="L47" s="643">
        <v>38198</v>
      </c>
    </row>
    <row r="48" ht="12">
      <c r="B48" s="636" t="s">
        <v>1273</v>
      </c>
    </row>
    <row r="49" ht="12">
      <c r="B49" s="636" t="s">
        <v>1274</v>
      </c>
    </row>
  </sheetData>
  <printOptions/>
  <pageMargins left="0.75" right="0.75" top="1" bottom="1" header="0.512" footer="0.512"/>
  <pageSetup orientation="portrait" paperSize="9"/>
</worksheet>
</file>

<file path=xl/worksheets/sheet38.xml><?xml version="1.0" encoding="utf-8"?>
<worksheet xmlns="http://schemas.openxmlformats.org/spreadsheetml/2006/main" xmlns:r="http://schemas.openxmlformats.org/officeDocument/2006/relationships">
  <dimension ref="A2:R57"/>
  <sheetViews>
    <sheetView workbookViewId="0" topLeftCell="A1">
      <selection activeCell="A1" sqref="A1"/>
    </sheetView>
  </sheetViews>
  <sheetFormatPr defaultColWidth="9.00390625" defaultRowHeight="13.5"/>
  <cols>
    <col min="1" max="1" width="1.75390625" style="784" customWidth="1"/>
    <col min="2" max="2" width="24.625" style="784" customWidth="1"/>
    <col min="3" max="3" width="3.75390625" style="784" customWidth="1"/>
    <col min="4" max="4" width="4.625" style="784" customWidth="1"/>
    <col min="5" max="5" width="3.75390625" style="784" customWidth="1"/>
    <col min="6" max="7" width="3.875" style="784" customWidth="1"/>
    <col min="8" max="8" width="4.00390625" style="784" customWidth="1"/>
    <col min="9" max="9" width="5.625" style="784" customWidth="1"/>
    <col min="10" max="10" width="3.625" style="784" customWidth="1"/>
    <col min="11" max="11" width="3.375" style="784" customWidth="1"/>
    <col min="12" max="13" width="8.625" style="784" customWidth="1"/>
    <col min="14" max="14" width="13.875" style="784" customWidth="1"/>
    <col min="15" max="15" width="12.25390625" style="784" customWidth="1"/>
    <col min="16" max="16" width="12.75390625" style="784" customWidth="1"/>
    <col min="17" max="17" width="7.625" style="784" customWidth="1"/>
    <col min="18" max="18" width="11.25390625" style="784" customWidth="1"/>
    <col min="19" max="16384" width="9.00390625" style="784" customWidth="1"/>
  </cols>
  <sheetData>
    <row r="2" spans="2:3" ht="14.25">
      <c r="B2" s="1121" t="s">
        <v>1940</v>
      </c>
      <c r="C2" s="1121"/>
    </row>
    <row r="3" spans="2:18" ht="12.75" thickBot="1">
      <c r="B3" s="787"/>
      <c r="C3" s="787"/>
      <c r="D3" s="787"/>
      <c r="E3" s="787"/>
      <c r="F3" s="787"/>
      <c r="G3" s="787"/>
      <c r="H3" s="787"/>
      <c r="I3" s="787"/>
      <c r="J3" s="787"/>
      <c r="K3" s="787"/>
      <c r="L3" s="787"/>
      <c r="M3" s="787"/>
      <c r="O3" s="1122"/>
      <c r="P3" s="1122"/>
      <c r="R3" s="1123" t="s">
        <v>1904</v>
      </c>
    </row>
    <row r="4" spans="1:18" ht="13.5" customHeight="1" thickTop="1">
      <c r="A4" s="1019"/>
      <c r="B4" s="1406" t="s">
        <v>1867</v>
      </c>
      <c r="C4" s="1124"/>
      <c r="D4" s="1125" t="s">
        <v>1868</v>
      </c>
      <c r="E4" s="1125"/>
      <c r="F4" s="1125"/>
      <c r="G4" s="1125"/>
      <c r="H4" s="1125"/>
      <c r="I4" s="1125"/>
      <c r="J4" s="1125"/>
      <c r="K4" s="1126"/>
      <c r="L4" s="1127" t="s">
        <v>1869</v>
      </c>
      <c r="M4" s="1126"/>
      <c r="N4" s="1558" t="s">
        <v>1905</v>
      </c>
      <c r="O4" s="1559"/>
      <c r="P4" s="1427" t="s">
        <v>1906</v>
      </c>
      <c r="Q4" s="1428"/>
      <c r="R4" s="1429"/>
    </row>
    <row r="5" spans="1:18" ht="13.5" customHeight="1">
      <c r="A5" s="1019"/>
      <c r="B5" s="1557"/>
      <c r="C5" s="1560" t="s">
        <v>2097</v>
      </c>
      <c r="D5" s="1425"/>
      <c r="E5" s="1560" t="s">
        <v>1870</v>
      </c>
      <c r="F5" s="1425"/>
      <c r="G5" s="1560" t="s">
        <v>1871</v>
      </c>
      <c r="H5" s="1425"/>
      <c r="I5" s="1425" t="s">
        <v>1623</v>
      </c>
      <c r="J5" s="1561" t="s">
        <v>1872</v>
      </c>
      <c r="K5" s="1562"/>
      <c r="L5" s="1409" t="s">
        <v>1873</v>
      </c>
      <c r="M5" s="798" t="s">
        <v>1874</v>
      </c>
      <c r="N5" s="1562" t="s">
        <v>1907</v>
      </c>
      <c r="O5" s="1564" t="s">
        <v>1908</v>
      </c>
      <c r="P5" s="1557" t="s">
        <v>1909</v>
      </c>
      <c r="Q5" s="797" t="s">
        <v>1910</v>
      </c>
      <c r="R5" s="1564" t="s">
        <v>1908</v>
      </c>
    </row>
    <row r="6" spans="1:18" ht="12">
      <c r="A6" s="1019"/>
      <c r="B6" s="1410"/>
      <c r="C6" s="1546"/>
      <c r="D6" s="1426"/>
      <c r="E6" s="1546"/>
      <c r="F6" s="1426"/>
      <c r="G6" s="1546"/>
      <c r="H6" s="1426"/>
      <c r="I6" s="1426"/>
      <c r="J6" s="1563"/>
      <c r="K6" s="1426"/>
      <c r="L6" s="1410"/>
      <c r="M6" s="802" t="s">
        <v>1875</v>
      </c>
      <c r="N6" s="1426"/>
      <c r="O6" s="1565"/>
      <c r="P6" s="1410"/>
      <c r="Q6" s="803" t="s">
        <v>1911</v>
      </c>
      <c r="R6" s="1565"/>
    </row>
    <row r="7" spans="1:18" ht="12">
      <c r="A7" s="1019"/>
      <c r="B7" s="670"/>
      <c r="C7" s="647"/>
      <c r="D7" s="613"/>
      <c r="E7" s="121"/>
      <c r="F7" s="613"/>
      <c r="G7" s="121"/>
      <c r="H7" s="613"/>
      <c r="I7" s="613"/>
      <c r="J7" s="121"/>
      <c r="K7" s="1128"/>
      <c r="L7" s="121"/>
      <c r="M7" s="1129"/>
      <c r="N7" s="121"/>
      <c r="O7" s="1018"/>
      <c r="P7" s="1130"/>
      <c r="Q7" s="1130"/>
      <c r="R7" s="1130"/>
    </row>
    <row r="8" spans="1:18" s="809" customFormat="1" ht="15" customHeight="1">
      <c r="A8" s="1131"/>
      <c r="B8" s="1132"/>
      <c r="C8" s="666"/>
      <c r="D8" s="1133">
        <v>-2</v>
      </c>
      <c r="E8" s="1134"/>
      <c r="F8" s="1133">
        <v>-2</v>
      </c>
      <c r="G8" s="1134"/>
      <c r="H8" s="1135"/>
      <c r="I8" s="1136"/>
      <c r="J8" s="1134"/>
      <c r="K8" s="1136"/>
      <c r="L8" s="1137">
        <v>-648</v>
      </c>
      <c r="M8" s="1138">
        <v>-5408</v>
      </c>
      <c r="N8" s="623"/>
      <c r="O8" s="623"/>
      <c r="P8" s="1139"/>
      <c r="Q8" s="1139"/>
      <c r="R8" s="1139"/>
    </row>
    <row r="9" spans="1:18" s="809" customFormat="1" ht="15" customHeight="1">
      <c r="A9" s="1131"/>
      <c r="B9" s="1132" t="s">
        <v>1912</v>
      </c>
      <c r="C9" s="666"/>
      <c r="D9" s="1136">
        <v>255</v>
      </c>
      <c r="E9" s="1134"/>
      <c r="F9" s="1136">
        <v>9</v>
      </c>
      <c r="G9" s="1134"/>
      <c r="H9" s="1136">
        <v>24</v>
      </c>
      <c r="I9" s="1136">
        <v>57</v>
      </c>
      <c r="J9" s="1134"/>
      <c r="K9" s="1136">
        <v>83</v>
      </c>
      <c r="L9" s="1134">
        <v>8819</v>
      </c>
      <c r="M9" s="654">
        <v>219316</v>
      </c>
      <c r="N9" s="623" t="s">
        <v>1913</v>
      </c>
      <c r="O9" s="623" t="s">
        <v>1913</v>
      </c>
      <c r="P9" s="1139" t="s">
        <v>1913</v>
      </c>
      <c r="Q9" s="1139" t="s">
        <v>1913</v>
      </c>
      <c r="R9" s="1139" t="s">
        <v>1913</v>
      </c>
    </row>
    <row r="10" spans="1:18" s="809" customFormat="1" ht="15" customHeight="1">
      <c r="A10" s="1131"/>
      <c r="B10" s="1132"/>
      <c r="C10" s="666"/>
      <c r="D10" s="1136"/>
      <c r="E10" s="1134"/>
      <c r="F10" s="1136"/>
      <c r="G10" s="1134"/>
      <c r="H10" s="1135"/>
      <c r="I10" s="1136"/>
      <c r="J10" s="1134"/>
      <c r="K10" s="1136"/>
      <c r="L10" s="1134"/>
      <c r="M10" s="654"/>
      <c r="N10" s="1140"/>
      <c r="O10" s="623"/>
      <c r="P10" s="1139"/>
      <c r="Q10" s="1139"/>
      <c r="R10" s="1139"/>
    </row>
    <row r="11" spans="1:18" s="809" customFormat="1" ht="15" customHeight="1">
      <c r="A11" s="1131"/>
      <c r="B11" s="1132" t="s">
        <v>1876</v>
      </c>
      <c r="C11" s="666"/>
      <c r="D11" s="1136">
        <f>SUM(F11:K11)</f>
        <v>4</v>
      </c>
      <c r="E11" s="1134"/>
      <c r="F11" s="1136">
        <f>SUM(F12:F13)</f>
        <v>2</v>
      </c>
      <c r="G11" s="1134"/>
      <c r="H11" s="1135">
        <v>0</v>
      </c>
      <c r="I11" s="1136">
        <f>SUM(I12:I13)</f>
        <v>1</v>
      </c>
      <c r="J11" s="1134"/>
      <c r="K11" s="1136">
        <f>SUM(K12:K13)</f>
        <v>1</v>
      </c>
      <c r="L11" s="1134">
        <f>SUM(L12:L13)</f>
        <v>360</v>
      </c>
      <c r="M11" s="654">
        <f>SUM(M12:M13)</f>
        <v>127402</v>
      </c>
      <c r="N11" s="1134">
        <f>SUM(N12:N13)</f>
        <v>515965267</v>
      </c>
      <c r="O11" s="623" t="s">
        <v>1913</v>
      </c>
      <c r="P11" s="1141">
        <v>0</v>
      </c>
      <c r="Q11" s="1141">
        <v>0</v>
      </c>
      <c r="R11" s="1141">
        <v>0</v>
      </c>
    </row>
    <row r="12" spans="1:18" ht="15" customHeight="1">
      <c r="A12" s="1019"/>
      <c r="B12" s="670" t="s">
        <v>1877</v>
      </c>
      <c r="C12" s="647"/>
      <c r="D12" s="1139">
        <f>SUM(F12:K12)</f>
        <v>3</v>
      </c>
      <c r="E12" s="1140"/>
      <c r="F12" s="1139">
        <v>2</v>
      </c>
      <c r="G12" s="1140"/>
      <c r="H12" s="1135">
        <v>0</v>
      </c>
      <c r="I12" s="1139">
        <v>1</v>
      </c>
      <c r="J12" s="1140"/>
      <c r="K12" s="1135">
        <v>0</v>
      </c>
      <c r="L12" s="1140">
        <v>310</v>
      </c>
      <c r="M12" s="623">
        <v>115343</v>
      </c>
      <c r="N12" s="1140">
        <v>503888059</v>
      </c>
      <c r="O12" s="817">
        <v>131058</v>
      </c>
      <c r="P12" s="1141">
        <v>0</v>
      </c>
      <c r="Q12" s="1141">
        <v>0</v>
      </c>
      <c r="R12" s="1141">
        <v>0</v>
      </c>
    </row>
    <row r="13" spans="1:18" ht="15" customHeight="1">
      <c r="A13" s="1019"/>
      <c r="B13" s="670" t="s">
        <v>1878</v>
      </c>
      <c r="C13" s="647"/>
      <c r="D13" s="1139">
        <f>SUM(F13:K13)</f>
        <v>1</v>
      </c>
      <c r="E13" s="1140"/>
      <c r="F13" s="1135">
        <v>0</v>
      </c>
      <c r="G13" s="1142"/>
      <c r="H13" s="1135">
        <v>0</v>
      </c>
      <c r="I13" s="1135">
        <v>0</v>
      </c>
      <c r="J13" s="1142"/>
      <c r="K13" s="1139">
        <v>1</v>
      </c>
      <c r="L13" s="1140">
        <v>50</v>
      </c>
      <c r="M13" s="623">
        <v>12059</v>
      </c>
      <c r="N13" s="1140">
        <v>12077208</v>
      </c>
      <c r="O13" s="817">
        <v>30045</v>
      </c>
      <c r="P13" s="1141">
        <v>0</v>
      </c>
      <c r="Q13" s="1141">
        <v>0</v>
      </c>
      <c r="R13" s="1141">
        <v>0</v>
      </c>
    </row>
    <row r="14" spans="1:18" ht="15" customHeight="1">
      <c r="A14" s="1019"/>
      <c r="B14" s="670"/>
      <c r="C14" s="647"/>
      <c r="D14" s="1139"/>
      <c r="E14" s="1140"/>
      <c r="F14" s="1139"/>
      <c r="G14" s="1140"/>
      <c r="H14" s="1139"/>
      <c r="I14" s="1139"/>
      <c r="J14" s="1140"/>
      <c r="K14" s="1139"/>
      <c r="L14" s="1140"/>
      <c r="M14" s="623"/>
      <c r="N14" s="1140"/>
      <c r="O14" s="817"/>
      <c r="P14" s="1019"/>
      <c r="Q14" s="1019"/>
      <c r="R14" s="1019"/>
    </row>
    <row r="15" spans="1:18" s="809" customFormat="1" ht="15" customHeight="1">
      <c r="A15" s="1131"/>
      <c r="B15" s="1132" t="s">
        <v>1879</v>
      </c>
      <c r="C15" s="666"/>
      <c r="D15" s="1136">
        <f>SUM(D16:D27)</f>
        <v>30</v>
      </c>
      <c r="E15" s="1134"/>
      <c r="F15" s="1136">
        <f>SUM(F16:F27)</f>
        <v>13</v>
      </c>
      <c r="G15" s="1134"/>
      <c r="H15" s="1136">
        <f>SUM(H16:H27)</f>
        <v>3</v>
      </c>
      <c r="I15" s="1136">
        <f>SUM(I16:I27)</f>
        <v>8</v>
      </c>
      <c r="J15" s="1134"/>
      <c r="K15" s="1136">
        <f>SUM(K16:K27)</f>
        <v>6</v>
      </c>
      <c r="L15" s="1134" t="s">
        <v>1914</v>
      </c>
      <c r="M15" s="654">
        <f>SUM(M16:M27)</f>
        <v>6576</v>
      </c>
      <c r="N15" s="654">
        <f>SUM(N16:N27)</f>
        <v>1824757385</v>
      </c>
      <c r="O15" s="1136">
        <f>SUM(O16:O27)</f>
        <v>2422031</v>
      </c>
      <c r="P15" s="1139" t="s">
        <v>1913</v>
      </c>
      <c r="Q15" s="1139" t="s">
        <v>1913</v>
      </c>
      <c r="R15" s="1139" t="s">
        <v>1913</v>
      </c>
    </row>
    <row r="16" spans="1:18" ht="15" customHeight="1">
      <c r="A16" s="1019"/>
      <c r="B16" s="670" t="s">
        <v>1880</v>
      </c>
      <c r="C16" s="647"/>
      <c r="D16" s="1139">
        <f>SUM(F16:K16)</f>
        <v>10</v>
      </c>
      <c r="E16" s="1140"/>
      <c r="F16" s="1139">
        <v>2</v>
      </c>
      <c r="G16" s="1140"/>
      <c r="H16" s="1139">
        <v>1</v>
      </c>
      <c r="I16" s="1139">
        <v>5</v>
      </c>
      <c r="J16" s="1140"/>
      <c r="K16" s="1139">
        <v>2</v>
      </c>
      <c r="L16" s="1140">
        <v>36</v>
      </c>
      <c r="M16" s="623">
        <v>8</v>
      </c>
      <c r="N16" s="1140">
        <v>1974600</v>
      </c>
      <c r="O16" s="817">
        <v>246825</v>
      </c>
      <c r="P16" s="1019"/>
      <c r="Q16" s="1019"/>
      <c r="R16" s="1019"/>
    </row>
    <row r="17" spans="1:18" ht="15" customHeight="1">
      <c r="A17" s="1019"/>
      <c r="B17" s="670" t="s">
        <v>1881</v>
      </c>
      <c r="C17" s="647"/>
      <c r="D17" s="1139">
        <f>SUM(F17:K17)</f>
        <v>1</v>
      </c>
      <c r="E17" s="1140"/>
      <c r="F17" s="1135">
        <v>0</v>
      </c>
      <c r="G17" s="1142"/>
      <c r="H17" s="1135">
        <v>0</v>
      </c>
      <c r="I17" s="1135">
        <v>0</v>
      </c>
      <c r="J17" s="1142"/>
      <c r="K17" s="1139">
        <v>1</v>
      </c>
      <c r="L17" s="1140">
        <v>30</v>
      </c>
      <c r="M17" s="623">
        <v>223</v>
      </c>
      <c r="N17" s="787">
        <v>11954050</v>
      </c>
      <c r="O17" s="817">
        <v>53605</v>
      </c>
      <c r="P17" s="1139" t="s">
        <v>1913</v>
      </c>
      <c r="Q17" s="1139" t="s">
        <v>1913</v>
      </c>
      <c r="R17" s="1139" t="s">
        <v>1913</v>
      </c>
    </row>
    <row r="18" spans="1:18" ht="15" customHeight="1">
      <c r="A18" s="1019"/>
      <c r="B18" s="670" t="s">
        <v>1915</v>
      </c>
      <c r="C18" s="647"/>
      <c r="D18" s="1139">
        <f>SUM(F18:K18)</f>
        <v>3</v>
      </c>
      <c r="E18" s="1140"/>
      <c r="F18" s="1139">
        <v>3</v>
      </c>
      <c r="G18" s="1140"/>
      <c r="H18" s="1135">
        <v>0</v>
      </c>
      <c r="I18" s="1135">
        <v>0</v>
      </c>
      <c r="J18" s="1142"/>
      <c r="K18" s="1135">
        <v>0</v>
      </c>
      <c r="L18" s="1140">
        <v>34</v>
      </c>
      <c r="M18" s="623">
        <v>69</v>
      </c>
      <c r="N18" s="787">
        <v>10815911</v>
      </c>
      <c r="O18" s="817">
        <v>156752</v>
      </c>
      <c r="P18" s="1139" t="s">
        <v>1913</v>
      </c>
      <c r="Q18" s="1139" t="s">
        <v>1913</v>
      </c>
      <c r="R18" s="1139" t="s">
        <v>1913</v>
      </c>
    </row>
    <row r="19" spans="1:18" ht="15" customHeight="1">
      <c r="A19" s="1019"/>
      <c r="B19" s="670" t="s">
        <v>1916</v>
      </c>
      <c r="C19" s="647"/>
      <c r="D19" s="1139">
        <f>SUM(F19:K19)</f>
        <v>5</v>
      </c>
      <c r="E19" s="1140"/>
      <c r="F19" s="1139">
        <v>2</v>
      </c>
      <c r="G19" s="1140"/>
      <c r="H19" s="1139">
        <v>1</v>
      </c>
      <c r="I19" s="1139">
        <v>1</v>
      </c>
      <c r="J19" s="1140"/>
      <c r="K19" s="1139">
        <v>1</v>
      </c>
      <c r="L19" s="1140">
        <v>263</v>
      </c>
      <c r="M19" s="623">
        <v>1653</v>
      </c>
      <c r="N19" s="787">
        <v>450770197</v>
      </c>
      <c r="O19" s="817">
        <v>272698</v>
      </c>
      <c r="P19" s="1139" t="s">
        <v>1913</v>
      </c>
      <c r="Q19" s="1139" t="s">
        <v>1913</v>
      </c>
      <c r="R19" s="1139" t="s">
        <v>1913</v>
      </c>
    </row>
    <row r="20" spans="1:18" ht="15" customHeight="1">
      <c r="A20" s="1019"/>
      <c r="B20" s="670" t="s">
        <v>1917</v>
      </c>
      <c r="C20" s="647"/>
      <c r="D20" s="1139">
        <f>SUM(F20:K20)</f>
        <v>3</v>
      </c>
      <c r="E20" s="1140"/>
      <c r="F20" s="1135">
        <v>0</v>
      </c>
      <c r="G20" s="1142"/>
      <c r="H20" s="1139">
        <v>1</v>
      </c>
      <c r="I20" s="1139">
        <v>1</v>
      </c>
      <c r="J20" s="1140"/>
      <c r="K20" s="1139">
        <v>1</v>
      </c>
      <c r="L20" s="1140">
        <v>270</v>
      </c>
      <c r="M20" s="623">
        <v>1044</v>
      </c>
      <c r="N20" s="787">
        <v>368755423</v>
      </c>
      <c r="O20" s="817">
        <v>353214</v>
      </c>
      <c r="P20" s="1139" t="s">
        <v>1918</v>
      </c>
      <c r="Q20" s="1139" t="s">
        <v>1918</v>
      </c>
      <c r="R20" s="1139" t="s">
        <v>1918</v>
      </c>
    </row>
    <row r="21" spans="1:18" ht="15" customHeight="1">
      <c r="A21" s="1019"/>
      <c r="B21" s="670" t="s">
        <v>1919</v>
      </c>
      <c r="C21" s="1143"/>
      <c r="D21" s="1139">
        <v>3</v>
      </c>
      <c r="E21" s="1144"/>
      <c r="F21" s="1139">
        <v>2</v>
      </c>
      <c r="G21" s="1140"/>
      <c r="H21" s="1135">
        <v>0</v>
      </c>
      <c r="I21" s="1135">
        <v>0</v>
      </c>
      <c r="J21" s="1144"/>
      <c r="K21" s="1139">
        <v>1</v>
      </c>
      <c r="L21" s="1140" t="s">
        <v>1920</v>
      </c>
      <c r="M21" s="623">
        <v>673</v>
      </c>
      <c r="N21" s="787">
        <v>130112502</v>
      </c>
      <c r="O21" s="817">
        <v>193332</v>
      </c>
      <c r="P21" s="1139" t="s">
        <v>1918</v>
      </c>
      <c r="Q21" s="1139" t="s">
        <v>1918</v>
      </c>
      <c r="R21" s="1139" t="s">
        <v>1918</v>
      </c>
    </row>
    <row r="22" spans="1:18" ht="15" customHeight="1">
      <c r="A22" s="1019"/>
      <c r="B22" s="670" t="s">
        <v>1882</v>
      </c>
      <c r="C22" s="1143"/>
      <c r="D22" s="1141">
        <v>0</v>
      </c>
      <c r="E22" s="1140"/>
      <c r="F22" s="1135">
        <v>0</v>
      </c>
      <c r="G22" s="1142"/>
      <c r="H22" s="1135">
        <v>0</v>
      </c>
      <c r="I22" s="1135">
        <v>0</v>
      </c>
      <c r="J22" s="1142"/>
      <c r="K22" s="1135">
        <v>0</v>
      </c>
      <c r="L22" s="1141">
        <v>0</v>
      </c>
      <c r="M22" s="1141">
        <v>0</v>
      </c>
      <c r="N22" s="1141">
        <v>0</v>
      </c>
      <c r="O22" s="1141">
        <v>0</v>
      </c>
      <c r="P22" s="1141">
        <v>0</v>
      </c>
      <c r="Q22" s="1141">
        <v>0</v>
      </c>
      <c r="R22" s="1141">
        <v>0</v>
      </c>
    </row>
    <row r="23" spans="1:18" ht="15" customHeight="1">
      <c r="A23" s="1019"/>
      <c r="B23" s="670" t="s">
        <v>1883</v>
      </c>
      <c r="C23" s="1143"/>
      <c r="D23" s="1141">
        <v>0</v>
      </c>
      <c r="E23" s="1140"/>
      <c r="F23" s="1135">
        <v>0</v>
      </c>
      <c r="G23" s="1142"/>
      <c r="H23" s="1135">
        <v>0</v>
      </c>
      <c r="I23" s="1135">
        <v>0</v>
      </c>
      <c r="J23" s="1142"/>
      <c r="K23" s="1135">
        <v>0</v>
      </c>
      <c r="L23" s="1141">
        <v>0</v>
      </c>
      <c r="M23" s="1141">
        <v>0</v>
      </c>
      <c r="N23" s="1141">
        <v>0</v>
      </c>
      <c r="O23" s="1141">
        <v>0</v>
      </c>
      <c r="P23" s="1141">
        <v>0</v>
      </c>
      <c r="Q23" s="1141">
        <v>0</v>
      </c>
      <c r="R23" s="1141">
        <v>0</v>
      </c>
    </row>
    <row r="24" spans="1:18" ht="15" customHeight="1">
      <c r="A24" s="1019"/>
      <c r="B24" s="670" t="s">
        <v>1884</v>
      </c>
      <c r="C24" s="1143"/>
      <c r="D24" s="1139">
        <v>1</v>
      </c>
      <c r="E24" s="1144"/>
      <c r="F24" s="1139">
        <v>1</v>
      </c>
      <c r="G24" s="1140"/>
      <c r="H24" s="1135">
        <v>0</v>
      </c>
      <c r="I24" s="1135">
        <v>0</v>
      </c>
      <c r="J24" s="1142"/>
      <c r="K24" s="1135">
        <v>0</v>
      </c>
      <c r="L24" s="1140" t="s">
        <v>1921</v>
      </c>
      <c r="M24" s="623">
        <v>90</v>
      </c>
      <c r="N24" s="787">
        <v>29125980</v>
      </c>
      <c r="O24" s="817">
        <v>323622</v>
      </c>
      <c r="P24" s="1139" t="s">
        <v>1918</v>
      </c>
      <c r="Q24" s="1139" t="s">
        <v>1918</v>
      </c>
      <c r="R24" s="1139" t="s">
        <v>1918</v>
      </c>
    </row>
    <row r="25" spans="1:18" ht="15" customHeight="1">
      <c r="A25" s="1019"/>
      <c r="B25" s="670" t="s">
        <v>1885</v>
      </c>
      <c r="C25" s="1143"/>
      <c r="D25" s="1139">
        <v>1</v>
      </c>
      <c r="E25" s="1144"/>
      <c r="F25" s="1139">
        <v>1</v>
      </c>
      <c r="G25" s="1140"/>
      <c r="H25" s="1135">
        <v>0</v>
      </c>
      <c r="I25" s="1135">
        <v>0</v>
      </c>
      <c r="J25" s="1142"/>
      <c r="K25" s="1135">
        <v>0</v>
      </c>
      <c r="L25" s="1140" t="s">
        <v>1922</v>
      </c>
      <c r="M25" s="623">
        <v>744</v>
      </c>
      <c r="N25" s="787">
        <v>116392179</v>
      </c>
      <c r="O25" s="817">
        <v>156441</v>
      </c>
      <c r="P25" s="1139" t="s">
        <v>1918</v>
      </c>
      <c r="Q25" s="1139" t="s">
        <v>1918</v>
      </c>
      <c r="R25" s="1139" t="s">
        <v>1918</v>
      </c>
    </row>
    <row r="26" spans="1:18" ht="15" customHeight="1">
      <c r="A26" s="1019"/>
      <c r="B26" s="670" t="s">
        <v>1886</v>
      </c>
      <c r="C26" s="647"/>
      <c r="D26" s="1139">
        <f>SUM(F26:K26)</f>
        <v>2</v>
      </c>
      <c r="E26" s="1140"/>
      <c r="F26" s="1139">
        <v>1</v>
      </c>
      <c r="G26" s="1140"/>
      <c r="H26" s="1135">
        <v>0</v>
      </c>
      <c r="I26" s="1139">
        <v>1</v>
      </c>
      <c r="J26" s="1140"/>
      <c r="K26" s="1135">
        <v>0</v>
      </c>
      <c r="L26" s="1141">
        <v>0</v>
      </c>
      <c r="M26" s="623">
        <v>1999</v>
      </c>
      <c r="N26" s="787">
        <v>681146165</v>
      </c>
      <c r="O26" s="817">
        <v>340743</v>
      </c>
      <c r="P26" s="1139" t="s">
        <v>1918</v>
      </c>
      <c r="Q26" s="1139" t="s">
        <v>1918</v>
      </c>
      <c r="R26" s="1139" t="s">
        <v>1918</v>
      </c>
    </row>
    <row r="27" spans="1:18" ht="15" customHeight="1">
      <c r="A27" s="1019"/>
      <c r="B27" s="670" t="s">
        <v>1923</v>
      </c>
      <c r="C27" s="647"/>
      <c r="D27" s="1139">
        <f>SUM(F27:K27)</f>
        <v>1</v>
      </c>
      <c r="E27" s="1140"/>
      <c r="F27" s="1139">
        <v>1</v>
      </c>
      <c r="G27" s="1140"/>
      <c r="H27" s="1135">
        <v>0</v>
      </c>
      <c r="I27" s="1135">
        <v>0</v>
      </c>
      <c r="J27" s="1142"/>
      <c r="K27" s="1135">
        <v>0</v>
      </c>
      <c r="L27" s="1140">
        <v>35</v>
      </c>
      <c r="M27" s="623">
        <v>73</v>
      </c>
      <c r="N27" s="787">
        <v>23710378</v>
      </c>
      <c r="O27" s="817">
        <v>324799</v>
      </c>
      <c r="P27" s="1139" t="s">
        <v>1924</v>
      </c>
      <c r="Q27" s="1139" t="s">
        <v>1924</v>
      </c>
      <c r="R27" s="1139" t="s">
        <v>1924</v>
      </c>
    </row>
    <row r="28" spans="1:18" ht="15" customHeight="1">
      <c r="A28" s="1019"/>
      <c r="B28" s="670"/>
      <c r="C28" s="647"/>
      <c r="D28" s="1139"/>
      <c r="E28" s="1140"/>
      <c r="F28" s="1139"/>
      <c r="G28" s="1140"/>
      <c r="H28" s="1139"/>
      <c r="I28" s="1139"/>
      <c r="J28" s="1140"/>
      <c r="K28" s="1139"/>
      <c r="L28" s="1140"/>
      <c r="M28" s="623"/>
      <c r="N28" s="1140"/>
      <c r="O28" s="817"/>
      <c r="P28" s="1019"/>
      <c r="Q28" s="1019"/>
      <c r="R28" s="1019"/>
    </row>
    <row r="29" spans="1:18" s="809" customFormat="1" ht="15" customHeight="1">
      <c r="A29" s="1131"/>
      <c r="B29" s="1132" t="s">
        <v>1887</v>
      </c>
      <c r="C29" s="666"/>
      <c r="D29" s="1136">
        <f>SUM(D30:D36)</f>
        <v>174</v>
      </c>
      <c r="E29" s="1134"/>
      <c r="F29" s="1136">
        <f>SUM(F30:F36)</f>
        <v>58</v>
      </c>
      <c r="G29" s="1134"/>
      <c r="H29" s="1136">
        <f>SUM(H30:H36)</f>
        <v>17</v>
      </c>
      <c r="I29" s="1136">
        <f>SUM(I30:I36)</f>
        <v>36</v>
      </c>
      <c r="J29" s="1134"/>
      <c r="K29" s="1136">
        <f>SUM(K30:K36)</f>
        <v>63</v>
      </c>
      <c r="L29" s="1134">
        <f>SUM(L30:L36)</f>
        <v>5036</v>
      </c>
      <c r="M29" s="654">
        <f>SUM(M30:M36)</f>
        <v>60000</v>
      </c>
      <c r="N29" s="1134">
        <f>SUM(N30:N36)</f>
        <v>14443705159</v>
      </c>
      <c r="O29" s="654" t="s">
        <v>1924</v>
      </c>
      <c r="P29" s="1136" t="s">
        <v>1924</v>
      </c>
      <c r="Q29" s="1136" t="s">
        <v>1924</v>
      </c>
      <c r="R29" s="1136" t="s">
        <v>1924</v>
      </c>
    </row>
    <row r="30" spans="1:18" ht="15" customHeight="1">
      <c r="A30" s="1019"/>
      <c r="B30" s="670" t="s">
        <v>1888</v>
      </c>
      <c r="C30" s="647"/>
      <c r="D30" s="1139">
        <f>SUM(F30:K30)</f>
        <v>12</v>
      </c>
      <c r="E30" s="1140"/>
      <c r="F30" s="1139">
        <v>5</v>
      </c>
      <c r="G30" s="1140"/>
      <c r="H30" s="1139">
        <v>1</v>
      </c>
      <c r="I30" s="1139">
        <v>3</v>
      </c>
      <c r="J30" s="1140"/>
      <c r="K30" s="1139">
        <v>3</v>
      </c>
      <c r="L30" s="1140">
        <v>1020</v>
      </c>
      <c r="M30" s="623">
        <v>12369</v>
      </c>
      <c r="N30" s="1140">
        <v>2028598008</v>
      </c>
      <c r="O30" s="817">
        <v>164006</v>
      </c>
      <c r="P30" s="1019">
        <v>353061539</v>
      </c>
      <c r="Q30" s="1019">
        <v>12369</v>
      </c>
      <c r="R30" s="1019">
        <v>28544</v>
      </c>
    </row>
    <row r="31" spans="1:18" ht="15" customHeight="1">
      <c r="A31" s="1019"/>
      <c r="B31" s="670" t="s">
        <v>1889</v>
      </c>
      <c r="C31" s="647"/>
      <c r="D31" s="1139">
        <f>SUM(F31:K31)</f>
        <v>52</v>
      </c>
      <c r="E31" s="1140"/>
      <c r="F31" s="1139">
        <v>18</v>
      </c>
      <c r="G31" s="1140"/>
      <c r="H31" s="1139">
        <v>7</v>
      </c>
      <c r="I31" s="1139">
        <v>11</v>
      </c>
      <c r="J31" s="1140"/>
      <c r="K31" s="1139">
        <v>16</v>
      </c>
      <c r="L31" s="1140">
        <v>3766</v>
      </c>
      <c r="M31" s="623">
        <v>44803</v>
      </c>
      <c r="N31" s="1140">
        <v>12240869951</v>
      </c>
      <c r="O31" s="817">
        <v>273215</v>
      </c>
      <c r="P31" s="1019">
        <v>2066383945</v>
      </c>
      <c r="Q31" s="1019">
        <v>44803</v>
      </c>
      <c r="R31" s="1019">
        <v>46121</v>
      </c>
    </row>
    <row r="32" spans="1:18" ht="15" customHeight="1">
      <c r="A32" s="1019"/>
      <c r="B32" s="670" t="s">
        <v>1890</v>
      </c>
      <c r="C32" s="647"/>
      <c r="D32" s="1139">
        <f>SUM(F32:K32)</f>
        <v>2</v>
      </c>
      <c r="E32" s="1140"/>
      <c r="F32" s="1139">
        <v>1</v>
      </c>
      <c r="G32" s="1140"/>
      <c r="H32" s="1141">
        <v>0</v>
      </c>
      <c r="I32" s="1139">
        <v>1</v>
      </c>
      <c r="J32" s="1140"/>
      <c r="K32" s="1141">
        <v>0</v>
      </c>
      <c r="L32" s="1139" t="s">
        <v>1924</v>
      </c>
      <c r="M32" s="1139" t="s">
        <v>1924</v>
      </c>
      <c r="N32" s="1141">
        <v>0</v>
      </c>
      <c r="O32" s="1141">
        <v>0</v>
      </c>
      <c r="P32" s="1141">
        <v>0</v>
      </c>
      <c r="Q32" s="1141">
        <v>0</v>
      </c>
      <c r="R32" s="1141">
        <v>0</v>
      </c>
    </row>
    <row r="33" spans="1:18" ht="15" customHeight="1">
      <c r="A33" s="1019"/>
      <c r="B33" s="670" t="s">
        <v>1891</v>
      </c>
      <c r="C33" s="647"/>
      <c r="D33" s="1139">
        <f>SUM(F33:K33)</f>
        <v>29</v>
      </c>
      <c r="E33" s="1140"/>
      <c r="F33" s="1139">
        <v>10</v>
      </c>
      <c r="G33" s="1140"/>
      <c r="H33" s="1139">
        <v>2</v>
      </c>
      <c r="I33" s="1139">
        <v>5</v>
      </c>
      <c r="J33" s="1140"/>
      <c r="K33" s="1139">
        <v>12</v>
      </c>
      <c r="L33" s="1139" t="s">
        <v>1924</v>
      </c>
      <c r="M33" s="1139" t="s">
        <v>1924</v>
      </c>
      <c r="N33" s="1141">
        <v>0</v>
      </c>
      <c r="O33" s="1141">
        <v>0</v>
      </c>
      <c r="P33" s="1141">
        <v>0</v>
      </c>
      <c r="Q33" s="1141">
        <v>0</v>
      </c>
      <c r="R33" s="1141">
        <v>0</v>
      </c>
    </row>
    <row r="34" spans="1:18" ht="15" customHeight="1">
      <c r="A34" s="1019"/>
      <c r="B34" s="670" t="s">
        <v>1892</v>
      </c>
      <c r="C34" s="647"/>
      <c r="D34" s="1139">
        <f>SUM(F34:K34)</f>
        <v>5</v>
      </c>
      <c r="E34" s="1140"/>
      <c r="F34" s="1139">
        <v>2</v>
      </c>
      <c r="G34" s="1140"/>
      <c r="H34" s="1141">
        <v>0</v>
      </c>
      <c r="I34" s="1139">
        <v>1</v>
      </c>
      <c r="J34" s="1140"/>
      <c r="K34" s="1139">
        <v>2</v>
      </c>
      <c r="L34" s="1140">
        <v>250</v>
      </c>
      <c r="M34" s="623">
        <v>2828</v>
      </c>
      <c r="N34" s="1140">
        <v>174237200</v>
      </c>
      <c r="O34" s="817">
        <v>61611</v>
      </c>
      <c r="P34" s="1019">
        <v>57186182</v>
      </c>
      <c r="Q34" s="1019">
        <v>2828</v>
      </c>
      <c r="R34" s="1019">
        <v>20221</v>
      </c>
    </row>
    <row r="35" spans="1:18" ht="15" customHeight="1">
      <c r="A35" s="1019"/>
      <c r="B35" s="670"/>
      <c r="C35" s="647"/>
      <c r="D35" s="1139"/>
      <c r="E35" s="1140"/>
      <c r="F35" s="1139"/>
      <c r="G35" s="1140"/>
      <c r="H35" s="1139"/>
      <c r="I35" s="1139"/>
      <c r="J35" s="1140"/>
      <c r="K35" s="1139"/>
      <c r="L35" s="1140"/>
      <c r="M35" s="623"/>
      <c r="N35" s="1140" t="s">
        <v>1925</v>
      </c>
      <c r="O35" s="817"/>
      <c r="P35" s="1019"/>
      <c r="Q35" s="1019"/>
      <c r="R35" s="1019"/>
    </row>
    <row r="36" spans="1:18" ht="15" customHeight="1">
      <c r="A36" s="1019"/>
      <c r="B36" s="670" t="s">
        <v>1893</v>
      </c>
      <c r="C36" s="647"/>
      <c r="D36" s="1139">
        <f>SUM(F36:K36)</f>
        <v>74</v>
      </c>
      <c r="E36" s="1140"/>
      <c r="F36" s="1139">
        <v>22</v>
      </c>
      <c r="G36" s="1140"/>
      <c r="H36" s="1139">
        <v>7</v>
      </c>
      <c r="I36" s="1139">
        <v>15</v>
      </c>
      <c r="J36" s="1140"/>
      <c r="K36" s="1139">
        <v>30</v>
      </c>
      <c r="L36" s="1139" t="s">
        <v>1926</v>
      </c>
      <c r="M36" s="1139" t="s">
        <v>1926</v>
      </c>
      <c r="N36" s="1142">
        <v>0</v>
      </c>
      <c r="O36" s="1145">
        <v>0</v>
      </c>
      <c r="P36" s="1141">
        <v>0</v>
      </c>
      <c r="Q36" s="1141">
        <v>0</v>
      </c>
      <c r="R36" s="1141">
        <v>0</v>
      </c>
    </row>
    <row r="37" spans="1:18" ht="15" customHeight="1">
      <c r="A37" s="1019"/>
      <c r="B37" s="670"/>
      <c r="C37" s="647"/>
      <c r="D37" s="1133"/>
      <c r="E37" s="1137"/>
      <c r="F37" s="1133"/>
      <c r="G37" s="1137"/>
      <c r="H37" s="1133"/>
      <c r="I37" s="1133"/>
      <c r="J37" s="1137"/>
      <c r="K37" s="1133"/>
      <c r="L37" s="1137"/>
      <c r="M37" s="1138"/>
      <c r="N37" s="1140"/>
      <c r="O37" s="817"/>
      <c r="P37" s="1019"/>
      <c r="Q37" s="1019"/>
      <c r="R37" s="1019"/>
    </row>
    <row r="38" spans="1:18" ht="15" customHeight="1">
      <c r="A38" s="1019"/>
      <c r="B38" s="670"/>
      <c r="C38" s="647"/>
      <c r="D38" s="1133"/>
      <c r="E38" s="1137"/>
      <c r="F38" s="1133"/>
      <c r="G38" s="1137"/>
      <c r="H38" s="1133"/>
      <c r="I38" s="1133"/>
      <c r="J38" s="1137"/>
      <c r="K38" s="1133"/>
      <c r="L38" s="1137"/>
      <c r="M38" s="1138">
        <v>-872</v>
      </c>
      <c r="N38" s="1140"/>
      <c r="O38" s="817"/>
      <c r="P38" s="1019"/>
      <c r="Q38" s="1019"/>
      <c r="R38" s="1019"/>
    </row>
    <row r="39" spans="1:18" s="809" customFormat="1" ht="15" customHeight="1">
      <c r="A39" s="1131"/>
      <c r="B39" s="1132" t="s">
        <v>1894</v>
      </c>
      <c r="C39" s="666"/>
      <c r="D39" s="1136">
        <f>SUM(D41:D48)</f>
        <v>11</v>
      </c>
      <c r="E39" s="1134"/>
      <c r="F39" s="1136">
        <f>SUM(F41:F48)</f>
        <v>7</v>
      </c>
      <c r="G39" s="1134"/>
      <c r="H39" s="1136">
        <f>SUM(H41:H48)</f>
        <v>1</v>
      </c>
      <c r="I39" s="1136">
        <f>SUM(I41:I48)</f>
        <v>1</v>
      </c>
      <c r="J39" s="1134"/>
      <c r="K39" s="1136">
        <f>SUM(K41:K48)</f>
        <v>2</v>
      </c>
      <c r="L39" s="1134" t="s">
        <v>1927</v>
      </c>
      <c r="M39" s="654">
        <v>5675</v>
      </c>
      <c r="N39" s="1134">
        <v>1796987492</v>
      </c>
      <c r="O39" s="1139" t="s">
        <v>1926</v>
      </c>
      <c r="P39" s="1136">
        <v>167815544</v>
      </c>
      <c r="Q39" s="1139" t="s">
        <v>1926</v>
      </c>
      <c r="R39" s="1139" t="s">
        <v>1926</v>
      </c>
    </row>
    <row r="40" spans="1:18" s="809" customFormat="1" ht="15" customHeight="1">
      <c r="A40" s="1131"/>
      <c r="B40" s="1132"/>
      <c r="C40" s="666"/>
      <c r="D40" s="1136"/>
      <c r="E40" s="1134"/>
      <c r="F40" s="1136"/>
      <c r="G40" s="1134"/>
      <c r="H40" s="1136"/>
      <c r="I40" s="1136"/>
      <c r="J40" s="1134"/>
      <c r="K40" s="1136"/>
      <c r="L40" s="1134"/>
      <c r="M40" s="654"/>
      <c r="N40" s="1134"/>
      <c r="O40" s="623"/>
      <c r="P40" s="1136"/>
      <c r="Q40" s="1139"/>
      <c r="R40" s="1139"/>
    </row>
    <row r="41" spans="1:18" ht="15" customHeight="1">
      <c r="A41" s="1019"/>
      <c r="B41" s="670" t="s">
        <v>1895</v>
      </c>
      <c r="C41" s="1143"/>
      <c r="D41" s="1139">
        <f aca="true" t="shared" si="0" ref="D41:D48">SUM(F41:K41)</f>
        <v>1</v>
      </c>
      <c r="E41" s="1144"/>
      <c r="F41" s="1139">
        <v>1</v>
      </c>
      <c r="G41" s="1140"/>
      <c r="H41" s="1141">
        <v>0</v>
      </c>
      <c r="I41" s="1141">
        <v>0</v>
      </c>
      <c r="J41" s="1142"/>
      <c r="K41" s="1141">
        <v>0</v>
      </c>
      <c r="L41" s="1140" t="s">
        <v>1928</v>
      </c>
      <c r="M41" s="623" t="s">
        <v>1929</v>
      </c>
      <c r="N41" s="1140" t="s">
        <v>1926</v>
      </c>
      <c r="O41" s="623" t="s">
        <v>1926</v>
      </c>
      <c r="P41" s="1139" t="s">
        <v>1926</v>
      </c>
      <c r="Q41" s="1139" t="s">
        <v>1926</v>
      </c>
      <c r="R41" s="1139" t="s">
        <v>1926</v>
      </c>
    </row>
    <row r="42" spans="1:18" ht="15" customHeight="1">
      <c r="A42" s="1019"/>
      <c r="B42" s="670" t="s">
        <v>1896</v>
      </c>
      <c r="C42" s="1143">
        <v>-2</v>
      </c>
      <c r="D42" s="1139">
        <f t="shared" si="0"/>
        <v>1</v>
      </c>
      <c r="E42" s="1144">
        <v>-2</v>
      </c>
      <c r="F42" s="1139">
        <v>1</v>
      </c>
      <c r="G42" s="1144"/>
      <c r="H42" s="1141">
        <v>0</v>
      </c>
      <c r="I42" s="1141">
        <v>0</v>
      </c>
      <c r="J42" s="1142"/>
      <c r="K42" s="1141">
        <v>0</v>
      </c>
      <c r="L42" s="1140" t="s">
        <v>1930</v>
      </c>
      <c r="M42" s="623" t="s">
        <v>1931</v>
      </c>
      <c r="N42" s="1140" t="s">
        <v>1926</v>
      </c>
      <c r="O42" s="623" t="s">
        <v>1926</v>
      </c>
      <c r="P42" s="1139" t="s">
        <v>1926</v>
      </c>
      <c r="Q42" s="1139" t="s">
        <v>1926</v>
      </c>
      <c r="R42" s="1139" t="s">
        <v>1926</v>
      </c>
    </row>
    <row r="43" spans="1:18" ht="15" customHeight="1">
      <c r="A43" s="1019"/>
      <c r="B43" s="670" t="s">
        <v>1932</v>
      </c>
      <c r="C43" s="647"/>
      <c r="D43" s="1139">
        <f t="shared" si="0"/>
        <v>1</v>
      </c>
      <c r="E43" s="1140"/>
      <c r="F43" s="1141">
        <v>0</v>
      </c>
      <c r="G43" s="1142"/>
      <c r="H43" s="1141">
        <v>0</v>
      </c>
      <c r="I43" s="1139">
        <v>1</v>
      </c>
      <c r="J43" s="1140"/>
      <c r="K43" s="1141">
        <v>0</v>
      </c>
      <c r="L43" s="1140">
        <v>70</v>
      </c>
      <c r="M43" s="623">
        <v>793</v>
      </c>
      <c r="N43" s="1140" t="s">
        <v>1926</v>
      </c>
      <c r="O43" s="623" t="s">
        <v>1926</v>
      </c>
      <c r="P43" s="1139" t="s">
        <v>1926</v>
      </c>
      <c r="Q43" s="1139" t="s">
        <v>1926</v>
      </c>
      <c r="R43" s="1139" t="s">
        <v>1926</v>
      </c>
    </row>
    <row r="44" spans="1:18" ht="15" customHeight="1">
      <c r="A44" s="1019"/>
      <c r="B44" s="670" t="s">
        <v>1897</v>
      </c>
      <c r="C44" s="1143"/>
      <c r="D44" s="1139">
        <f t="shared" si="0"/>
        <v>2</v>
      </c>
      <c r="E44" s="1140"/>
      <c r="F44" s="1139">
        <v>1</v>
      </c>
      <c r="G44" s="1140"/>
      <c r="H44" s="1141">
        <v>0</v>
      </c>
      <c r="I44" s="1141">
        <v>0</v>
      </c>
      <c r="J44" s="1144"/>
      <c r="K44" s="1139">
        <v>1</v>
      </c>
      <c r="L44" s="1140" t="s">
        <v>1933</v>
      </c>
      <c r="M44" s="623" t="s">
        <v>1934</v>
      </c>
      <c r="N44" s="1140" t="s">
        <v>1926</v>
      </c>
      <c r="O44" s="623" t="s">
        <v>1926</v>
      </c>
      <c r="P44" s="1139" t="s">
        <v>1926</v>
      </c>
      <c r="Q44" s="1139" t="s">
        <v>1926</v>
      </c>
      <c r="R44" s="1139" t="s">
        <v>1926</v>
      </c>
    </row>
    <row r="45" spans="1:18" ht="15" customHeight="1">
      <c r="A45" s="1019"/>
      <c r="B45" s="670" t="s">
        <v>1898</v>
      </c>
      <c r="C45" s="647"/>
      <c r="D45" s="1139">
        <f t="shared" si="0"/>
        <v>3</v>
      </c>
      <c r="E45" s="1140"/>
      <c r="F45" s="1139">
        <v>1</v>
      </c>
      <c r="G45" s="1140"/>
      <c r="H45" s="1139">
        <v>1</v>
      </c>
      <c r="I45" s="1141">
        <v>0</v>
      </c>
      <c r="J45" s="1142"/>
      <c r="K45" s="1139">
        <v>1</v>
      </c>
      <c r="L45" s="1140">
        <v>240</v>
      </c>
      <c r="M45" s="623">
        <v>2875</v>
      </c>
      <c r="N45" s="1140" t="s">
        <v>1926</v>
      </c>
      <c r="O45" s="623" t="s">
        <v>1926</v>
      </c>
      <c r="P45" s="1139" t="s">
        <v>1926</v>
      </c>
      <c r="Q45" s="1139" t="s">
        <v>1926</v>
      </c>
      <c r="R45" s="1139" t="s">
        <v>1926</v>
      </c>
    </row>
    <row r="46" spans="1:18" ht="15" customHeight="1">
      <c r="A46" s="1019"/>
      <c r="B46" s="670" t="s">
        <v>1899</v>
      </c>
      <c r="C46" s="1143"/>
      <c r="D46" s="1139">
        <f t="shared" si="0"/>
        <v>1</v>
      </c>
      <c r="E46" s="1144"/>
      <c r="F46" s="1139">
        <v>1</v>
      </c>
      <c r="G46" s="1140"/>
      <c r="H46" s="1141">
        <v>0</v>
      </c>
      <c r="I46" s="1141">
        <v>0</v>
      </c>
      <c r="J46" s="1142"/>
      <c r="K46" s="1141">
        <v>0</v>
      </c>
      <c r="L46" s="1140">
        <v>50</v>
      </c>
      <c r="M46" s="1145">
        <v>0</v>
      </c>
      <c r="N46" s="1142">
        <v>0</v>
      </c>
      <c r="O46" s="1145">
        <v>0</v>
      </c>
      <c r="P46" s="1139" t="s">
        <v>1926</v>
      </c>
      <c r="Q46" s="1139" t="s">
        <v>1926</v>
      </c>
      <c r="R46" s="1139" t="s">
        <v>1926</v>
      </c>
    </row>
    <row r="47" spans="1:18" ht="15" customHeight="1">
      <c r="A47" s="1019"/>
      <c r="B47" s="670" t="s">
        <v>1900</v>
      </c>
      <c r="C47" s="647"/>
      <c r="D47" s="1139">
        <f t="shared" si="0"/>
        <v>1</v>
      </c>
      <c r="E47" s="1140"/>
      <c r="F47" s="1139">
        <v>1</v>
      </c>
      <c r="G47" s="1140"/>
      <c r="H47" s="1141">
        <v>0</v>
      </c>
      <c r="I47" s="1141">
        <v>0</v>
      </c>
      <c r="J47" s="1142"/>
      <c r="K47" s="1141">
        <v>0</v>
      </c>
      <c r="L47" s="1142">
        <v>0</v>
      </c>
      <c r="M47" s="1145">
        <v>0</v>
      </c>
      <c r="N47" s="1142">
        <v>0</v>
      </c>
      <c r="O47" s="1145">
        <v>0</v>
      </c>
      <c r="P47" s="1139" t="s">
        <v>1926</v>
      </c>
      <c r="Q47" s="1139" t="s">
        <v>1926</v>
      </c>
      <c r="R47" s="1139" t="s">
        <v>1926</v>
      </c>
    </row>
    <row r="48" spans="1:18" ht="15" customHeight="1">
      <c r="A48" s="1019"/>
      <c r="B48" s="670" t="s">
        <v>1935</v>
      </c>
      <c r="C48" s="647"/>
      <c r="D48" s="1139">
        <f t="shared" si="0"/>
        <v>1</v>
      </c>
      <c r="E48" s="1140"/>
      <c r="F48" s="1139">
        <v>1</v>
      </c>
      <c r="G48" s="1140"/>
      <c r="H48" s="1141">
        <v>0</v>
      </c>
      <c r="I48" s="1141">
        <v>0</v>
      </c>
      <c r="J48" s="1142"/>
      <c r="K48" s="1141">
        <v>0</v>
      </c>
      <c r="L48" s="1140">
        <v>35</v>
      </c>
      <c r="M48" s="1145">
        <v>0</v>
      </c>
      <c r="N48" s="1142">
        <v>0</v>
      </c>
      <c r="O48" s="1145">
        <v>0</v>
      </c>
      <c r="P48" s="1139" t="s">
        <v>1936</v>
      </c>
      <c r="Q48" s="1139" t="s">
        <v>1936</v>
      </c>
      <c r="R48" s="1139" t="s">
        <v>1936</v>
      </c>
    </row>
    <row r="49" spans="1:18" ht="15" customHeight="1">
      <c r="A49" s="1019"/>
      <c r="B49" s="670"/>
      <c r="C49" s="647"/>
      <c r="D49" s="1139"/>
      <c r="E49" s="1140"/>
      <c r="F49" s="1139"/>
      <c r="G49" s="1140"/>
      <c r="H49" s="1141"/>
      <c r="I49" s="1141"/>
      <c r="J49" s="1142"/>
      <c r="K49" s="1141"/>
      <c r="L49" s="1140"/>
      <c r="M49" s="623"/>
      <c r="N49" s="1142"/>
      <c r="O49" s="1145"/>
      <c r="P49" s="1139"/>
      <c r="Q49" s="1139"/>
      <c r="R49" s="1139"/>
    </row>
    <row r="50" spans="1:18" ht="15" customHeight="1">
      <c r="A50" s="1019"/>
      <c r="B50" s="670"/>
      <c r="C50" s="647"/>
      <c r="D50" s="1133"/>
      <c r="E50" s="1140"/>
      <c r="F50" s="1133"/>
      <c r="G50" s="1140"/>
      <c r="H50" s="1133"/>
      <c r="I50" s="1138"/>
      <c r="J50" s="1140"/>
      <c r="K50" s="1133"/>
      <c r="L50" s="1137">
        <v>-412</v>
      </c>
      <c r="M50" s="1138">
        <v>-4536</v>
      </c>
      <c r="N50" s="1140"/>
      <c r="O50" s="817"/>
      <c r="P50" s="1019"/>
      <c r="Q50" s="1019"/>
      <c r="R50" s="1019"/>
    </row>
    <row r="51" spans="1:18" s="809" customFormat="1" ht="15" customHeight="1">
      <c r="A51" s="1131"/>
      <c r="B51" s="1132" t="s">
        <v>1937</v>
      </c>
      <c r="C51" s="666"/>
      <c r="D51" s="1136">
        <v>33</v>
      </c>
      <c r="E51" s="1134"/>
      <c r="F51" s="1136">
        <v>10</v>
      </c>
      <c r="G51" s="1134"/>
      <c r="H51" s="1136">
        <v>3</v>
      </c>
      <c r="I51" s="1136">
        <v>11</v>
      </c>
      <c r="J51" s="1134"/>
      <c r="K51" s="1136">
        <v>10</v>
      </c>
      <c r="L51" s="1134">
        <v>1920</v>
      </c>
      <c r="M51" s="654">
        <v>19663</v>
      </c>
      <c r="N51" s="1134">
        <v>4632600291</v>
      </c>
      <c r="O51" s="1146">
        <v>241093</v>
      </c>
      <c r="P51" s="1131">
        <v>420536897</v>
      </c>
      <c r="Q51" s="1139" t="s">
        <v>1918</v>
      </c>
      <c r="R51" s="1139" t="s">
        <v>1918</v>
      </c>
    </row>
    <row r="52" spans="1:18" s="809" customFormat="1" ht="15" customHeight="1">
      <c r="A52" s="1131"/>
      <c r="B52" s="1132"/>
      <c r="C52" s="666"/>
      <c r="D52" s="1136"/>
      <c r="E52" s="1134"/>
      <c r="F52" s="1136"/>
      <c r="G52" s="1134"/>
      <c r="H52" s="1136"/>
      <c r="I52" s="1136"/>
      <c r="J52" s="1134"/>
      <c r="K52" s="1136"/>
      <c r="L52" s="1134"/>
      <c r="M52" s="654"/>
      <c r="N52" s="1134"/>
      <c r="O52" s="1146"/>
      <c r="P52" s="1131"/>
      <c r="Q52" s="1139"/>
      <c r="R52" s="1139"/>
    </row>
    <row r="53" spans="1:18" s="809" customFormat="1" ht="15" customHeight="1">
      <c r="A53" s="1131"/>
      <c r="B53" s="1132" t="s">
        <v>1901</v>
      </c>
      <c r="C53" s="666"/>
      <c r="D53" s="1136">
        <f>SUM(F53:K53)</f>
        <v>3</v>
      </c>
      <c r="E53" s="1134"/>
      <c r="F53" s="1136">
        <f>SUM(F54:F55)</f>
        <v>2</v>
      </c>
      <c r="G53" s="1134"/>
      <c r="H53" s="1141">
        <v>0</v>
      </c>
      <c r="I53" s="1145">
        <v>0</v>
      </c>
      <c r="J53" s="1134"/>
      <c r="K53" s="1136">
        <f>SUM(K54:K55)</f>
        <v>1</v>
      </c>
      <c r="L53" s="1142">
        <v>0</v>
      </c>
      <c r="M53" s="1145">
        <v>0</v>
      </c>
      <c r="N53" s="1145">
        <v>0</v>
      </c>
      <c r="O53" s="1145">
        <v>0</v>
      </c>
      <c r="P53" s="1141">
        <v>0</v>
      </c>
      <c r="Q53" s="1141">
        <v>0</v>
      </c>
      <c r="R53" s="1141">
        <v>0</v>
      </c>
    </row>
    <row r="54" spans="1:18" ht="15" customHeight="1">
      <c r="A54" s="1019"/>
      <c r="B54" s="670" t="s">
        <v>1902</v>
      </c>
      <c r="C54" s="647"/>
      <c r="D54" s="1139">
        <f>SUM(F54:K54)</f>
        <v>2</v>
      </c>
      <c r="E54" s="1134"/>
      <c r="F54" s="1139">
        <v>1</v>
      </c>
      <c r="G54" s="1140"/>
      <c r="H54" s="1141">
        <v>0</v>
      </c>
      <c r="I54" s="1145">
        <v>0</v>
      </c>
      <c r="J54" s="1140"/>
      <c r="K54" s="1139">
        <v>1</v>
      </c>
      <c r="L54" s="1142">
        <v>0</v>
      </c>
      <c r="M54" s="1145">
        <v>0</v>
      </c>
      <c r="N54" s="1142">
        <v>0</v>
      </c>
      <c r="O54" s="1145">
        <v>0</v>
      </c>
      <c r="P54" s="1141">
        <v>0</v>
      </c>
      <c r="Q54" s="1141">
        <v>0</v>
      </c>
      <c r="R54" s="1141">
        <v>0</v>
      </c>
    </row>
    <row r="55" spans="1:18" ht="15" customHeight="1" thickBot="1">
      <c r="A55" s="1019"/>
      <c r="B55" s="1022" t="s">
        <v>1903</v>
      </c>
      <c r="C55" s="1147"/>
      <c r="D55" s="1148">
        <f>SUM(F55:K55)</f>
        <v>1</v>
      </c>
      <c r="E55" s="1149"/>
      <c r="F55" s="1148">
        <v>1</v>
      </c>
      <c r="G55" s="1150"/>
      <c r="H55" s="1151">
        <v>0</v>
      </c>
      <c r="I55" s="1152">
        <v>0</v>
      </c>
      <c r="J55" s="1150"/>
      <c r="K55" s="1151">
        <v>0</v>
      </c>
      <c r="L55" s="1153">
        <v>0</v>
      </c>
      <c r="M55" s="1152">
        <v>0</v>
      </c>
      <c r="N55" s="1153">
        <v>0</v>
      </c>
      <c r="O55" s="1152">
        <v>0</v>
      </c>
      <c r="P55" s="1151">
        <v>0</v>
      </c>
      <c r="Q55" s="1151">
        <v>0</v>
      </c>
      <c r="R55" s="1151">
        <v>0</v>
      </c>
    </row>
    <row r="56" ht="15" customHeight="1">
      <c r="B56" s="784" t="s">
        <v>1938</v>
      </c>
    </row>
    <row r="57" ht="15" customHeight="1">
      <c r="B57" s="784" t="s">
        <v>1939</v>
      </c>
    </row>
  </sheetData>
  <mergeCells count="13">
    <mergeCell ref="O5:O6"/>
    <mergeCell ref="P5:P6"/>
    <mergeCell ref="R5:R6"/>
    <mergeCell ref="B4:B6"/>
    <mergeCell ref="N4:O4"/>
    <mergeCell ref="P4:R4"/>
    <mergeCell ref="C5:D6"/>
    <mergeCell ref="E5:F6"/>
    <mergeCell ref="G5:H6"/>
    <mergeCell ref="I5:I6"/>
    <mergeCell ref="J5:K6"/>
    <mergeCell ref="L5:L6"/>
    <mergeCell ref="N5:N6"/>
  </mergeCells>
  <printOptions/>
  <pageMargins left="0.75" right="0.75" top="1" bottom="1" header="0.512" footer="0.512"/>
  <pageSetup horizontalDpi="600" verticalDpi="600" orientation="portrait" paperSize="9" r:id="rId1"/>
</worksheet>
</file>

<file path=xl/worksheets/sheet39.xml><?xml version="1.0" encoding="utf-8"?>
<worksheet xmlns="http://schemas.openxmlformats.org/spreadsheetml/2006/main" xmlns:r="http://schemas.openxmlformats.org/officeDocument/2006/relationships">
  <dimension ref="B2:AH150"/>
  <sheetViews>
    <sheetView workbookViewId="0" topLeftCell="A1">
      <selection activeCell="A1" sqref="A1"/>
    </sheetView>
  </sheetViews>
  <sheetFormatPr defaultColWidth="9.00390625" defaultRowHeight="13.5"/>
  <cols>
    <col min="1" max="1" width="2.625" style="62" customWidth="1"/>
    <col min="2" max="2" width="4.625" style="62" customWidth="1"/>
    <col min="3" max="3" width="7.625" style="62" customWidth="1"/>
    <col min="4" max="6" width="6.75390625" style="62" customWidth="1"/>
    <col min="7" max="7" width="8.00390625" style="62" customWidth="1"/>
    <col min="8" max="8" width="8.625" style="62" customWidth="1"/>
    <col min="9" max="11" width="7.625" style="62" customWidth="1"/>
    <col min="12" max="13" width="6.75390625" style="62" customWidth="1"/>
    <col min="14" max="14" width="7.625" style="62" customWidth="1"/>
    <col min="15" max="16" width="6.75390625" style="62" customWidth="1"/>
    <col min="17" max="17" width="7.625" style="62" customWidth="1"/>
    <col min="18" max="19" width="6.75390625" style="62" customWidth="1"/>
    <col min="20" max="20" width="7.625" style="62" customWidth="1"/>
    <col min="21" max="21" width="7.50390625" style="62" customWidth="1"/>
    <col min="22" max="22" width="7.75390625" style="62" customWidth="1"/>
    <col min="23" max="23" width="7.625" style="62" customWidth="1"/>
    <col min="24" max="25" width="7.125" style="62" customWidth="1"/>
    <col min="26" max="26" width="7.625" style="62" customWidth="1"/>
    <col min="27" max="28" width="7.125" style="62" customWidth="1"/>
    <col min="29" max="32" width="7.625" style="62" customWidth="1"/>
    <col min="33" max="34" width="6.125" style="62" customWidth="1"/>
    <col min="35" max="16384" width="9.00390625" style="62" customWidth="1"/>
  </cols>
  <sheetData>
    <row r="2" spans="2:13" ht="14.25">
      <c r="B2" s="63" t="s">
        <v>1962</v>
      </c>
      <c r="C2" s="1154"/>
      <c r="D2" s="1154"/>
      <c r="M2" s="66"/>
    </row>
    <row r="3" spans="2:34" ht="12.75" thickBot="1">
      <c r="B3" s="66"/>
      <c r="C3" s="66"/>
      <c r="D3" s="66"/>
      <c r="E3" s="66"/>
      <c r="F3" s="66"/>
      <c r="G3" s="66"/>
      <c r="H3" s="66"/>
      <c r="I3" s="66"/>
      <c r="J3" s="66"/>
      <c r="K3" s="66"/>
      <c r="L3" s="66"/>
      <c r="M3" s="66"/>
      <c r="N3" s="66"/>
      <c r="O3" s="66"/>
      <c r="P3" s="66"/>
      <c r="Q3" s="66"/>
      <c r="R3" s="66"/>
      <c r="S3" s="65"/>
      <c r="AH3" s="65" t="s">
        <v>1943</v>
      </c>
    </row>
    <row r="4" spans="2:34" ht="13.5" customHeight="1" thickTop="1">
      <c r="B4" s="1580"/>
      <c r="C4" s="1581"/>
      <c r="D4" s="1536" t="s">
        <v>1944</v>
      </c>
      <c r="E4" s="1589"/>
      <c r="F4" s="1590"/>
      <c r="G4" s="1586" t="s">
        <v>1945</v>
      </c>
      <c r="H4" s="1574" t="s">
        <v>1946</v>
      </c>
      <c r="I4" s="1575"/>
      <c r="J4" s="1575"/>
      <c r="K4" s="1575"/>
      <c r="L4" s="1575"/>
      <c r="M4" s="1575"/>
      <c r="N4" s="1575"/>
      <c r="O4" s="1575"/>
      <c r="P4" s="1575"/>
      <c r="Q4" s="1575"/>
      <c r="R4" s="1575"/>
      <c r="S4" s="1575"/>
      <c r="T4" s="1576"/>
      <c r="U4" s="1576"/>
      <c r="V4" s="1576"/>
      <c r="W4" s="1576"/>
      <c r="X4" s="1576"/>
      <c r="Y4" s="1576"/>
      <c r="Z4" s="1576"/>
      <c r="AA4" s="1576"/>
      <c r="AB4" s="1577"/>
      <c r="AC4" s="1499" t="s">
        <v>1947</v>
      </c>
      <c r="AD4" s="1566"/>
      <c r="AE4" s="1567"/>
      <c r="AF4" s="1500" t="s">
        <v>1948</v>
      </c>
      <c r="AG4" s="1566"/>
      <c r="AH4" s="1567"/>
    </row>
    <row r="5" spans="2:34" ht="13.5" customHeight="1">
      <c r="B5" s="1582"/>
      <c r="C5" s="1583"/>
      <c r="D5" s="1591"/>
      <c r="E5" s="1592"/>
      <c r="F5" s="1593"/>
      <c r="G5" s="1587"/>
      <c r="H5" s="1571" t="s">
        <v>1949</v>
      </c>
      <c r="I5" s="1571"/>
      <c r="J5" s="1571"/>
      <c r="K5" s="1571" t="s">
        <v>1950</v>
      </c>
      <c r="L5" s="1578"/>
      <c r="M5" s="1578"/>
      <c r="N5" s="1571">
        <v>2</v>
      </c>
      <c r="O5" s="1578"/>
      <c r="P5" s="1578"/>
      <c r="Q5" s="1571">
        <v>3</v>
      </c>
      <c r="R5" s="1578"/>
      <c r="S5" s="1578"/>
      <c r="T5" s="1571">
        <v>4</v>
      </c>
      <c r="U5" s="1572"/>
      <c r="V5" s="1572"/>
      <c r="W5" s="1571">
        <v>5</v>
      </c>
      <c r="X5" s="1572"/>
      <c r="Y5" s="1572"/>
      <c r="Z5" s="1571">
        <v>6</v>
      </c>
      <c r="AA5" s="1572"/>
      <c r="AB5" s="1572"/>
      <c r="AC5" s="1573" t="s">
        <v>1951</v>
      </c>
      <c r="AD5" s="1569"/>
      <c r="AE5" s="1570"/>
      <c r="AF5" s="1568" t="s">
        <v>1952</v>
      </c>
      <c r="AG5" s="1569"/>
      <c r="AH5" s="1570"/>
    </row>
    <row r="6" spans="2:34" ht="12">
      <c r="B6" s="1584"/>
      <c r="C6" s="1585"/>
      <c r="D6" s="1078" t="s">
        <v>2333</v>
      </c>
      <c r="E6" s="1078" t="s">
        <v>1953</v>
      </c>
      <c r="F6" s="1078" t="s">
        <v>1954</v>
      </c>
      <c r="G6" s="1588"/>
      <c r="H6" s="1078" t="s">
        <v>2333</v>
      </c>
      <c r="I6" s="1078" t="s">
        <v>1223</v>
      </c>
      <c r="J6" s="1078" t="s">
        <v>1224</v>
      </c>
      <c r="K6" s="1078" t="s">
        <v>2333</v>
      </c>
      <c r="L6" s="1078" t="s">
        <v>1223</v>
      </c>
      <c r="M6" s="1078" t="s">
        <v>1224</v>
      </c>
      <c r="N6" s="1078" t="s">
        <v>2333</v>
      </c>
      <c r="O6" s="1078" t="s">
        <v>1223</v>
      </c>
      <c r="P6" s="1078" t="s">
        <v>1224</v>
      </c>
      <c r="Q6" s="1078" t="s">
        <v>2333</v>
      </c>
      <c r="R6" s="1078" t="s">
        <v>1223</v>
      </c>
      <c r="S6" s="1078" t="s">
        <v>1224</v>
      </c>
      <c r="T6" s="1078" t="s">
        <v>2333</v>
      </c>
      <c r="U6" s="1078" t="s">
        <v>1223</v>
      </c>
      <c r="V6" s="1078" t="s">
        <v>1224</v>
      </c>
      <c r="W6" s="1078" t="s">
        <v>2333</v>
      </c>
      <c r="X6" s="1078" t="s">
        <v>1223</v>
      </c>
      <c r="Y6" s="1078" t="s">
        <v>1224</v>
      </c>
      <c r="Z6" s="1078" t="s">
        <v>2333</v>
      </c>
      <c r="AA6" s="1078" t="s">
        <v>1223</v>
      </c>
      <c r="AB6" s="1078" t="s">
        <v>1224</v>
      </c>
      <c r="AC6" s="1078" t="s">
        <v>2333</v>
      </c>
      <c r="AD6" s="1078" t="s">
        <v>1223</v>
      </c>
      <c r="AE6" s="1078" t="s">
        <v>1224</v>
      </c>
      <c r="AF6" s="1155" t="s">
        <v>2333</v>
      </c>
      <c r="AG6" s="1078" t="s">
        <v>1223</v>
      </c>
      <c r="AH6" s="1078" t="s">
        <v>1224</v>
      </c>
    </row>
    <row r="7" spans="2:34" ht="13.5" customHeight="1">
      <c r="B7" s="1579" t="s">
        <v>1955</v>
      </c>
      <c r="C7" s="1496"/>
      <c r="D7" s="1101">
        <f>SUM(E7:F7)</f>
        <v>393</v>
      </c>
      <c r="E7" s="1101">
        <v>350</v>
      </c>
      <c r="F7" s="1101">
        <v>43</v>
      </c>
      <c r="G7" s="1101">
        <v>3457</v>
      </c>
      <c r="H7" s="1101">
        <f>SUM(I7:J7)</f>
        <v>88455</v>
      </c>
      <c r="I7" s="1101">
        <f>SUM(L7,O7,R7,U7,X7,AA7)</f>
        <v>45373</v>
      </c>
      <c r="J7" s="1101">
        <f>SUM(M7,P7,S7,V7,Y7,AB7)</f>
        <v>43082</v>
      </c>
      <c r="K7" s="1101">
        <f>SUM(L7:M7)</f>
        <v>13983</v>
      </c>
      <c r="L7" s="1101">
        <v>7157</v>
      </c>
      <c r="M7" s="1101">
        <v>6826</v>
      </c>
      <c r="N7" s="1101">
        <f>SUM(O7:P7)</f>
        <v>13906</v>
      </c>
      <c r="O7" s="1101">
        <v>7106</v>
      </c>
      <c r="P7" s="1101">
        <v>6800</v>
      </c>
      <c r="Q7" s="1101">
        <f>SUM(R7:S7)</f>
        <v>14694</v>
      </c>
      <c r="R7" s="1101">
        <v>7580</v>
      </c>
      <c r="S7" s="1101">
        <v>7114</v>
      </c>
      <c r="T7" s="1101">
        <f>SUM(U7:V7)</f>
        <v>14741</v>
      </c>
      <c r="U7" s="1101">
        <v>7536</v>
      </c>
      <c r="V7" s="1101">
        <v>7205</v>
      </c>
      <c r="W7" s="1101">
        <f>SUM(X7:Y7)</f>
        <v>15571</v>
      </c>
      <c r="X7" s="1101">
        <v>8000</v>
      </c>
      <c r="Y7" s="1101">
        <v>7571</v>
      </c>
      <c r="Z7" s="1101">
        <f>SUM(AA7:AB7)</f>
        <v>15560</v>
      </c>
      <c r="AA7" s="1101">
        <v>7994</v>
      </c>
      <c r="AB7" s="1101">
        <v>7566</v>
      </c>
      <c r="AC7" s="1101">
        <f>SUM(AD7:AE7)</f>
        <v>5276</v>
      </c>
      <c r="AD7" s="1101">
        <v>2118</v>
      </c>
      <c r="AE7" s="1101">
        <v>3158</v>
      </c>
      <c r="AF7" s="1101">
        <f>SUM(AG7:AH7)</f>
        <v>1267</v>
      </c>
      <c r="AG7" s="1101">
        <v>409</v>
      </c>
      <c r="AH7" s="1101">
        <v>858</v>
      </c>
    </row>
    <row r="8" spans="2:34" ht="13.5" customHeight="1">
      <c r="B8" s="1579" t="s">
        <v>1956</v>
      </c>
      <c r="C8" s="1496"/>
      <c r="D8" s="119">
        <f>SUM(E8:F8)</f>
        <v>389</v>
      </c>
      <c r="E8" s="119">
        <v>348</v>
      </c>
      <c r="F8" s="119">
        <v>41</v>
      </c>
      <c r="G8" s="119">
        <v>3415</v>
      </c>
      <c r="H8" s="119">
        <f>SUM(I8:J8)</f>
        <v>86134</v>
      </c>
      <c r="I8" s="119">
        <f>SUM(L8,O8,R8,U8,X8,AA8)</f>
        <v>44065</v>
      </c>
      <c r="J8" s="119">
        <f>SUM(M8,P8,S8,V8,Y8,AB8)</f>
        <v>42069</v>
      </c>
      <c r="K8" s="119">
        <f>SUM(L8:M8)</f>
        <v>13131</v>
      </c>
      <c r="L8" s="119">
        <v>6646</v>
      </c>
      <c r="M8" s="119">
        <v>6485</v>
      </c>
      <c r="N8" s="119">
        <f>SUM(O8:P8)</f>
        <v>14026</v>
      </c>
      <c r="O8" s="119">
        <v>7172</v>
      </c>
      <c r="P8" s="119">
        <v>6854</v>
      </c>
      <c r="Q8" s="119">
        <f>SUM(R8:S8)</f>
        <v>13933</v>
      </c>
      <c r="R8" s="119">
        <v>7122</v>
      </c>
      <c r="S8" s="119">
        <v>6811</v>
      </c>
      <c r="T8" s="119">
        <f>SUM(U8:V8)</f>
        <v>14705</v>
      </c>
      <c r="U8" s="119">
        <v>7580</v>
      </c>
      <c r="V8" s="119">
        <v>7125</v>
      </c>
      <c r="W8" s="119">
        <f>SUM(X8:Y8)</f>
        <v>14777</v>
      </c>
      <c r="X8" s="119">
        <v>7551</v>
      </c>
      <c r="Y8" s="119">
        <v>7226</v>
      </c>
      <c r="Z8" s="119">
        <f>SUM(AA8:AB8)</f>
        <v>15562</v>
      </c>
      <c r="AA8" s="119">
        <v>7994</v>
      </c>
      <c r="AB8" s="119">
        <v>7568</v>
      </c>
      <c r="AC8" s="119">
        <f>SUM(AD8:AE8)</f>
        <v>5249</v>
      </c>
      <c r="AD8" s="119">
        <v>2091</v>
      </c>
      <c r="AE8" s="119">
        <v>3158</v>
      </c>
      <c r="AF8" s="119">
        <f>SUM(AG8:AH8)</f>
        <v>1265</v>
      </c>
      <c r="AG8" s="119">
        <v>402</v>
      </c>
      <c r="AH8" s="119">
        <v>863</v>
      </c>
    </row>
    <row r="9" spans="2:34" ht="13.5" customHeight="1">
      <c r="B9" s="1159"/>
      <c r="C9" s="1118"/>
      <c r="D9" s="119"/>
      <c r="E9" s="119"/>
      <c r="F9" s="119"/>
      <c r="G9" s="119"/>
      <c r="H9" s="119"/>
      <c r="I9" s="289"/>
      <c r="J9" s="289"/>
      <c r="K9" s="119"/>
      <c r="L9" s="289"/>
      <c r="M9" s="289"/>
      <c r="N9" s="119"/>
      <c r="O9" s="289"/>
      <c r="P9" s="289"/>
      <c r="Q9" s="119"/>
      <c r="R9" s="289"/>
      <c r="S9" s="289"/>
      <c r="T9" s="289"/>
      <c r="U9" s="289"/>
      <c r="V9" s="289"/>
      <c r="W9" s="289"/>
      <c r="X9" s="289"/>
      <c r="Y9" s="289"/>
      <c r="Z9" s="289"/>
      <c r="AA9" s="289"/>
      <c r="AB9" s="289"/>
      <c r="AC9" s="289"/>
      <c r="AD9" s="289"/>
      <c r="AE9" s="289"/>
      <c r="AF9" s="289"/>
      <c r="AG9" s="289"/>
      <c r="AH9" s="289"/>
    </row>
    <row r="10" spans="2:34" s="176" customFormat="1" ht="13.5" customHeight="1">
      <c r="B10" s="1331" t="s">
        <v>1957</v>
      </c>
      <c r="C10" s="1332"/>
      <c r="D10" s="283">
        <f aca="true" t="shared" si="0" ref="D10:AH10">SUM(D12:D15)</f>
        <v>384</v>
      </c>
      <c r="E10" s="283">
        <f t="shared" si="0"/>
        <v>347</v>
      </c>
      <c r="F10" s="283">
        <f t="shared" si="0"/>
        <v>37</v>
      </c>
      <c r="G10" s="283">
        <f t="shared" si="0"/>
        <v>3355</v>
      </c>
      <c r="H10" s="283">
        <f t="shared" si="0"/>
        <v>83283</v>
      </c>
      <c r="I10" s="283">
        <f t="shared" si="0"/>
        <v>42451</v>
      </c>
      <c r="J10" s="283">
        <f t="shared" si="0"/>
        <v>40832</v>
      </c>
      <c r="K10" s="283">
        <f t="shared" si="0"/>
        <v>12656</v>
      </c>
      <c r="L10" s="283">
        <f t="shared" si="0"/>
        <v>6346</v>
      </c>
      <c r="M10" s="283">
        <f t="shared" si="0"/>
        <v>6310</v>
      </c>
      <c r="N10" s="283">
        <f t="shared" si="0"/>
        <v>13144</v>
      </c>
      <c r="O10" s="283">
        <f t="shared" si="0"/>
        <v>6657</v>
      </c>
      <c r="P10" s="283">
        <f t="shared" si="0"/>
        <v>6487</v>
      </c>
      <c r="Q10" s="283">
        <f t="shared" si="0"/>
        <v>14022</v>
      </c>
      <c r="R10" s="283">
        <f t="shared" si="0"/>
        <v>7174</v>
      </c>
      <c r="S10" s="283">
        <f t="shared" si="0"/>
        <v>6848</v>
      </c>
      <c r="T10" s="283">
        <f t="shared" si="0"/>
        <v>13946</v>
      </c>
      <c r="U10" s="283">
        <f t="shared" si="0"/>
        <v>7124</v>
      </c>
      <c r="V10" s="283">
        <f t="shared" si="0"/>
        <v>6822</v>
      </c>
      <c r="W10" s="283">
        <f t="shared" si="0"/>
        <v>14736</v>
      </c>
      <c r="X10" s="283">
        <f t="shared" si="0"/>
        <v>7581</v>
      </c>
      <c r="Y10" s="283">
        <f t="shared" si="0"/>
        <v>7155</v>
      </c>
      <c r="Z10" s="283">
        <f t="shared" si="0"/>
        <v>14779</v>
      </c>
      <c r="AA10" s="283">
        <f t="shared" si="0"/>
        <v>7569</v>
      </c>
      <c r="AB10" s="283">
        <f t="shared" si="0"/>
        <v>7210</v>
      </c>
      <c r="AC10" s="283">
        <f t="shared" si="0"/>
        <v>5174</v>
      </c>
      <c r="AD10" s="283">
        <f t="shared" si="0"/>
        <v>2047</v>
      </c>
      <c r="AE10" s="283">
        <f t="shared" si="0"/>
        <v>3127</v>
      </c>
      <c r="AF10" s="283">
        <f t="shared" si="0"/>
        <v>1246</v>
      </c>
      <c r="AG10" s="283">
        <f t="shared" si="0"/>
        <v>400</v>
      </c>
      <c r="AH10" s="283">
        <f t="shared" si="0"/>
        <v>846</v>
      </c>
    </row>
    <row r="11" spans="2:34" s="440" customFormat="1" ht="13.5" customHeight="1">
      <c r="B11" s="1156"/>
      <c r="C11" s="1118"/>
      <c r="D11" s="289"/>
      <c r="E11" s="289"/>
      <c r="F11" s="289"/>
      <c r="G11" s="289"/>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H11" s="289"/>
    </row>
    <row r="12" spans="2:34" s="176" customFormat="1" ht="12" customHeight="1">
      <c r="B12" s="1594" t="s">
        <v>1958</v>
      </c>
      <c r="C12" s="110" t="s">
        <v>2117</v>
      </c>
      <c r="D12" s="283">
        <f aca="true" t="shared" si="1" ref="D12:S12">SUM(D20,D25:D27,D29,D30,D31,D33:D39)</f>
        <v>153</v>
      </c>
      <c r="E12" s="283">
        <f t="shared" si="1"/>
        <v>142</v>
      </c>
      <c r="F12" s="283">
        <f t="shared" si="1"/>
        <v>11</v>
      </c>
      <c r="G12" s="283">
        <f t="shared" si="1"/>
        <v>1475</v>
      </c>
      <c r="H12" s="283">
        <f t="shared" si="1"/>
        <v>38350</v>
      </c>
      <c r="I12" s="283">
        <f t="shared" si="1"/>
        <v>19526</v>
      </c>
      <c r="J12" s="283">
        <f t="shared" si="1"/>
        <v>18824</v>
      </c>
      <c r="K12" s="283">
        <f t="shared" si="1"/>
        <v>5815</v>
      </c>
      <c r="L12" s="283">
        <f t="shared" si="1"/>
        <v>2877</v>
      </c>
      <c r="M12" s="283">
        <f t="shared" si="1"/>
        <v>2938</v>
      </c>
      <c r="N12" s="283">
        <f t="shared" si="1"/>
        <v>6084</v>
      </c>
      <c r="O12" s="283">
        <f t="shared" si="1"/>
        <v>3082</v>
      </c>
      <c r="P12" s="283">
        <f t="shared" si="1"/>
        <v>3002</v>
      </c>
      <c r="Q12" s="283">
        <f t="shared" si="1"/>
        <v>6353</v>
      </c>
      <c r="R12" s="283">
        <f t="shared" si="1"/>
        <v>3224</v>
      </c>
      <c r="S12" s="283">
        <f t="shared" si="1"/>
        <v>3129</v>
      </c>
      <c r="T12" s="283">
        <f aca="true" t="shared" si="2" ref="T12:AH12">SUM(T20,T25:T27,T29:T31,T33:T39)</f>
        <v>6505</v>
      </c>
      <c r="U12" s="283">
        <f t="shared" si="2"/>
        <v>3309</v>
      </c>
      <c r="V12" s="283">
        <f t="shared" si="2"/>
        <v>3196</v>
      </c>
      <c r="W12" s="283">
        <f t="shared" si="2"/>
        <v>6740</v>
      </c>
      <c r="X12" s="283">
        <f t="shared" si="2"/>
        <v>3506</v>
      </c>
      <c r="Y12" s="283">
        <f t="shared" si="2"/>
        <v>3234</v>
      </c>
      <c r="Z12" s="283">
        <f t="shared" si="2"/>
        <v>6853</v>
      </c>
      <c r="AA12" s="283">
        <f t="shared" si="2"/>
        <v>3528</v>
      </c>
      <c r="AB12" s="283">
        <f t="shared" si="2"/>
        <v>3325</v>
      </c>
      <c r="AC12" s="283">
        <f t="shared" si="2"/>
        <v>2238</v>
      </c>
      <c r="AD12" s="283">
        <f t="shared" si="2"/>
        <v>831</v>
      </c>
      <c r="AE12" s="283">
        <f t="shared" si="2"/>
        <v>1407</v>
      </c>
      <c r="AF12" s="283">
        <f t="shared" si="2"/>
        <v>463</v>
      </c>
      <c r="AG12" s="283">
        <f t="shared" si="2"/>
        <v>179</v>
      </c>
      <c r="AH12" s="283">
        <f t="shared" si="2"/>
        <v>284</v>
      </c>
    </row>
    <row r="13" spans="2:34" s="176" customFormat="1" ht="11.25">
      <c r="B13" s="1595"/>
      <c r="C13" s="110" t="s">
        <v>2118</v>
      </c>
      <c r="D13" s="283">
        <f aca="true" t="shared" si="3" ref="D13:AH13">SUM(D24,D40:D46)</f>
        <v>57</v>
      </c>
      <c r="E13" s="283">
        <f t="shared" si="3"/>
        <v>48</v>
      </c>
      <c r="F13" s="283">
        <f t="shared" si="3"/>
        <v>9</v>
      </c>
      <c r="G13" s="283">
        <f t="shared" si="3"/>
        <v>356</v>
      </c>
      <c r="H13" s="283">
        <f t="shared" si="3"/>
        <v>6962</v>
      </c>
      <c r="I13" s="283">
        <f t="shared" si="3"/>
        <v>3457</v>
      </c>
      <c r="J13" s="283">
        <f t="shared" si="3"/>
        <v>3505</v>
      </c>
      <c r="K13" s="283">
        <f t="shared" si="3"/>
        <v>1016</v>
      </c>
      <c r="L13" s="283">
        <f t="shared" si="3"/>
        <v>488</v>
      </c>
      <c r="M13" s="283">
        <f t="shared" si="3"/>
        <v>528</v>
      </c>
      <c r="N13" s="283">
        <f t="shared" si="3"/>
        <v>1108</v>
      </c>
      <c r="O13" s="283">
        <f t="shared" si="3"/>
        <v>552</v>
      </c>
      <c r="P13" s="283">
        <f t="shared" si="3"/>
        <v>556</v>
      </c>
      <c r="Q13" s="283">
        <f t="shared" si="3"/>
        <v>1199</v>
      </c>
      <c r="R13" s="283">
        <f t="shared" si="3"/>
        <v>596</v>
      </c>
      <c r="S13" s="283">
        <f t="shared" si="3"/>
        <v>603</v>
      </c>
      <c r="T13" s="283">
        <f t="shared" si="3"/>
        <v>1145</v>
      </c>
      <c r="U13" s="283">
        <f t="shared" si="3"/>
        <v>578</v>
      </c>
      <c r="V13" s="283">
        <f t="shared" si="3"/>
        <v>567</v>
      </c>
      <c r="W13" s="283">
        <f t="shared" si="3"/>
        <v>1279</v>
      </c>
      <c r="X13" s="283">
        <f t="shared" si="3"/>
        <v>623</v>
      </c>
      <c r="Y13" s="283">
        <f t="shared" si="3"/>
        <v>656</v>
      </c>
      <c r="Z13" s="283">
        <f t="shared" si="3"/>
        <v>1215</v>
      </c>
      <c r="AA13" s="283">
        <f t="shared" si="3"/>
        <v>620</v>
      </c>
      <c r="AB13" s="283">
        <f t="shared" si="3"/>
        <v>595</v>
      </c>
      <c r="AC13" s="283">
        <f t="shared" si="3"/>
        <v>580</v>
      </c>
      <c r="AD13" s="283">
        <f t="shared" si="3"/>
        <v>254</v>
      </c>
      <c r="AE13" s="283">
        <f t="shared" si="3"/>
        <v>326</v>
      </c>
      <c r="AF13" s="283">
        <f t="shared" si="3"/>
        <v>178</v>
      </c>
      <c r="AG13" s="283">
        <f t="shared" si="3"/>
        <v>52</v>
      </c>
      <c r="AH13" s="283">
        <f t="shared" si="3"/>
        <v>126</v>
      </c>
    </row>
    <row r="14" spans="2:34" s="176" customFormat="1" ht="11.25">
      <c r="B14" s="1595"/>
      <c r="C14" s="110" t="s">
        <v>2119</v>
      </c>
      <c r="D14" s="283">
        <f aca="true" t="shared" si="4" ref="D14:AH14">SUM(D21,D28,D32,D47:D51)</f>
        <v>82</v>
      </c>
      <c r="E14" s="283">
        <f t="shared" si="4"/>
        <v>68</v>
      </c>
      <c r="F14" s="283">
        <f t="shared" si="4"/>
        <v>14</v>
      </c>
      <c r="G14" s="283">
        <f t="shared" si="4"/>
        <v>681</v>
      </c>
      <c r="H14" s="283">
        <f t="shared" si="4"/>
        <v>16501</v>
      </c>
      <c r="I14" s="283">
        <f t="shared" si="4"/>
        <v>8379</v>
      </c>
      <c r="J14" s="283">
        <f t="shared" si="4"/>
        <v>8122</v>
      </c>
      <c r="K14" s="283">
        <f t="shared" si="4"/>
        <v>2517</v>
      </c>
      <c r="L14" s="283">
        <f t="shared" si="4"/>
        <v>1255</v>
      </c>
      <c r="M14" s="283">
        <f t="shared" si="4"/>
        <v>1262</v>
      </c>
      <c r="N14" s="283">
        <f t="shared" si="4"/>
        <v>2554</v>
      </c>
      <c r="O14" s="283">
        <f t="shared" si="4"/>
        <v>1280</v>
      </c>
      <c r="P14" s="283">
        <f t="shared" si="4"/>
        <v>1274</v>
      </c>
      <c r="Q14" s="283">
        <f t="shared" si="4"/>
        <v>2861</v>
      </c>
      <c r="R14" s="283">
        <f t="shared" si="4"/>
        <v>1473</v>
      </c>
      <c r="S14" s="283">
        <f t="shared" si="4"/>
        <v>1388</v>
      </c>
      <c r="T14" s="283">
        <f t="shared" si="4"/>
        <v>2710</v>
      </c>
      <c r="U14" s="283">
        <f t="shared" si="4"/>
        <v>1376</v>
      </c>
      <c r="V14" s="283">
        <f t="shared" si="4"/>
        <v>1334</v>
      </c>
      <c r="W14" s="283">
        <f t="shared" si="4"/>
        <v>2954</v>
      </c>
      <c r="X14" s="283">
        <f t="shared" si="4"/>
        <v>1492</v>
      </c>
      <c r="Y14" s="283">
        <f t="shared" si="4"/>
        <v>1462</v>
      </c>
      <c r="Z14" s="283">
        <f t="shared" si="4"/>
        <v>2905</v>
      </c>
      <c r="AA14" s="283">
        <f t="shared" si="4"/>
        <v>1503</v>
      </c>
      <c r="AB14" s="283">
        <f t="shared" si="4"/>
        <v>1402</v>
      </c>
      <c r="AC14" s="283">
        <f t="shared" si="4"/>
        <v>1042</v>
      </c>
      <c r="AD14" s="283">
        <f t="shared" si="4"/>
        <v>428</v>
      </c>
      <c r="AE14" s="283">
        <f t="shared" si="4"/>
        <v>614</v>
      </c>
      <c r="AF14" s="283">
        <f t="shared" si="4"/>
        <v>269</v>
      </c>
      <c r="AG14" s="283">
        <f t="shared" si="4"/>
        <v>59</v>
      </c>
      <c r="AH14" s="283">
        <f t="shared" si="4"/>
        <v>210</v>
      </c>
    </row>
    <row r="15" spans="2:34" s="176" customFormat="1" ht="11.25">
      <c r="B15" s="1595"/>
      <c r="C15" s="110" t="s">
        <v>2120</v>
      </c>
      <c r="D15" s="283">
        <f aca="true" t="shared" si="5" ref="D15:AH15">SUM(D22:D23,D52:D63)</f>
        <v>92</v>
      </c>
      <c r="E15" s="283">
        <f t="shared" si="5"/>
        <v>89</v>
      </c>
      <c r="F15" s="283">
        <f t="shared" si="5"/>
        <v>3</v>
      </c>
      <c r="G15" s="283">
        <f t="shared" si="5"/>
        <v>843</v>
      </c>
      <c r="H15" s="283">
        <f t="shared" si="5"/>
        <v>21470</v>
      </c>
      <c r="I15" s="283">
        <f t="shared" si="5"/>
        <v>11089</v>
      </c>
      <c r="J15" s="283">
        <f t="shared" si="5"/>
        <v>10381</v>
      </c>
      <c r="K15" s="283">
        <f t="shared" si="5"/>
        <v>3308</v>
      </c>
      <c r="L15" s="283">
        <f t="shared" si="5"/>
        <v>1726</v>
      </c>
      <c r="M15" s="283">
        <f t="shared" si="5"/>
        <v>1582</v>
      </c>
      <c r="N15" s="283">
        <f t="shared" si="5"/>
        <v>3398</v>
      </c>
      <c r="O15" s="283">
        <f t="shared" si="5"/>
        <v>1743</v>
      </c>
      <c r="P15" s="283">
        <f t="shared" si="5"/>
        <v>1655</v>
      </c>
      <c r="Q15" s="283">
        <f t="shared" si="5"/>
        <v>3609</v>
      </c>
      <c r="R15" s="283">
        <f t="shared" si="5"/>
        <v>1881</v>
      </c>
      <c r="S15" s="283">
        <f t="shared" si="5"/>
        <v>1728</v>
      </c>
      <c r="T15" s="283">
        <f t="shared" si="5"/>
        <v>3586</v>
      </c>
      <c r="U15" s="283">
        <f t="shared" si="5"/>
        <v>1861</v>
      </c>
      <c r="V15" s="283">
        <f t="shared" si="5"/>
        <v>1725</v>
      </c>
      <c r="W15" s="283">
        <f t="shared" si="5"/>
        <v>3763</v>
      </c>
      <c r="X15" s="283">
        <f t="shared" si="5"/>
        <v>1960</v>
      </c>
      <c r="Y15" s="283">
        <f t="shared" si="5"/>
        <v>1803</v>
      </c>
      <c r="Z15" s="283">
        <f t="shared" si="5"/>
        <v>3806</v>
      </c>
      <c r="AA15" s="283">
        <f t="shared" si="5"/>
        <v>1918</v>
      </c>
      <c r="AB15" s="283">
        <f t="shared" si="5"/>
        <v>1888</v>
      </c>
      <c r="AC15" s="283">
        <f t="shared" si="5"/>
        <v>1314</v>
      </c>
      <c r="AD15" s="283">
        <f t="shared" si="5"/>
        <v>534</v>
      </c>
      <c r="AE15" s="283">
        <f t="shared" si="5"/>
        <v>780</v>
      </c>
      <c r="AF15" s="283">
        <f t="shared" si="5"/>
        <v>336</v>
      </c>
      <c r="AG15" s="283">
        <f t="shared" si="5"/>
        <v>110</v>
      </c>
      <c r="AH15" s="283">
        <f t="shared" si="5"/>
        <v>226</v>
      </c>
    </row>
    <row r="16" spans="2:34" ht="9.75" customHeight="1">
      <c r="B16" s="1156"/>
      <c r="C16" s="110"/>
      <c r="D16" s="119"/>
      <c r="E16" s="119"/>
      <c r="F16" s="119"/>
      <c r="G16" s="11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row>
    <row r="17" spans="2:34" s="1160" customFormat="1" ht="12" customHeight="1">
      <c r="B17" s="1596" t="s">
        <v>1959</v>
      </c>
      <c r="C17" s="110" t="s">
        <v>1941</v>
      </c>
      <c r="D17" s="1161">
        <f>SUM(E17:F17)</f>
        <v>1</v>
      </c>
      <c r="E17" s="283">
        <v>1</v>
      </c>
      <c r="F17" s="283">
        <v>0</v>
      </c>
      <c r="G17" s="283">
        <v>21</v>
      </c>
      <c r="H17" s="283">
        <f>SUM(I17:J17)</f>
        <v>750</v>
      </c>
      <c r="I17" s="283">
        <f>SUM(L17,O17,R17,U17,X17,AA17)</f>
        <v>373</v>
      </c>
      <c r="J17" s="283">
        <f>SUM(M17,P17,S17,V17,Y17,AB17)</f>
        <v>377</v>
      </c>
      <c r="K17" s="283">
        <f>SUM(L17:M17)</f>
        <v>127</v>
      </c>
      <c r="L17" s="283">
        <v>60</v>
      </c>
      <c r="M17" s="283">
        <v>67</v>
      </c>
      <c r="N17" s="283">
        <f>SUM(O17:P17)</f>
        <v>124</v>
      </c>
      <c r="O17" s="283">
        <v>57</v>
      </c>
      <c r="P17" s="283">
        <v>67</v>
      </c>
      <c r="Q17" s="283">
        <f>SUM(R17:S17)</f>
        <v>123</v>
      </c>
      <c r="R17" s="283">
        <v>63</v>
      </c>
      <c r="S17" s="283">
        <v>60</v>
      </c>
      <c r="T17" s="283">
        <f>SUM(U17:V17)</f>
        <v>125</v>
      </c>
      <c r="U17" s="283">
        <v>67</v>
      </c>
      <c r="V17" s="283">
        <v>58</v>
      </c>
      <c r="W17" s="284">
        <f>SUM(X17:Y17)</f>
        <v>125</v>
      </c>
      <c r="X17" s="283">
        <v>64</v>
      </c>
      <c r="Y17" s="283">
        <v>61</v>
      </c>
      <c r="Z17" s="284">
        <f>SUM(AA17:AB17)</f>
        <v>126</v>
      </c>
      <c r="AA17" s="283">
        <v>62</v>
      </c>
      <c r="AB17" s="283">
        <v>64</v>
      </c>
      <c r="AC17" s="284">
        <f>SUM(AD17:AE17)</f>
        <v>28</v>
      </c>
      <c r="AD17" s="283">
        <v>22</v>
      </c>
      <c r="AE17" s="283">
        <v>6</v>
      </c>
      <c r="AF17" s="284">
        <f>SUM(AG17:AH17)</f>
        <v>5</v>
      </c>
      <c r="AG17" s="283">
        <v>2</v>
      </c>
      <c r="AH17" s="283">
        <v>3</v>
      </c>
    </row>
    <row r="18" spans="2:34" s="1160" customFormat="1" ht="12" customHeight="1">
      <c r="B18" s="1597"/>
      <c r="C18" s="110" t="s">
        <v>1942</v>
      </c>
      <c r="D18" s="1161">
        <f>SUM(E18:F18)</f>
        <v>383</v>
      </c>
      <c r="E18" s="283">
        <v>346</v>
      </c>
      <c r="F18" s="283">
        <v>37</v>
      </c>
      <c r="G18" s="283">
        <v>3334</v>
      </c>
      <c r="H18" s="283">
        <f>SUM(I18:J18)</f>
        <v>82533</v>
      </c>
      <c r="I18" s="283">
        <f>SUM(L18,O18,R18,U18,X18,AA18)</f>
        <v>42078</v>
      </c>
      <c r="J18" s="283">
        <f>SUM(M18,P18,S18,V18,Y18,AB18)</f>
        <v>40455</v>
      </c>
      <c r="K18" s="283">
        <f>SUM(L18:M18)</f>
        <v>12529</v>
      </c>
      <c r="L18" s="283">
        <v>6286</v>
      </c>
      <c r="M18" s="283">
        <v>6243</v>
      </c>
      <c r="N18" s="283">
        <f>SUM(O18:P18)</f>
        <v>13020</v>
      </c>
      <c r="O18" s="283">
        <v>6600</v>
      </c>
      <c r="P18" s="283">
        <v>6420</v>
      </c>
      <c r="Q18" s="283">
        <f>SUM(R18:S18)</f>
        <v>13899</v>
      </c>
      <c r="R18" s="283">
        <v>7111</v>
      </c>
      <c r="S18" s="283">
        <v>6788</v>
      </c>
      <c r="T18" s="283">
        <f>SUM(U18:V18)</f>
        <v>13821</v>
      </c>
      <c r="U18" s="283">
        <v>7057</v>
      </c>
      <c r="V18" s="283">
        <v>6764</v>
      </c>
      <c r="W18" s="284">
        <f>SUM(X18:Y18)</f>
        <v>14611</v>
      </c>
      <c r="X18" s="283">
        <v>7517</v>
      </c>
      <c r="Y18" s="283">
        <v>7094</v>
      </c>
      <c r="Z18" s="284">
        <f>SUM(AA18:AB18)</f>
        <v>14653</v>
      </c>
      <c r="AA18" s="283">
        <v>7507</v>
      </c>
      <c r="AB18" s="283">
        <v>7146</v>
      </c>
      <c r="AC18" s="284">
        <f>SUM(AD18:AE18)</f>
        <v>5146</v>
      </c>
      <c r="AD18" s="283">
        <v>2025</v>
      </c>
      <c r="AE18" s="283">
        <v>3121</v>
      </c>
      <c r="AF18" s="284">
        <f>SUM(AG18:AH18)</f>
        <v>1241</v>
      </c>
      <c r="AG18" s="283">
        <v>398</v>
      </c>
      <c r="AH18" s="283">
        <v>843</v>
      </c>
    </row>
    <row r="19" spans="2:34" ht="9.75" customHeight="1">
      <c r="B19" s="1162"/>
      <c r="C19" s="1118"/>
      <c r="D19" s="119"/>
      <c r="E19" s="119"/>
      <c r="F19" s="119"/>
      <c r="G19" s="119"/>
      <c r="H19" s="289"/>
      <c r="I19" s="289"/>
      <c r="J19" s="289"/>
      <c r="K19" s="289"/>
      <c r="L19" s="289"/>
      <c r="M19" s="289"/>
      <c r="N19" s="289"/>
      <c r="O19" s="289"/>
      <c r="P19" s="289"/>
      <c r="Q19" s="289"/>
      <c r="R19" s="289"/>
      <c r="S19" s="289"/>
      <c r="T19" s="289"/>
      <c r="U19" s="290"/>
      <c r="V19" s="290"/>
      <c r="W19" s="290"/>
      <c r="X19" s="290"/>
      <c r="Y19" s="290"/>
      <c r="Z19" s="290"/>
      <c r="AA19" s="290"/>
      <c r="AB19" s="290"/>
      <c r="AC19" s="290"/>
      <c r="AD19" s="290"/>
      <c r="AE19" s="290"/>
      <c r="AF19" s="290"/>
      <c r="AG19" s="290"/>
      <c r="AH19" s="290"/>
    </row>
    <row r="20" spans="2:34" ht="13.5" customHeight="1">
      <c r="B20" s="610"/>
      <c r="C20" s="74" t="s">
        <v>2121</v>
      </c>
      <c r="D20" s="119">
        <f aca="true" t="shared" si="6" ref="D20:D63">SUM(E20:F20)</f>
        <v>38</v>
      </c>
      <c r="E20" s="120">
        <v>37</v>
      </c>
      <c r="F20" s="120">
        <v>1</v>
      </c>
      <c r="G20" s="120">
        <v>531</v>
      </c>
      <c r="H20" s="119">
        <f aca="true" t="shared" si="7" ref="H20:H63">SUM(I20:J20)</f>
        <v>16185</v>
      </c>
      <c r="I20" s="119">
        <v>8227</v>
      </c>
      <c r="J20" s="119">
        <v>7958</v>
      </c>
      <c r="K20" s="119">
        <f aca="true" t="shared" si="8" ref="K20:K63">SUM(L20:M20)</f>
        <v>2534</v>
      </c>
      <c r="L20" s="120">
        <v>1228</v>
      </c>
      <c r="M20" s="120">
        <v>1306</v>
      </c>
      <c r="N20" s="120">
        <f aca="true" t="shared" si="9" ref="N20:N63">SUM(O20:P20)</f>
        <v>2599</v>
      </c>
      <c r="O20" s="119">
        <v>1302</v>
      </c>
      <c r="P20" s="120">
        <v>1297</v>
      </c>
      <c r="Q20" s="120">
        <f aca="true" t="shared" si="10" ref="Q20:Q63">SUM(R20:S20)</f>
        <v>2664</v>
      </c>
      <c r="R20" s="120">
        <v>1335</v>
      </c>
      <c r="S20" s="120">
        <v>1329</v>
      </c>
      <c r="T20" s="119">
        <f aca="true" t="shared" si="11" ref="T20:T63">SUM(U20:V20)</f>
        <v>2766</v>
      </c>
      <c r="U20" s="120">
        <v>1416</v>
      </c>
      <c r="V20" s="120">
        <v>1350</v>
      </c>
      <c r="W20" s="120">
        <f aca="true" t="shared" si="12" ref="W20:W63">SUM(X20:Y20)</f>
        <v>2765</v>
      </c>
      <c r="X20" s="120">
        <v>1465</v>
      </c>
      <c r="Y20" s="120">
        <v>1300</v>
      </c>
      <c r="Z20" s="120">
        <f aca="true" t="shared" si="13" ref="Z20:Z63">SUM(AA20:AB20)</f>
        <v>2857</v>
      </c>
      <c r="AA20" s="120">
        <v>1481</v>
      </c>
      <c r="AB20" s="120">
        <v>1376</v>
      </c>
      <c r="AC20" s="120">
        <f aca="true" t="shared" si="14" ref="AC20:AC63">SUM(AD20:AE20)</f>
        <v>771</v>
      </c>
      <c r="AD20" s="120">
        <v>271</v>
      </c>
      <c r="AE20" s="120">
        <v>500</v>
      </c>
      <c r="AF20" s="120">
        <f aca="true" t="shared" si="15" ref="AF20:AF63">SUM(AG20:AH20)</f>
        <v>113</v>
      </c>
      <c r="AG20" s="120">
        <v>76</v>
      </c>
      <c r="AH20" s="120">
        <v>37</v>
      </c>
    </row>
    <row r="21" spans="2:34" ht="13.5" customHeight="1">
      <c r="B21" s="610"/>
      <c r="C21" s="74" t="s">
        <v>2122</v>
      </c>
      <c r="D21" s="119">
        <f t="shared" si="6"/>
        <v>28</v>
      </c>
      <c r="E21" s="120">
        <v>18</v>
      </c>
      <c r="F21" s="120">
        <v>10</v>
      </c>
      <c r="G21" s="120">
        <v>233</v>
      </c>
      <c r="H21" s="119">
        <f t="shared" si="7"/>
        <v>6124</v>
      </c>
      <c r="I21" s="119">
        <v>3088</v>
      </c>
      <c r="J21" s="119">
        <v>3036</v>
      </c>
      <c r="K21" s="119">
        <f t="shared" si="8"/>
        <v>967</v>
      </c>
      <c r="L21" s="120">
        <v>481</v>
      </c>
      <c r="M21" s="120">
        <v>486</v>
      </c>
      <c r="N21" s="120">
        <f t="shared" si="9"/>
        <v>984</v>
      </c>
      <c r="O21" s="120">
        <v>483</v>
      </c>
      <c r="P21" s="120">
        <v>501</v>
      </c>
      <c r="Q21" s="120">
        <f t="shared" si="10"/>
        <v>1061</v>
      </c>
      <c r="R21" s="120">
        <v>549</v>
      </c>
      <c r="S21" s="120">
        <v>512</v>
      </c>
      <c r="T21" s="119">
        <f t="shared" si="11"/>
        <v>985</v>
      </c>
      <c r="U21" s="120">
        <v>494</v>
      </c>
      <c r="V21" s="120">
        <v>491</v>
      </c>
      <c r="W21" s="120">
        <f t="shared" si="12"/>
        <v>1052</v>
      </c>
      <c r="X21" s="120">
        <v>534</v>
      </c>
      <c r="Y21" s="120">
        <v>518</v>
      </c>
      <c r="Z21" s="120">
        <f t="shared" si="13"/>
        <v>1075</v>
      </c>
      <c r="AA21" s="120">
        <v>547</v>
      </c>
      <c r="AB21" s="120">
        <v>528</v>
      </c>
      <c r="AC21" s="120">
        <f t="shared" si="14"/>
        <v>341</v>
      </c>
      <c r="AD21" s="120">
        <v>131</v>
      </c>
      <c r="AE21" s="120">
        <v>210</v>
      </c>
      <c r="AF21" s="120">
        <f t="shared" si="15"/>
        <v>81</v>
      </c>
      <c r="AG21" s="120">
        <v>15</v>
      </c>
      <c r="AH21" s="120">
        <v>66</v>
      </c>
    </row>
    <row r="22" spans="2:34" ht="13.5" customHeight="1">
      <c r="B22" s="610"/>
      <c r="C22" s="74" t="s">
        <v>2123</v>
      </c>
      <c r="D22" s="119">
        <f t="shared" si="6"/>
        <v>22</v>
      </c>
      <c r="E22" s="120">
        <v>21</v>
      </c>
      <c r="F22" s="120">
        <v>1</v>
      </c>
      <c r="G22" s="120">
        <v>237</v>
      </c>
      <c r="H22" s="119">
        <f t="shared" si="7"/>
        <v>6730</v>
      </c>
      <c r="I22" s="119">
        <v>3487</v>
      </c>
      <c r="J22" s="119">
        <v>3243</v>
      </c>
      <c r="K22" s="119">
        <f t="shared" si="8"/>
        <v>1096</v>
      </c>
      <c r="L22" s="120">
        <v>573</v>
      </c>
      <c r="M22" s="120">
        <v>523</v>
      </c>
      <c r="N22" s="120">
        <f t="shared" si="9"/>
        <v>1073</v>
      </c>
      <c r="O22" s="120">
        <v>554</v>
      </c>
      <c r="P22" s="120">
        <v>519</v>
      </c>
      <c r="Q22" s="120">
        <f t="shared" si="10"/>
        <v>1150</v>
      </c>
      <c r="R22" s="120">
        <v>605</v>
      </c>
      <c r="S22" s="120">
        <v>545</v>
      </c>
      <c r="T22" s="119">
        <f t="shared" si="11"/>
        <v>1086</v>
      </c>
      <c r="U22" s="120">
        <v>568</v>
      </c>
      <c r="V22" s="120">
        <v>518</v>
      </c>
      <c r="W22" s="120">
        <f t="shared" si="12"/>
        <v>1156</v>
      </c>
      <c r="X22" s="120">
        <v>594</v>
      </c>
      <c r="Y22" s="120">
        <v>562</v>
      </c>
      <c r="Z22" s="120">
        <f t="shared" si="13"/>
        <v>1169</v>
      </c>
      <c r="AA22" s="120">
        <v>593</v>
      </c>
      <c r="AB22" s="120">
        <v>576</v>
      </c>
      <c r="AC22" s="120">
        <f t="shared" si="14"/>
        <v>368</v>
      </c>
      <c r="AD22" s="120">
        <v>144</v>
      </c>
      <c r="AE22" s="120">
        <v>224</v>
      </c>
      <c r="AF22" s="120">
        <f t="shared" si="15"/>
        <v>65</v>
      </c>
      <c r="AG22" s="120">
        <v>30</v>
      </c>
      <c r="AH22" s="120">
        <v>35</v>
      </c>
    </row>
    <row r="23" spans="2:34" ht="13.5" customHeight="1">
      <c r="B23" s="610"/>
      <c r="C23" s="74" t="s">
        <v>2124</v>
      </c>
      <c r="D23" s="119">
        <f t="shared" si="6"/>
        <v>22</v>
      </c>
      <c r="E23" s="120">
        <v>22</v>
      </c>
      <c r="F23" s="295">
        <v>0</v>
      </c>
      <c r="G23" s="120">
        <v>229</v>
      </c>
      <c r="H23" s="119">
        <f t="shared" si="7"/>
        <v>6508</v>
      </c>
      <c r="I23" s="119">
        <v>3322</v>
      </c>
      <c r="J23" s="119">
        <v>3186</v>
      </c>
      <c r="K23" s="119">
        <f t="shared" si="8"/>
        <v>976</v>
      </c>
      <c r="L23" s="120">
        <v>494</v>
      </c>
      <c r="M23" s="120">
        <v>482</v>
      </c>
      <c r="N23" s="120">
        <f t="shared" si="9"/>
        <v>1062</v>
      </c>
      <c r="O23" s="120">
        <v>550</v>
      </c>
      <c r="P23" s="120">
        <v>512</v>
      </c>
      <c r="Q23" s="120">
        <f t="shared" si="10"/>
        <v>1127</v>
      </c>
      <c r="R23" s="120">
        <v>591</v>
      </c>
      <c r="S23" s="120">
        <v>536</v>
      </c>
      <c r="T23" s="119">
        <f t="shared" si="11"/>
        <v>1101</v>
      </c>
      <c r="U23" s="120">
        <v>563</v>
      </c>
      <c r="V23" s="120">
        <v>538</v>
      </c>
      <c r="W23" s="120">
        <f t="shared" si="12"/>
        <v>1141</v>
      </c>
      <c r="X23" s="120">
        <v>575</v>
      </c>
      <c r="Y23" s="120">
        <v>566</v>
      </c>
      <c r="Z23" s="120">
        <f t="shared" si="13"/>
        <v>1101</v>
      </c>
      <c r="AA23" s="120">
        <v>549</v>
      </c>
      <c r="AB23" s="120">
        <v>552</v>
      </c>
      <c r="AC23" s="120">
        <f t="shared" si="14"/>
        <v>354</v>
      </c>
      <c r="AD23" s="120">
        <v>141</v>
      </c>
      <c r="AE23" s="120">
        <v>213</v>
      </c>
      <c r="AF23" s="120">
        <f t="shared" si="15"/>
        <v>88</v>
      </c>
      <c r="AG23" s="120">
        <v>32</v>
      </c>
      <c r="AH23" s="120">
        <v>56</v>
      </c>
    </row>
    <row r="24" spans="2:34" ht="13.5" customHeight="1">
      <c r="B24" s="610"/>
      <c r="C24" s="74" t="s">
        <v>2125</v>
      </c>
      <c r="D24" s="119">
        <f t="shared" si="6"/>
        <v>14</v>
      </c>
      <c r="E24" s="120">
        <v>11</v>
      </c>
      <c r="F24" s="120">
        <v>3</v>
      </c>
      <c r="G24" s="120">
        <v>120</v>
      </c>
      <c r="H24" s="119">
        <f t="shared" si="7"/>
        <v>2933</v>
      </c>
      <c r="I24" s="119">
        <v>1447</v>
      </c>
      <c r="J24" s="119">
        <v>1486</v>
      </c>
      <c r="K24" s="119">
        <f t="shared" si="8"/>
        <v>418</v>
      </c>
      <c r="L24" s="120">
        <v>181</v>
      </c>
      <c r="M24" s="120">
        <v>237</v>
      </c>
      <c r="N24" s="120">
        <f t="shared" si="9"/>
        <v>494</v>
      </c>
      <c r="O24" s="120">
        <v>247</v>
      </c>
      <c r="P24" s="120">
        <v>247</v>
      </c>
      <c r="Q24" s="120">
        <f t="shared" si="10"/>
        <v>494</v>
      </c>
      <c r="R24" s="120">
        <v>240</v>
      </c>
      <c r="S24" s="120">
        <v>254</v>
      </c>
      <c r="T24" s="119">
        <f t="shared" si="11"/>
        <v>488</v>
      </c>
      <c r="U24" s="120">
        <v>260</v>
      </c>
      <c r="V24" s="120">
        <v>228</v>
      </c>
      <c r="W24" s="120">
        <f t="shared" si="12"/>
        <v>534</v>
      </c>
      <c r="X24" s="120">
        <v>262</v>
      </c>
      <c r="Y24" s="120">
        <v>272</v>
      </c>
      <c r="Z24" s="120">
        <f t="shared" si="13"/>
        <v>505</v>
      </c>
      <c r="AA24" s="120">
        <v>257</v>
      </c>
      <c r="AB24" s="120">
        <v>248</v>
      </c>
      <c r="AC24" s="120">
        <f t="shared" si="14"/>
        <v>178</v>
      </c>
      <c r="AD24" s="120">
        <v>86</v>
      </c>
      <c r="AE24" s="120">
        <v>92</v>
      </c>
      <c r="AF24" s="120">
        <f t="shared" si="15"/>
        <v>50</v>
      </c>
      <c r="AG24" s="120">
        <v>14</v>
      </c>
      <c r="AH24" s="120">
        <v>36</v>
      </c>
    </row>
    <row r="25" spans="2:34" ht="13.5" customHeight="1">
      <c r="B25" s="610"/>
      <c r="C25" s="74" t="s">
        <v>2126</v>
      </c>
      <c r="D25" s="119">
        <f t="shared" si="6"/>
        <v>11</v>
      </c>
      <c r="E25" s="120">
        <v>11</v>
      </c>
      <c r="F25" s="295">
        <v>0</v>
      </c>
      <c r="G25" s="120">
        <v>123</v>
      </c>
      <c r="H25" s="119">
        <f t="shared" si="7"/>
        <v>3085</v>
      </c>
      <c r="I25" s="119">
        <v>1612</v>
      </c>
      <c r="J25" s="119">
        <v>1473</v>
      </c>
      <c r="K25" s="119">
        <f t="shared" si="8"/>
        <v>445</v>
      </c>
      <c r="L25" s="120">
        <v>226</v>
      </c>
      <c r="M25" s="120">
        <v>219</v>
      </c>
      <c r="N25" s="120">
        <f t="shared" si="9"/>
        <v>483</v>
      </c>
      <c r="O25" s="120">
        <v>259</v>
      </c>
      <c r="P25" s="120">
        <v>224</v>
      </c>
      <c r="Q25" s="120">
        <f t="shared" si="10"/>
        <v>558</v>
      </c>
      <c r="R25" s="120">
        <v>297</v>
      </c>
      <c r="S25" s="120">
        <v>261</v>
      </c>
      <c r="T25" s="119">
        <f t="shared" si="11"/>
        <v>510</v>
      </c>
      <c r="U25" s="120">
        <v>261</v>
      </c>
      <c r="V25" s="120">
        <v>249</v>
      </c>
      <c r="W25" s="120">
        <f t="shared" si="12"/>
        <v>542</v>
      </c>
      <c r="X25" s="120">
        <v>274</v>
      </c>
      <c r="Y25" s="120">
        <v>268</v>
      </c>
      <c r="Z25" s="120">
        <f t="shared" si="13"/>
        <v>547</v>
      </c>
      <c r="AA25" s="120">
        <v>295</v>
      </c>
      <c r="AB25" s="120">
        <v>252</v>
      </c>
      <c r="AC25" s="120">
        <f t="shared" si="14"/>
        <v>186</v>
      </c>
      <c r="AD25" s="120">
        <v>65</v>
      </c>
      <c r="AE25" s="120">
        <v>121</v>
      </c>
      <c r="AF25" s="120">
        <f t="shared" si="15"/>
        <v>57</v>
      </c>
      <c r="AG25" s="120">
        <v>13</v>
      </c>
      <c r="AH25" s="120">
        <v>44</v>
      </c>
    </row>
    <row r="26" spans="2:34" ht="13.5" customHeight="1">
      <c r="B26" s="610"/>
      <c r="C26" s="74" t="s">
        <v>2127</v>
      </c>
      <c r="D26" s="119">
        <f t="shared" si="6"/>
        <v>14</v>
      </c>
      <c r="E26" s="120">
        <v>10</v>
      </c>
      <c r="F26" s="120">
        <v>4</v>
      </c>
      <c r="G26" s="120">
        <v>97</v>
      </c>
      <c r="H26" s="119">
        <f t="shared" si="7"/>
        <v>2305</v>
      </c>
      <c r="I26" s="119">
        <v>1130</v>
      </c>
      <c r="J26" s="119">
        <v>1175</v>
      </c>
      <c r="K26" s="119">
        <f t="shared" si="8"/>
        <v>358</v>
      </c>
      <c r="L26" s="120">
        <v>180</v>
      </c>
      <c r="M26" s="120">
        <v>178</v>
      </c>
      <c r="N26" s="120">
        <f t="shared" si="9"/>
        <v>355</v>
      </c>
      <c r="O26" s="120">
        <v>181</v>
      </c>
      <c r="P26" s="120">
        <v>174</v>
      </c>
      <c r="Q26" s="120">
        <f t="shared" si="10"/>
        <v>394</v>
      </c>
      <c r="R26" s="120">
        <v>193</v>
      </c>
      <c r="S26" s="120">
        <v>201</v>
      </c>
      <c r="T26" s="119">
        <f t="shared" si="11"/>
        <v>357</v>
      </c>
      <c r="U26" s="120">
        <v>170</v>
      </c>
      <c r="V26" s="120">
        <v>187</v>
      </c>
      <c r="W26" s="120">
        <f t="shared" si="12"/>
        <v>452</v>
      </c>
      <c r="X26" s="120">
        <v>211</v>
      </c>
      <c r="Y26" s="120">
        <v>241</v>
      </c>
      <c r="Z26" s="120">
        <f t="shared" si="13"/>
        <v>389</v>
      </c>
      <c r="AA26" s="120">
        <v>195</v>
      </c>
      <c r="AB26" s="120">
        <v>194</v>
      </c>
      <c r="AC26" s="120">
        <f t="shared" si="14"/>
        <v>149</v>
      </c>
      <c r="AD26" s="120">
        <v>60</v>
      </c>
      <c r="AE26" s="120">
        <v>89</v>
      </c>
      <c r="AF26" s="120">
        <f t="shared" si="15"/>
        <v>38</v>
      </c>
      <c r="AG26" s="120">
        <v>15</v>
      </c>
      <c r="AH26" s="120">
        <v>23</v>
      </c>
    </row>
    <row r="27" spans="2:34" ht="13.5" customHeight="1">
      <c r="B27" s="610"/>
      <c r="C27" s="74" t="s">
        <v>2128</v>
      </c>
      <c r="D27" s="119">
        <f t="shared" si="6"/>
        <v>9</v>
      </c>
      <c r="E27" s="120">
        <v>9</v>
      </c>
      <c r="F27" s="295">
        <v>0</v>
      </c>
      <c r="G27" s="120">
        <v>82</v>
      </c>
      <c r="H27" s="119">
        <f t="shared" si="7"/>
        <v>2058</v>
      </c>
      <c r="I27" s="119">
        <v>1064</v>
      </c>
      <c r="J27" s="119">
        <v>994</v>
      </c>
      <c r="K27" s="119">
        <f t="shared" si="8"/>
        <v>310</v>
      </c>
      <c r="L27" s="120">
        <v>152</v>
      </c>
      <c r="M27" s="120">
        <v>158</v>
      </c>
      <c r="N27" s="120">
        <f t="shared" si="9"/>
        <v>298</v>
      </c>
      <c r="O27" s="120">
        <v>158</v>
      </c>
      <c r="P27" s="120">
        <v>140</v>
      </c>
      <c r="Q27" s="120">
        <f t="shared" si="10"/>
        <v>360</v>
      </c>
      <c r="R27" s="120">
        <v>181</v>
      </c>
      <c r="S27" s="120">
        <v>179</v>
      </c>
      <c r="T27" s="119">
        <f t="shared" si="11"/>
        <v>344</v>
      </c>
      <c r="U27" s="120">
        <v>180</v>
      </c>
      <c r="V27" s="120">
        <v>164</v>
      </c>
      <c r="W27" s="120">
        <f t="shared" si="12"/>
        <v>363</v>
      </c>
      <c r="X27" s="120">
        <v>183</v>
      </c>
      <c r="Y27" s="120">
        <v>180</v>
      </c>
      <c r="Z27" s="120">
        <f t="shared" si="13"/>
        <v>383</v>
      </c>
      <c r="AA27" s="120">
        <v>210</v>
      </c>
      <c r="AB27" s="120">
        <v>173</v>
      </c>
      <c r="AC27" s="120">
        <f t="shared" si="14"/>
        <v>128</v>
      </c>
      <c r="AD27" s="120">
        <v>51</v>
      </c>
      <c r="AE27" s="120">
        <v>77</v>
      </c>
      <c r="AF27" s="120">
        <f t="shared" si="15"/>
        <v>29</v>
      </c>
      <c r="AG27" s="120">
        <v>3</v>
      </c>
      <c r="AH27" s="120">
        <v>26</v>
      </c>
    </row>
    <row r="28" spans="2:34" ht="13.5" customHeight="1">
      <c r="B28" s="610"/>
      <c r="C28" s="74" t="s">
        <v>2129</v>
      </c>
      <c r="D28" s="119">
        <f t="shared" si="6"/>
        <v>6</v>
      </c>
      <c r="E28" s="120">
        <v>6</v>
      </c>
      <c r="F28" s="295">
        <v>0</v>
      </c>
      <c r="G28" s="120">
        <v>78</v>
      </c>
      <c r="H28" s="119">
        <f t="shared" si="7"/>
        <v>2105</v>
      </c>
      <c r="I28" s="119">
        <v>1068</v>
      </c>
      <c r="J28" s="119">
        <v>1037</v>
      </c>
      <c r="K28" s="119">
        <f t="shared" si="8"/>
        <v>302</v>
      </c>
      <c r="L28" s="120">
        <v>155</v>
      </c>
      <c r="M28" s="120">
        <v>147</v>
      </c>
      <c r="N28" s="120">
        <f t="shared" si="9"/>
        <v>322</v>
      </c>
      <c r="O28" s="120">
        <v>164</v>
      </c>
      <c r="P28" s="120">
        <v>158</v>
      </c>
      <c r="Q28" s="120">
        <f t="shared" si="10"/>
        <v>350</v>
      </c>
      <c r="R28" s="120">
        <v>177</v>
      </c>
      <c r="S28" s="120">
        <v>173</v>
      </c>
      <c r="T28" s="119">
        <f t="shared" si="11"/>
        <v>368</v>
      </c>
      <c r="U28" s="120">
        <v>175</v>
      </c>
      <c r="V28" s="120">
        <v>193</v>
      </c>
      <c r="W28" s="120">
        <f t="shared" si="12"/>
        <v>401</v>
      </c>
      <c r="X28" s="120">
        <v>200</v>
      </c>
      <c r="Y28" s="120">
        <v>201</v>
      </c>
      <c r="Z28" s="120">
        <f t="shared" si="13"/>
        <v>362</v>
      </c>
      <c r="AA28" s="120">
        <v>197</v>
      </c>
      <c r="AB28" s="120">
        <v>165</v>
      </c>
      <c r="AC28" s="120">
        <f t="shared" si="14"/>
        <v>118</v>
      </c>
      <c r="AD28" s="120">
        <v>51</v>
      </c>
      <c r="AE28" s="120">
        <v>67</v>
      </c>
      <c r="AF28" s="120">
        <f t="shared" si="15"/>
        <v>23</v>
      </c>
      <c r="AG28" s="120">
        <v>7</v>
      </c>
      <c r="AH28" s="120">
        <v>16</v>
      </c>
    </row>
    <row r="29" spans="2:34" ht="13.5" customHeight="1">
      <c r="B29" s="610"/>
      <c r="C29" s="74" t="s">
        <v>2130</v>
      </c>
      <c r="D29" s="119">
        <f t="shared" si="6"/>
        <v>13</v>
      </c>
      <c r="E29" s="120">
        <v>13</v>
      </c>
      <c r="F29" s="295">
        <v>0</v>
      </c>
      <c r="G29" s="120">
        <v>147</v>
      </c>
      <c r="H29" s="119">
        <f t="shared" si="7"/>
        <v>4129</v>
      </c>
      <c r="I29" s="119">
        <v>2103</v>
      </c>
      <c r="J29" s="119">
        <v>2026</v>
      </c>
      <c r="K29" s="119">
        <f t="shared" si="8"/>
        <v>616</v>
      </c>
      <c r="L29" s="120">
        <v>302</v>
      </c>
      <c r="M29" s="120">
        <v>314</v>
      </c>
      <c r="N29" s="120">
        <f t="shared" si="9"/>
        <v>693</v>
      </c>
      <c r="O29" s="120">
        <v>357</v>
      </c>
      <c r="P29" s="120">
        <v>336</v>
      </c>
      <c r="Q29" s="120">
        <f t="shared" si="10"/>
        <v>642</v>
      </c>
      <c r="R29" s="120">
        <v>330</v>
      </c>
      <c r="S29" s="120">
        <v>312</v>
      </c>
      <c r="T29" s="119">
        <f t="shared" si="11"/>
        <v>698</v>
      </c>
      <c r="U29" s="120">
        <v>357</v>
      </c>
      <c r="V29" s="120">
        <v>341</v>
      </c>
      <c r="W29" s="120">
        <f t="shared" si="12"/>
        <v>758</v>
      </c>
      <c r="X29" s="120">
        <v>399</v>
      </c>
      <c r="Y29" s="120">
        <v>359</v>
      </c>
      <c r="Z29" s="120">
        <f t="shared" si="13"/>
        <v>722</v>
      </c>
      <c r="AA29" s="120">
        <v>358</v>
      </c>
      <c r="AB29" s="120">
        <v>364</v>
      </c>
      <c r="AC29" s="120">
        <f t="shared" si="14"/>
        <v>225</v>
      </c>
      <c r="AD29" s="120">
        <v>80</v>
      </c>
      <c r="AE29" s="120">
        <v>145</v>
      </c>
      <c r="AF29" s="120">
        <f t="shared" si="15"/>
        <v>39</v>
      </c>
      <c r="AG29" s="120">
        <v>23</v>
      </c>
      <c r="AH29" s="120">
        <v>16</v>
      </c>
    </row>
    <row r="30" spans="2:34" ht="13.5" customHeight="1">
      <c r="B30" s="610"/>
      <c r="C30" s="74" t="s">
        <v>2131</v>
      </c>
      <c r="D30" s="119">
        <f t="shared" si="6"/>
        <v>7</v>
      </c>
      <c r="E30" s="120">
        <v>7</v>
      </c>
      <c r="F30" s="295">
        <v>0</v>
      </c>
      <c r="G30" s="120">
        <v>103</v>
      </c>
      <c r="H30" s="119">
        <f t="shared" si="7"/>
        <v>2957</v>
      </c>
      <c r="I30" s="119">
        <v>1485</v>
      </c>
      <c r="J30" s="119">
        <v>1472</v>
      </c>
      <c r="K30" s="119">
        <f t="shared" si="8"/>
        <v>447</v>
      </c>
      <c r="L30" s="120">
        <v>226</v>
      </c>
      <c r="M30" s="120">
        <v>221</v>
      </c>
      <c r="N30" s="120">
        <f t="shared" si="9"/>
        <v>498</v>
      </c>
      <c r="O30" s="120">
        <v>241</v>
      </c>
      <c r="P30" s="120">
        <v>257</v>
      </c>
      <c r="Q30" s="120">
        <f t="shared" si="10"/>
        <v>484</v>
      </c>
      <c r="R30" s="120">
        <v>241</v>
      </c>
      <c r="S30" s="120">
        <v>243</v>
      </c>
      <c r="T30" s="119">
        <f t="shared" si="11"/>
        <v>501</v>
      </c>
      <c r="U30" s="120">
        <v>244</v>
      </c>
      <c r="V30" s="120">
        <v>257</v>
      </c>
      <c r="W30" s="120">
        <f t="shared" si="12"/>
        <v>507</v>
      </c>
      <c r="X30" s="120">
        <v>258</v>
      </c>
      <c r="Y30" s="120">
        <v>249</v>
      </c>
      <c r="Z30" s="120">
        <f t="shared" si="13"/>
        <v>520</v>
      </c>
      <c r="AA30" s="120">
        <v>275</v>
      </c>
      <c r="AB30" s="120">
        <v>245</v>
      </c>
      <c r="AC30" s="120">
        <f t="shared" si="14"/>
        <v>146</v>
      </c>
      <c r="AD30" s="120">
        <v>58</v>
      </c>
      <c r="AE30" s="120">
        <v>88</v>
      </c>
      <c r="AF30" s="120">
        <f t="shared" si="15"/>
        <v>26</v>
      </c>
      <c r="AG30" s="120">
        <v>9</v>
      </c>
      <c r="AH30" s="120">
        <v>17</v>
      </c>
    </row>
    <row r="31" spans="2:34" ht="13.5" customHeight="1">
      <c r="B31" s="610"/>
      <c r="C31" s="74" t="s">
        <v>2132</v>
      </c>
      <c r="D31" s="119">
        <f t="shared" si="6"/>
        <v>12</v>
      </c>
      <c r="E31" s="120">
        <v>12</v>
      </c>
      <c r="F31" s="295">
        <v>0</v>
      </c>
      <c r="G31" s="120">
        <v>80</v>
      </c>
      <c r="H31" s="119">
        <f t="shared" si="7"/>
        <v>1553</v>
      </c>
      <c r="I31" s="119">
        <v>763</v>
      </c>
      <c r="J31" s="119">
        <v>790</v>
      </c>
      <c r="K31" s="119">
        <f t="shared" si="8"/>
        <v>232</v>
      </c>
      <c r="L31" s="120">
        <v>114</v>
      </c>
      <c r="M31" s="120">
        <v>118</v>
      </c>
      <c r="N31" s="120">
        <f t="shared" si="9"/>
        <v>241</v>
      </c>
      <c r="O31" s="120">
        <v>101</v>
      </c>
      <c r="P31" s="120">
        <v>140</v>
      </c>
      <c r="Q31" s="120">
        <f t="shared" si="10"/>
        <v>257</v>
      </c>
      <c r="R31" s="120">
        <v>136</v>
      </c>
      <c r="S31" s="120">
        <v>121</v>
      </c>
      <c r="T31" s="119">
        <f t="shared" si="11"/>
        <v>246</v>
      </c>
      <c r="U31" s="120">
        <v>131</v>
      </c>
      <c r="V31" s="120">
        <v>115</v>
      </c>
      <c r="W31" s="120">
        <f t="shared" si="12"/>
        <v>274</v>
      </c>
      <c r="X31" s="120">
        <v>139</v>
      </c>
      <c r="Y31" s="120">
        <v>135</v>
      </c>
      <c r="Z31" s="120">
        <f t="shared" si="13"/>
        <v>303</v>
      </c>
      <c r="AA31" s="120">
        <v>142</v>
      </c>
      <c r="AB31" s="120">
        <v>161</v>
      </c>
      <c r="AC31" s="120">
        <f t="shared" si="14"/>
        <v>125</v>
      </c>
      <c r="AD31" s="120">
        <v>54</v>
      </c>
      <c r="AE31" s="120">
        <v>71</v>
      </c>
      <c r="AF31" s="120">
        <f t="shared" si="15"/>
        <v>31</v>
      </c>
      <c r="AG31" s="120">
        <v>4</v>
      </c>
      <c r="AH31" s="120">
        <v>27</v>
      </c>
    </row>
    <row r="32" spans="2:34" ht="13.5" customHeight="1">
      <c r="B32" s="610"/>
      <c r="C32" s="74" t="s">
        <v>2133</v>
      </c>
      <c r="D32" s="119">
        <f t="shared" si="6"/>
        <v>9</v>
      </c>
      <c r="E32" s="120">
        <v>8</v>
      </c>
      <c r="F32" s="120">
        <v>1</v>
      </c>
      <c r="G32" s="120">
        <v>89</v>
      </c>
      <c r="H32" s="119">
        <f t="shared" si="7"/>
        <v>2509</v>
      </c>
      <c r="I32" s="119">
        <v>1305</v>
      </c>
      <c r="J32" s="119">
        <v>1204</v>
      </c>
      <c r="K32" s="119">
        <f t="shared" si="8"/>
        <v>366</v>
      </c>
      <c r="L32" s="120">
        <v>184</v>
      </c>
      <c r="M32" s="120">
        <v>182</v>
      </c>
      <c r="N32" s="120">
        <f t="shared" si="9"/>
        <v>407</v>
      </c>
      <c r="O32" s="120">
        <v>213</v>
      </c>
      <c r="P32" s="120">
        <v>194</v>
      </c>
      <c r="Q32" s="120">
        <f t="shared" si="10"/>
        <v>441</v>
      </c>
      <c r="R32" s="120">
        <v>244</v>
      </c>
      <c r="S32" s="120">
        <v>197</v>
      </c>
      <c r="T32" s="119">
        <f t="shared" si="11"/>
        <v>407</v>
      </c>
      <c r="U32" s="120">
        <v>213</v>
      </c>
      <c r="V32" s="120">
        <v>194</v>
      </c>
      <c r="W32" s="120">
        <f t="shared" si="12"/>
        <v>461</v>
      </c>
      <c r="X32" s="120">
        <v>240</v>
      </c>
      <c r="Y32" s="120">
        <v>221</v>
      </c>
      <c r="Z32" s="120">
        <f t="shared" si="13"/>
        <v>427</v>
      </c>
      <c r="AA32" s="120">
        <v>211</v>
      </c>
      <c r="AB32" s="120">
        <v>216</v>
      </c>
      <c r="AC32" s="120">
        <f t="shared" si="14"/>
        <v>143</v>
      </c>
      <c r="AD32" s="120">
        <v>51</v>
      </c>
      <c r="AE32" s="120">
        <v>92</v>
      </c>
      <c r="AF32" s="120">
        <f t="shared" si="15"/>
        <v>44</v>
      </c>
      <c r="AG32" s="120">
        <v>8</v>
      </c>
      <c r="AH32" s="120">
        <v>36</v>
      </c>
    </row>
    <row r="33" spans="2:34" ht="13.5" customHeight="1">
      <c r="B33" s="610"/>
      <c r="C33" s="74" t="s">
        <v>2134</v>
      </c>
      <c r="D33" s="119">
        <f t="shared" si="6"/>
        <v>5</v>
      </c>
      <c r="E33" s="120">
        <v>5</v>
      </c>
      <c r="F33" s="295">
        <v>0</v>
      </c>
      <c r="G33" s="120">
        <v>47</v>
      </c>
      <c r="H33" s="119">
        <f t="shared" si="7"/>
        <v>1170</v>
      </c>
      <c r="I33" s="119">
        <v>581</v>
      </c>
      <c r="J33" s="119">
        <v>589</v>
      </c>
      <c r="K33" s="119">
        <f t="shared" si="8"/>
        <v>179</v>
      </c>
      <c r="L33" s="120">
        <v>93</v>
      </c>
      <c r="M33" s="120">
        <v>86</v>
      </c>
      <c r="N33" s="120">
        <f t="shared" si="9"/>
        <v>175</v>
      </c>
      <c r="O33" s="120">
        <v>85</v>
      </c>
      <c r="P33" s="120">
        <v>90</v>
      </c>
      <c r="Q33" s="120">
        <f t="shared" si="10"/>
        <v>201</v>
      </c>
      <c r="R33" s="120">
        <v>103</v>
      </c>
      <c r="S33" s="120">
        <v>98</v>
      </c>
      <c r="T33" s="119">
        <f t="shared" si="11"/>
        <v>215</v>
      </c>
      <c r="U33" s="120">
        <v>111</v>
      </c>
      <c r="V33" s="120">
        <v>104</v>
      </c>
      <c r="W33" s="120">
        <f t="shared" si="12"/>
        <v>207</v>
      </c>
      <c r="X33" s="120">
        <v>98</v>
      </c>
      <c r="Y33" s="120">
        <v>109</v>
      </c>
      <c r="Z33" s="120">
        <f t="shared" si="13"/>
        <v>193</v>
      </c>
      <c r="AA33" s="120">
        <v>91</v>
      </c>
      <c r="AB33" s="120">
        <v>102</v>
      </c>
      <c r="AC33" s="120">
        <f t="shared" si="14"/>
        <v>71</v>
      </c>
      <c r="AD33" s="120">
        <v>24</v>
      </c>
      <c r="AE33" s="120">
        <v>47</v>
      </c>
      <c r="AF33" s="120">
        <f t="shared" si="15"/>
        <v>12</v>
      </c>
      <c r="AG33" s="120">
        <v>5</v>
      </c>
      <c r="AH33" s="120">
        <v>7</v>
      </c>
    </row>
    <row r="34" spans="2:34" ht="13.5" customHeight="1">
      <c r="B34" s="610"/>
      <c r="C34" s="74" t="s">
        <v>2135</v>
      </c>
      <c r="D34" s="119">
        <f t="shared" si="6"/>
        <v>2</v>
      </c>
      <c r="E34" s="120">
        <v>2</v>
      </c>
      <c r="F34" s="295">
        <v>0</v>
      </c>
      <c r="G34" s="120">
        <v>32</v>
      </c>
      <c r="H34" s="119">
        <f t="shared" si="7"/>
        <v>894</v>
      </c>
      <c r="I34" s="119">
        <v>460</v>
      </c>
      <c r="J34" s="119">
        <v>434</v>
      </c>
      <c r="K34" s="119">
        <f t="shared" si="8"/>
        <v>126</v>
      </c>
      <c r="L34" s="120">
        <v>67</v>
      </c>
      <c r="M34" s="120">
        <v>59</v>
      </c>
      <c r="N34" s="120">
        <f t="shared" si="9"/>
        <v>151</v>
      </c>
      <c r="O34" s="120">
        <v>83</v>
      </c>
      <c r="P34" s="120">
        <v>68</v>
      </c>
      <c r="Q34" s="120">
        <f t="shared" si="10"/>
        <v>133</v>
      </c>
      <c r="R34" s="120">
        <v>69</v>
      </c>
      <c r="S34" s="120">
        <v>64</v>
      </c>
      <c r="T34" s="119">
        <f t="shared" si="11"/>
        <v>167</v>
      </c>
      <c r="U34" s="120">
        <v>77</v>
      </c>
      <c r="V34" s="120">
        <v>90</v>
      </c>
      <c r="W34" s="120">
        <f t="shared" si="12"/>
        <v>146</v>
      </c>
      <c r="X34" s="120">
        <v>66</v>
      </c>
      <c r="Y34" s="120">
        <v>80</v>
      </c>
      <c r="Z34" s="120">
        <f t="shared" si="13"/>
        <v>171</v>
      </c>
      <c r="AA34" s="120">
        <v>98</v>
      </c>
      <c r="AB34" s="120">
        <v>73</v>
      </c>
      <c r="AC34" s="120">
        <f t="shared" si="14"/>
        <v>44</v>
      </c>
      <c r="AD34" s="120">
        <v>15</v>
      </c>
      <c r="AE34" s="120">
        <v>29</v>
      </c>
      <c r="AF34" s="120">
        <f t="shared" si="15"/>
        <v>8</v>
      </c>
      <c r="AG34" s="120">
        <v>4</v>
      </c>
      <c r="AH34" s="120">
        <v>4</v>
      </c>
    </row>
    <row r="35" spans="2:34" ht="13.5" customHeight="1">
      <c r="B35" s="610"/>
      <c r="C35" s="74" t="s">
        <v>2136</v>
      </c>
      <c r="D35" s="119">
        <f t="shared" si="6"/>
        <v>6</v>
      </c>
      <c r="E35" s="120">
        <v>6</v>
      </c>
      <c r="F35" s="295">
        <v>0</v>
      </c>
      <c r="G35" s="120">
        <v>61</v>
      </c>
      <c r="H35" s="119">
        <f t="shared" si="7"/>
        <v>1507</v>
      </c>
      <c r="I35" s="119">
        <v>782</v>
      </c>
      <c r="J35" s="119">
        <v>725</v>
      </c>
      <c r="K35" s="119">
        <f t="shared" si="8"/>
        <v>219</v>
      </c>
      <c r="L35" s="120">
        <v>113</v>
      </c>
      <c r="M35" s="120">
        <v>106</v>
      </c>
      <c r="N35" s="120">
        <f t="shared" si="9"/>
        <v>226</v>
      </c>
      <c r="O35" s="120">
        <v>120</v>
      </c>
      <c r="P35" s="120">
        <v>106</v>
      </c>
      <c r="Q35" s="120">
        <f t="shared" si="10"/>
        <v>256</v>
      </c>
      <c r="R35" s="120">
        <v>127</v>
      </c>
      <c r="S35" s="120">
        <v>129</v>
      </c>
      <c r="T35" s="119">
        <f t="shared" si="11"/>
        <v>268</v>
      </c>
      <c r="U35" s="120">
        <v>148</v>
      </c>
      <c r="V35" s="120">
        <v>120</v>
      </c>
      <c r="W35" s="120">
        <f t="shared" si="12"/>
        <v>258</v>
      </c>
      <c r="X35" s="120">
        <v>141</v>
      </c>
      <c r="Y35" s="120">
        <v>117</v>
      </c>
      <c r="Z35" s="120">
        <f t="shared" si="13"/>
        <v>280</v>
      </c>
      <c r="AA35" s="120">
        <v>133</v>
      </c>
      <c r="AB35" s="120">
        <v>147</v>
      </c>
      <c r="AC35" s="120">
        <f t="shared" si="14"/>
        <v>99</v>
      </c>
      <c r="AD35" s="120">
        <v>32</v>
      </c>
      <c r="AE35" s="120">
        <v>67</v>
      </c>
      <c r="AF35" s="120">
        <f t="shared" si="15"/>
        <v>15</v>
      </c>
      <c r="AG35" s="120">
        <v>7</v>
      </c>
      <c r="AH35" s="120">
        <v>8</v>
      </c>
    </row>
    <row r="36" spans="2:34" ht="13.5" customHeight="1">
      <c r="B36" s="610"/>
      <c r="C36" s="74" t="s">
        <v>2137</v>
      </c>
      <c r="D36" s="119">
        <f t="shared" si="6"/>
        <v>10</v>
      </c>
      <c r="E36" s="120">
        <v>8</v>
      </c>
      <c r="F36" s="120">
        <v>2</v>
      </c>
      <c r="G36" s="120">
        <v>38</v>
      </c>
      <c r="H36" s="119">
        <f t="shared" si="7"/>
        <v>479</v>
      </c>
      <c r="I36" s="119">
        <v>253</v>
      </c>
      <c r="J36" s="119">
        <v>226</v>
      </c>
      <c r="K36" s="119">
        <f t="shared" si="8"/>
        <v>69</v>
      </c>
      <c r="L36" s="120">
        <v>35</v>
      </c>
      <c r="M36" s="120">
        <v>34</v>
      </c>
      <c r="N36" s="120">
        <f t="shared" si="9"/>
        <v>61</v>
      </c>
      <c r="O36" s="120">
        <v>37</v>
      </c>
      <c r="P36" s="120">
        <v>24</v>
      </c>
      <c r="Q36" s="120">
        <f t="shared" si="10"/>
        <v>85</v>
      </c>
      <c r="R36" s="120">
        <v>49</v>
      </c>
      <c r="S36" s="120">
        <v>36</v>
      </c>
      <c r="T36" s="119">
        <f t="shared" si="11"/>
        <v>81</v>
      </c>
      <c r="U36" s="120">
        <v>37</v>
      </c>
      <c r="V36" s="120">
        <v>44</v>
      </c>
      <c r="W36" s="120">
        <f t="shared" si="12"/>
        <v>85</v>
      </c>
      <c r="X36" s="120">
        <v>45</v>
      </c>
      <c r="Y36" s="120">
        <v>40</v>
      </c>
      <c r="Z36" s="120">
        <f t="shared" si="13"/>
        <v>98</v>
      </c>
      <c r="AA36" s="120">
        <v>50</v>
      </c>
      <c r="AB36" s="120">
        <v>48</v>
      </c>
      <c r="AC36" s="120">
        <f t="shared" si="14"/>
        <v>71</v>
      </c>
      <c r="AD36" s="120">
        <v>27</v>
      </c>
      <c r="AE36" s="120">
        <v>44</v>
      </c>
      <c r="AF36" s="120">
        <f t="shared" si="15"/>
        <v>20</v>
      </c>
      <c r="AG36" s="120">
        <v>4</v>
      </c>
      <c r="AH36" s="120">
        <v>16</v>
      </c>
    </row>
    <row r="37" spans="2:34" ht="13.5" customHeight="1">
      <c r="B37" s="610"/>
      <c r="C37" s="74" t="s">
        <v>2138</v>
      </c>
      <c r="D37" s="119">
        <f t="shared" si="6"/>
        <v>11</v>
      </c>
      <c r="E37" s="120">
        <v>8</v>
      </c>
      <c r="F37" s="120">
        <v>3</v>
      </c>
      <c r="G37" s="120">
        <v>49</v>
      </c>
      <c r="H37" s="119">
        <f t="shared" si="7"/>
        <v>657</v>
      </c>
      <c r="I37" s="119">
        <v>358</v>
      </c>
      <c r="J37" s="119">
        <v>299</v>
      </c>
      <c r="K37" s="119">
        <f t="shared" si="8"/>
        <v>86</v>
      </c>
      <c r="L37" s="120">
        <v>44</v>
      </c>
      <c r="M37" s="120">
        <v>42</v>
      </c>
      <c r="N37" s="120">
        <f t="shared" si="9"/>
        <v>104</v>
      </c>
      <c r="O37" s="120">
        <v>59</v>
      </c>
      <c r="P37" s="120">
        <v>45</v>
      </c>
      <c r="Q37" s="120">
        <f t="shared" si="10"/>
        <v>108</v>
      </c>
      <c r="R37" s="120">
        <v>58</v>
      </c>
      <c r="S37" s="120">
        <v>50</v>
      </c>
      <c r="T37" s="119">
        <f t="shared" si="11"/>
        <v>121</v>
      </c>
      <c r="U37" s="120">
        <v>64</v>
      </c>
      <c r="V37" s="120">
        <v>57</v>
      </c>
      <c r="W37" s="120">
        <f t="shared" si="12"/>
        <v>118</v>
      </c>
      <c r="X37" s="120">
        <v>74</v>
      </c>
      <c r="Y37" s="120">
        <v>44</v>
      </c>
      <c r="Z37" s="120">
        <f t="shared" si="13"/>
        <v>120</v>
      </c>
      <c r="AA37" s="120">
        <v>59</v>
      </c>
      <c r="AB37" s="120">
        <v>61</v>
      </c>
      <c r="AC37" s="120">
        <f t="shared" si="14"/>
        <v>80</v>
      </c>
      <c r="AD37" s="120">
        <v>34</v>
      </c>
      <c r="AE37" s="120">
        <v>46</v>
      </c>
      <c r="AF37" s="120">
        <f t="shared" si="15"/>
        <v>29</v>
      </c>
      <c r="AG37" s="120">
        <v>6</v>
      </c>
      <c r="AH37" s="120">
        <v>23</v>
      </c>
    </row>
    <row r="38" spans="2:34" ht="13.5" customHeight="1">
      <c r="B38" s="610"/>
      <c r="C38" s="74" t="s">
        <v>2139</v>
      </c>
      <c r="D38" s="119">
        <f t="shared" si="6"/>
        <v>7</v>
      </c>
      <c r="E38" s="120">
        <v>6</v>
      </c>
      <c r="F38" s="295">
        <v>1</v>
      </c>
      <c r="G38" s="120">
        <v>37</v>
      </c>
      <c r="H38" s="119">
        <f t="shared" si="7"/>
        <v>712</v>
      </c>
      <c r="I38" s="119">
        <v>393</v>
      </c>
      <c r="J38" s="119">
        <v>319</v>
      </c>
      <c r="K38" s="119">
        <f t="shared" si="8"/>
        <v>104</v>
      </c>
      <c r="L38" s="120">
        <v>48</v>
      </c>
      <c r="M38" s="120">
        <v>56</v>
      </c>
      <c r="N38" s="120">
        <f t="shared" si="9"/>
        <v>110</v>
      </c>
      <c r="O38" s="120">
        <v>55</v>
      </c>
      <c r="P38" s="120">
        <v>55</v>
      </c>
      <c r="Q38" s="120">
        <f t="shared" si="10"/>
        <v>97</v>
      </c>
      <c r="R38" s="120">
        <v>57</v>
      </c>
      <c r="S38" s="120">
        <v>40</v>
      </c>
      <c r="T38" s="119">
        <f t="shared" si="11"/>
        <v>114</v>
      </c>
      <c r="U38" s="120">
        <v>61</v>
      </c>
      <c r="V38" s="120">
        <v>53</v>
      </c>
      <c r="W38" s="120">
        <f t="shared" si="12"/>
        <v>145</v>
      </c>
      <c r="X38" s="120">
        <v>95</v>
      </c>
      <c r="Y38" s="120">
        <v>50</v>
      </c>
      <c r="Z38" s="120">
        <f t="shared" si="13"/>
        <v>142</v>
      </c>
      <c r="AA38" s="120">
        <v>77</v>
      </c>
      <c r="AB38" s="120">
        <v>65</v>
      </c>
      <c r="AC38" s="120">
        <f t="shared" si="14"/>
        <v>63</v>
      </c>
      <c r="AD38" s="120">
        <v>25</v>
      </c>
      <c r="AE38" s="120">
        <v>38</v>
      </c>
      <c r="AF38" s="120">
        <f t="shared" si="15"/>
        <v>25</v>
      </c>
      <c r="AG38" s="120">
        <v>6</v>
      </c>
      <c r="AH38" s="120">
        <v>19</v>
      </c>
    </row>
    <row r="39" spans="2:34" ht="13.5" customHeight="1">
      <c r="B39" s="610"/>
      <c r="C39" s="74" t="s">
        <v>2140</v>
      </c>
      <c r="D39" s="119">
        <f t="shared" si="6"/>
        <v>8</v>
      </c>
      <c r="E39" s="120">
        <v>8</v>
      </c>
      <c r="F39" s="295">
        <v>0</v>
      </c>
      <c r="G39" s="120">
        <v>48</v>
      </c>
      <c r="H39" s="119">
        <f t="shared" si="7"/>
        <v>659</v>
      </c>
      <c r="I39" s="119">
        <v>315</v>
      </c>
      <c r="J39" s="119">
        <v>344</v>
      </c>
      <c r="K39" s="119">
        <f t="shared" si="8"/>
        <v>90</v>
      </c>
      <c r="L39" s="120">
        <v>49</v>
      </c>
      <c r="M39" s="120">
        <v>41</v>
      </c>
      <c r="N39" s="120">
        <f t="shared" si="9"/>
        <v>90</v>
      </c>
      <c r="O39" s="120">
        <v>44</v>
      </c>
      <c r="P39" s="120">
        <v>46</v>
      </c>
      <c r="Q39" s="120">
        <f t="shared" si="10"/>
        <v>114</v>
      </c>
      <c r="R39" s="120">
        <v>48</v>
      </c>
      <c r="S39" s="120">
        <v>66</v>
      </c>
      <c r="T39" s="119">
        <f t="shared" si="11"/>
        <v>117</v>
      </c>
      <c r="U39" s="120">
        <v>52</v>
      </c>
      <c r="V39" s="120">
        <v>65</v>
      </c>
      <c r="W39" s="120">
        <f t="shared" si="12"/>
        <v>120</v>
      </c>
      <c r="X39" s="120">
        <v>58</v>
      </c>
      <c r="Y39" s="120">
        <v>62</v>
      </c>
      <c r="Z39" s="120">
        <f t="shared" si="13"/>
        <v>128</v>
      </c>
      <c r="AA39" s="120">
        <v>64</v>
      </c>
      <c r="AB39" s="120">
        <v>64</v>
      </c>
      <c r="AC39" s="120">
        <f t="shared" si="14"/>
        <v>80</v>
      </c>
      <c r="AD39" s="120">
        <v>35</v>
      </c>
      <c r="AE39" s="120">
        <v>45</v>
      </c>
      <c r="AF39" s="120">
        <f t="shared" si="15"/>
        <v>21</v>
      </c>
      <c r="AG39" s="120">
        <v>4</v>
      </c>
      <c r="AH39" s="120">
        <v>17</v>
      </c>
    </row>
    <row r="40" spans="2:34" ht="13.5" customHeight="1">
      <c r="B40" s="610"/>
      <c r="C40" s="74" t="s">
        <v>2141</v>
      </c>
      <c r="D40" s="119">
        <f t="shared" si="6"/>
        <v>6</v>
      </c>
      <c r="E40" s="120">
        <v>4</v>
      </c>
      <c r="F40" s="120">
        <v>2</v>
      </c>
      <c r="G40" s="120">
        <v>34</v>
      </c>
      <c r="H40" s="119">
        <f t="shared" si="7"/>
        <v>595</v>
      </c>
      <c r="I40" s="119">
        <v>311</v>
      </c>
      <c r="J40" s="119">
        <v>284</v>
      </c>
      <c r="K40" s="119">
        <f t="shared" si="8"/>
        <v>91</v>
      </c>
      <c r="L40" s="120">
        <v>48</v>
      </c>
      <c r="M40" s="120">
        <v>43</v>
      </c>
      <c r="N40" s="120">
        <f t="shared" si="9"/>
        <v>101</v>
      </c>
      <c r="O40" s="120">
        <v>48</v>
      </c>
      <c r="P40" s="120">
        <v>53</v>
      </c>
      <c r="Q40" s="120">
        <f t="shared" si="10"/>
        <v>104</v>
      </c>
      <c r="R40" s="120">
        <v>53</v>
      </c>
      <c r="S40" s="120">
        <v>51</v>
      </c>
      <c r="T40" s="119">
        <f t="shared" si="11"/>
        <v>93</v>
      </c>
      <c r="U40" s="120">
        <v>49</v>
      </c>
      <c r="V40" s="120">
        <v>44</v>
      </c>
      <c r="W40" s="120">
        <f t="shared" si="12"/>
        <v>112</v>
      </c>
      <c r="X40" s="120">
        <v>62</v>
      </c>
      <c r="Y40" s="120">
        <v>50</v>
      </c>
      <c r="Z40" s="120">
        <f t="shared" si="13"/>
        <v>94</v>
      </c>
      <c r="AA40" s="120">
        <v>51</v>
      </c>
      <c r="AB40" s="120">
        <v>43</v>
      </c>
      <c r="AC40" s="120">
        <f t="shared" si="14"/>
        <v>56</v>
      </c>
      <c r="AD40" s="120">
        <v>22</v>
      </c>
      <c r="AE40" s="120">
        <v>34</v>
      </c>
      <c r="AF40" s="120">
        <f t="shared" si="15"/>
        <v>10</v>
      </c>
      <c r="AG40" s="120">
        <v>4</v>
      </c>
      <c r="AH40" s="120">
        <v>6</v>
      </c>
    </row>
    <row r="41" spans="2:34" ht="13.5" customHeight="1">
      <c r="B41" s="610"/>
      <c r="C41" s="74" t="s">
        <v>2142</v>
      </c>
      <c r="D41" s="119">
        <f t="shared" si="6"/>
        <v>8</v>
      </c>
      <c r="E41" s="120">
        <v>8</v>
      </c>
      <c r="F41" s="295">
        <v>0</v>
      </c>
      <c r="G41" s="120">
        <v>52</v>
      </c>
      <c r="H41" s="119">
        <f t="shared" si="7"/>
        <v>836</v>
      </c>
      <c r="I41" s="119">
        <v>412</v>
      </c>
      <c r="J41" s="119">
        <v>424</v>
      </c>
      <c r="K41" s="119">
        <f t="shared" si="8"/>
        <v>121</v>
      </c>
      <c r="L41" s="120">
        <v>57</v>
      </c>
      <c r="M41" s="120">
        <v>64</v>
      </c>
      <c r="N41" s="120">
        <f t="shared" si="9"/>
        <v>131</v>
      </c>
      <c r="O41" s="120">
        <v>62</v>
      </c>
      <c r="P41" s="120">
        <v>69</v>
      </c>
      <c r="Q41" s="120">
        <f t="shared" si="10"/>
        <v>132</v>
      </c>
      <c r="R41" s="120">
        <v>63</v>
      </c>
      <c r="S41" s="120">
        <v>69</v>
      </c>
      <c r="T41" s="119">
        <f t="shared" si="11"/>
        <v>136</v>
      </c>
      <c r="U41" s="120">
        <v>74</v>
      </c>
      <c r="V41" s="120">
        <v>62</v>
      </c>
      <c r="W41" s="120">
        <f t="shared" si="12"/>
        <v>158</v>
      </c>
      <c r="X41" s="120">
        <v>79</v>
      </c>
      <c r="Y41" s="120">
        <v>79</v>
      </c>
      <c r="Z41" s="120">
        <f t="shared" si="13"/>
        <v>158</v>
      </c>
      <c r="AA41" s="120">
        <v>77</v>
      </c>
      <c r="AB41" s="120">
        <v>81</v>
      </c>
      <c r="AC41" s="120">
        <f t="shared" si="14"/>
        <v>84</v>
      </c>
      <c r="AD41" s="120">
        <v>36</v>
      </c>
      <c r="AE41" s="120">
        <v>48</v>
      </c>
      <c r="AF41" s="120">
        <f t="shared" si="15"/>
        <v>17</v>
      </c>
      <c r="AG41" s="120">
        <v>11</v>
      </c>
      <c r="AH41" s="120">
        <v>6</v>
      </c>
    </row>
    <row r="42" spans="2:34" ht="13.5" customHeight="1">
      <c r="B42" s="610"/>
      <c r="C42" s="74" t="s">
        <v>2143</v>
      </c>
      <c r="D42" s="119">
        <f t="shared" si="6"/>
        <v>4</v>
      </c>
      <c r="E42" s="120">
        <v>4</v>
      </c>
      <c r="F42" s="295">
        <v>0</v>
      </c>
      <c r="G42" s="120">
        <v>30</v>
      </c>
      <c r="H42" s="119">
        <f t="shared" si="7"/>
        <v>559</v>
      </c>
      <c r="I42" s="119">
        <v>286</v>
      </c>
      <c r="J42" s="119">
        <v>273</v>
      </c>
      <c r="K42" s="119">
        <f t="shared" si="8"/>
        <v>83</v>
      </c>
      <c r="L42" s="120">
        <v>50</v>
      </c>
      <c r="M42" s="120">
        <v>33</v>
      </c>
      <c r="N42" s="120">
        <f t="shared" si="9"/>
        <v>73</v>
      </c>
      <c r="O42" s="120">
        <v>38</v>
      </c>
      <c r="P42" s="120">
        <v>35</v>
      </c>
      <c r="Q42" s="120">
        <f t="shared" si="10"/>
        <v>108</v>
      </c>
      <c r="R42" s="120">
        <v>57</v>
      </c>
      <c r="S42" s="120">
        <v>51</v>
      </c>
      <c r="T42" s="119">
        <f t="shared" si="11"/>
        <v>91</v>
      </c>
      <c r="U42" s="120">
        <v>45</v>
      </c>
      <c r="V42" s="120">
        <v>46</v>
      </c>
      <c r="W42" s="120">
        <f t="shared" si="12"/>
        <v>106</v>
      </c>
      <c r="X42" s="120">
        <v>47</v>
      </c>
      <c r="Y42" s="120">
        <v>59</v>
      </c>
      <c r="Z42" s="120">
        <f t="shared" si="13"/>
        <v>98</v>
      </c>
      <c r="AA42" s="120">
        <v>49</v>
      </c>
      <c r="AB42" s="120">
        <v>49</v>
      </c>
      <c r="AC42" s="120">
        <f t="shared" si="14"/>
        <v>52</v>
      </c>
      <c r="AD42" s="120">
        <v>19</v>
      </c>
      <c r="AE42" s="120">
        <v>33</v>
      </c>
      <c r="AF42" s="120">
        <f t="shared" si="15"/>
        <v>18</v>
      </c>
      <c r="AG42" s="120">
        <v>4</v>
      </c>
      <c r="AH42" s="120">
        <v>14</v>
      </c>
    </row>
    <row r="43" spans="2:34" ht="13.5" customHeight="1">
      <c r="B43" s="610"/>
      <c r="C43" s="74" t="s">
        <v>2144</v>
      </c>
      <c r="D43" s="119">
        <f t="shared" si="6"/>
        <v>9</v>
      </c>
      <c r="E43" s="120">
        <v>8</v>
      </c>
      <c r="F43" s="120">
        <v>1</v>
      </c>
      <c r="G43" s="120">
        <v>43</v>
      </c>
      <c r="H43" s="119">
        <f t="shared" si="7"/>
        <v>766</v>
      </c>
      <c r="I43" s="119">
        <v>391</v>
      </c>
      <c r="J43" s="119">
        <v>375</v>
      </c>
      <c r="K43" s="119">
        <f t="shared" si="8"/>
        <v>126</v>
      </c>
      <c r="L43" s="120">
        <v>71</v>
      </c>
      <c r="M43" s="120">
        <v>55</v>
      </c>
      <c r="N43" s="120">
        <f t="shared" si="9"/>
        <v>124</v>
      </c>
      <c r="O43" s="120">
        <v>64</v>
      </c>
      <c r="P43" s="120">
        <v>60</v>
      </c>
      <c r="Q43" s="120">
        <f t="shared" si="10"/>
        <v>126</v>
      </c>
      <c r="R43" s="120">
        <v>66</v>
      </c>
      <c r="S43" s="120">
        <v>60</v>
      </c>
      <c r="T43" s="119">
        <f t="shared" si="11"/>
        <v>127</v>
      </c>
      <c r="U43" s="120">
        <v>58</v>
      </c>
      <c r="V43" s="120">
        <v>69</v>
      </c>
      <c r="W43" s="120">
        <f t="shared" si="12"/>
        <v>128</v>
      </c>
      <c r="X43" s="120">
        <v>58</v>
      </c>
      <c r="Y43" s="120">
        <v>70</v>
      </c>
      <c r="Z43" s="120">
        <f t="shared" si="13"/>
        <v>135</v>
      </c>
      <c r="AA43" s="120">
        <v>74</v>
      </c>
      <c r="AB43" s="120">
        <v>61</v>
      </c>
      <c r="AC43" s="120">
        <f t="shared" si="14"/>
        <v>74</v>
      </c>
      <c r="AD43" s="120">
        <v>32</v>
      </c>
      <c r="AE43" s="120">
        <v>42</v>
      </c>
      <c r="AF43" s="120">
        <f t="shared" si="15"/>
        <v>32</v>
      </c>
      <c r="AG43" s="120">
        <v>9</v>
      </c>
      <c r="AH43" s="120">
        <v>23</v>
      </c>
    </row>
    <row r="44" spans="2:34" ht="13.5" customHeight="1">
      <c r="B44" s="610"/>
      <c r="C44" s="74" t="s">
        <v>2145</v>
      </c>
      <c r="D44" s="119">
        <f t="shared" si="6"/>
        <v>6</v>
      </c>
      <c r="E44" s="120">
        <v>5</v>
      </c>
      <c r="F44" s="295">
        <v>1</v>
      </c>
      <c r="G44" s="120">
        <v>25</v>
      </c>
      <c r="H44" s="119">
        <f t="shared" si="7"/>
        <v>373</v>
      </c>
      <c r="I44" s="119">
        <v>186</v>
      </c>
      <c r="J44" s="119">
        <v>187</v>
      </c>
      <c r="K44" s="119">
        <f t="shared" si="8"/>
        <v>54</v>
      </c>
      <c r="L44" s="120">
        <v>24</v>
      </c>
      <c r="M44" s="120">
        <v>30</v>
      </c>
      <c r="N44" s="120">
        <f t="shared" si="9"/>
        <v>57</v>
      </c>
      <c r="O44" s="120">
        <v>27</v>
      </c>
      <c r="P44" s="120">
        <v>30</v>
      </c>
      <c r="Q44" s="120">
        <f t="shared" si="10"/>
        <v>65</v>
      </c>
      <c r="R44" s="120">
        <v>31</v>
      </c>
      <c r="S44" s="120">
        <v>34</v>
      </c>
      <c r="T44" s="119">
        <f t="shared" si="11"/>
        <v>66</v>
      </c>
      <c r="U44" s="120">
        <v>32</v>
      </c>
      <c r="V44" s="120">
        <v>34</v>
      </c>
      <c r="W44" s="120">
        <f t="shared" si="12"/>
        <v>71</v>
      </c>
      <c r="X44" s="120">
        <v>41</v>
      </c>
      <c r="Y44" s="120">
        <v>30</v>
      </c>
      <c r="Z44" s="120">
        <f t="shared" si="13"/>
        <v>60</v>
      </c>
      <c r="AA44" s="120">
        <v>31</v>
      </c>
      <c r="AB44" s="120">
        <v>29</v>
      </c>
      <c r="AC44" s="120">
        <f t="shared" si="14"/>
        <v>45</v>
      </c>
      <c r="AD44" s="120">
        <v>19</v>
      </c>
      <c r="AE44" s="120">
        <v>26</v>
      </c>
      <c r="AF44" s="120">
        <f t="shared" si="15"/>
        <v>16</v>
      </c>
      <c r="AG44" s="120">
        <v>2</v>
      </c>
      <c r="AH44" s="120">
        <v>14</v>
      </c>
    </row>
    <row r="45" spans="2:34" ht="13.5" customHeight="1">
      <c r="B45" s="610"/>
      <c r="C45" s="74" t="s">
        <v>2146</v>
      </c>
      <c r="D45" s="119">
        <f t="shared" si="6"/>
        <v>6</v>
      </c>
      <c r="E45" s="120">
        <v>4</v>
      </c>
      <c r="F45" s="120">
        <v>2</v>
      </c>
      <c r="G45" s="120">
        <v>27</v>
      </c>
      <c r="H45" s="119">
        <f t="shared" si="7"/>
        <v>424</v>
      </c>
      <c r="I45" s="119">
        <v>207</v>
      </c>
      <c r="J45" s="119">
        <v>217</v>
      </c>
      <c r="K45" s="119">
        <f t="shared" si="8"/>
        <v>59</v>
      </c>
      <c r="L45" s="120">
        <v>31</v>
      </c>
      <c r="M45" s="120">
        <v>28</v>
      </c>
      <c r="N45" s="120">
        <f t="shared" si="9"/>
        <v>52</v>
      </c>
      <c r="O45" s="120">
        <v>28</v>
      </c>
      <c r="P45" s="120">
        <v>24</v>
      </c>
      <c r="Q45" s="120">
        <f t="shared" si="10"/>
        <v>86</v>
      </c>
      <c r="R45" s="120">
        <v>43</v>
      </c>
      <c r="S45" s="120">
        <v>43</v>
      </c>
      <c r="T45" s="119">
        <f t="shared" si="11"/>
        <v>72</v>
      </c>
      <c r="U45" s="120">
        <v>28</v>
      </c>
      <c r="V45" s="120">
        <v>44</v>
      </c>
      <c r="W45" s="120">
        <f t="shared" si="12"/>
        <v>82</v>
      </c>
      <c r="X45" s="120">
        <v>36</v>
      </c>
      <c r="Y45" s="120">
        <v>46</v>
      </c>
      <c r="Z45" s="120">
        <f t="shared" si="13"/>
        <v>73</v>
      </c>
      <c r="AA45" s="120">
        <v>41</v>
      </c>
      <c r="AB45" s="120">
        <v>32</v>
      </c>
      <c r="AC45" s="120">
        <f t="shared" si="14"/>
        <v>46</v>
      </c>
      <c r="AD45" s="120">
        <v>19</v>
      </c>
      <c r="AE45" s="120">
        <v>27</v>
      </c>
      <c r="AF45" s="120">
        <f t="shared" si="15"/>
        <v>17</v>
      </c>
      <c r="AG45" s="120">
        <v>3</v>
      </c>
      <c r="AH45" s="120">
        <v>14</v>
      </c>
    </row>
    <row r="46" spans="2:34" ht="13.5" customHeight="1">
      <c r="B46" s="610"/>
      <c r="C46" s="74" t="s">
        <v>2147</v>
      </c>
      <c r="D46" s="119">
        <f t="shared" si="6"/>
        <v>4</v>
      </c>
      <c r="E46" s="120">
        <v>4</v>
      </c>
      <c r="F46" s="295">
        <v>0</v>
      </c>
      <c r="G46" s="120">
        <v>25</v>
      </c>
      <c r="H46" s="119">
        <f t="shared" si="7"/>
        <v>476</v>
      </c>
      <c r="I46" s="119">
        <v>217</v>
      </c>
      <c r="J46" s="119">
        <v>259</v>
      </c>
      <c r="K46" s="119">
        <f t="shared" si="8"/>
        <v>64</v>
      </c>
      <c r="L46" s="120">
        <v>26</v>
      </c>
      <c r="M46" s="120">
        <v>38</v>
      </c>
      <c r="N46" s="120">
        <f t="shared" si="9"/>
        <v>76</v>
      </c>
      <c r="O46" s="120">
        <v>38</v>
      </c>
      <c r="P46" s="120">
        <v>38</v>
      </c>
      <c r="Q46" s="120">
        <f t="shared" si="10"/>
        <v>84</v>
      </c>
      <c r="R46" s="120">
        <v>43</v>
      </c>
      <c r="S46" s="120">
        <v>41</v>
      </c>
      <c r="T46" s="119">
        <f t="shared" si="11"/>
        <v>72</v>
      </c>
      <c r="U46" s="120">
        <v>32</v>
      </c>
      <c r="V46" s="120">
        <v>40</v>
      </c>
      <c r="W46" s="120">
        <f t="shared" si="12"/>
        <v>88</v>
      </c>
      <c r="X46" s="120">
        <v>38</v>
      </c>
      <c r="Y46" s="120">
        <v>50</v>
      </c>
      <c r="Z46" s="120">
        <f t="shared" si="13"/>
        <v>92</v>
      </c>
      <c r="AA46" s="120">
        <v>40</v>
      </c>
      <c r="AB46" s="120">
        <v>52</v>
      </c>
      <c r="AC46" s="120">
        <f t="shared" si="14"/>
        <v>45</v>
      </c>
      <c r="AD46" s="120">
        <v>21</v>
      </c>
      <c r="AE46" s="120">
        <v>24</v>
      </c>
      <c r="AF46" s="120">
        <f t="shared" si="15"/>
        <v>18</v>
      </c>
      <c r="AG46" s="120">
        <v>5</v>
      </c>
      <c r="AH46" s="120">
        <v>13</v>
      </c>
    </row>
    <row r="47" spans="2:34" ht="13.5" customHeight="1">
      <c r="B47" s="610"/>
      <c r="C47" s="74" t="s">
        <v>2148</v>
      </c>
      <c r="D47" s="119">
        <f t="shared" si="6"/>
        <v>8</v>
      </c>
      <c r="E47" s="120">
        <v>7</v>
      </c>
      <c r="F47" s="120">
        <v>1</v>
      </c>
      <c r="G47" s="120">
        <v>77</v>
      </c>
      <c r="H47" s="119">
        <f t="shared" si="7"/>
        <v>1901</v>
      </c>
      <c r="I47" s="119">
        <v>1002</v>
      </c>
      <c r="J47" s="119">
        <v>899</v>
      </c>
      <c r="K47" s="119">
        <f t="shared" si="8"/>
        <v>317</v>
      </c>
      <c r="L47" s="120">
        <v>166</v>
      </c>
      <c r="M47" s="120">
        <v>151</v>
      </c>
      <c r="N47" s="120">
        <f t="shared" si="9"/>
        <v>283</v>
      </c>
      <c r="O47" s="120">
        <v>140</v>
      </c>
      <c r="P47" s="120">
        <v>143</v>
      </c>
      <c r="Q47" s="120">
        <f t="shared" si="10"/>
        <v>323</v>
      </c>
      <c r="R47" s="120">
        <v>162</v>
      </c>
      <c r="S47" s="120">
        <v>161</v>
      </c>
      <c r="T47" s="119">
        <f t="shared" si="11"/>
        <v>320</v>
      </c>
      <c r="U47" s="120">
        <v>174</v>
      </c>
      <c r="V47" s="120">
        <v>146</v>
      </c>
      <c r="W47" s="120">
        <f t="shared" si="12"/>
        <v>323</v>
      </c>
      <c r="X47" s="120">
        <v>174</v>
      </c>
      <c r="Y47" s="120">
        <v>149</v>
      </c>
      <c r="Z47" s="120">
        <f t="shared" si="13"/>
        <v>335</v>
      </c>
      <c r="AA47" s="120">
        <v>186</v>
      </c>
      <c r="AB47" s="120">
        <v>149</v>
      </c>
      <c r="AC47" s="120">
        <f t="shared" si="14"/>
        <v>111</v>
      </c>
      <c r="AD47" s="120">
        <v>49</v>
      </c>
      <c r="AE47" s="120">
        <v>62</v>
      </c>
      <c r="AF47" s="120">
        <f t="shared" si="15"/>
        <v>36</v>
      </c>
      <c r="AG47" s="120">
        <v>8</v>
      </c>
      <c r="AH47" s="120">
        <v>28</v>
      </c>
    </row>
    <row r="48" spans="2:34" ht="13.5" customHeight="1">
      <c r="B48" s="610"/>
      <c r="C48" s="74" t="s">
        <v>2149</v>
      </c>
      <c r="D48" s="119">
        <f t="shared" si="6"/>
        <v>8</v>
      </c>
      <c r="E48" s="120">
        <v>8</v>
      </c>
      <c r="F48" s="295">
        <v>0</v>
      </c>
      <c r="G48" s="120">
        <v>63</v>
      </c>
      <c r="H48" s="119">
        <f t="shared" si="7"/>
        <v>1329</v>
      </c>
      <c r="I48" s="119">
        <v>650</v>
      </c>
      <c r="J48" s="119">
        <v>679</v>
      </c>
      <c r="K48" s="119">
        <f t="shared" si="8"/>
        <v>186</v>
      </c>
      <c r="L48" s="120">
        <v>93</v>
      </c>
      <c r="M48" s="120">
        <v>93</v>
      </c>
      <c r="N48" s="120">
        <f t="shared" si="9"/>
        <v>189</v>
      </c>
      <c r="O48" s="120">
        <v>82</v>
      </c>
      <c r="P48" s="120">
        <v>107</v>
      </c>
      <c r="Q48" s="120">
        <f t="shared" si="10"/>
        <v>267</v>
      </c>
      <c r="R48" s="120">
        <v>139</v>
      </c>
      <c r="S48" s="120">
        <v>128</v>
      </c>
      <c r="T48" s="119">
        <f t="shared" si="11"/>
        <v>216</v>
      </c>
      <c r="U48" s="120">
        <v>102</v>
      </c>
      <c r="V48" s="120">
        <v>114</v>
      </c>
      <c r="W48" s="120">
        <f t="shared" si="12"/>
        <v>243</v>
      </c>
      <c r="X48" s="120">
        <v>116</v>
      </c>
      <c r="Y48" s="120">
        <v>127</v>
      </c>
      <c r="Z48" s="120">
        <f t="shared" si="13"/>
        <v>228</v>
      </c>
      <c r="AA48" s="120">
        <v>118</v>
      </c>
      <c r="AB48" s="120">
        <v>110</v>
      </c>
      <c r="AC48" s="120">
        <f t="shared" si="14"/>
        <v>100</v>
      </c>
      <c r="AD48" s="120">
        <v>38</v>
      </c>
      <c r="AE48" s="120">
        <v>62</v>
      </c>
      <c r="AF48" s="120">
        <f t="shared" si="15"/>
        <v>41</v>
      </c>
      <c r="AG48" s="120">
        <v>8</v>
      </c>
      <c r="AH48" s="120">
        <v>33</v>
      </c>
    </row>
    <row r="49" spans="2:34" ht="13.5" customHeight="1">
      <c r="B49" s="610"/>
      <c r="C49" s="74" t="s">
        <v>2150</v>
      </c>
      <c r="D49" s="119">
        <f t="shared" si="6"/>
        <v>9</v>
      </c>
      <c r="E49" s="120">
        <v>8</v>
      </c>
      <c r="F49" s="120">
        <v>1</v>
      </c>
      <c r="G49" s="120">
        <v>44</v>
      </c>
      <c r="H49" s="119">
        <f t="shared" si="7"/>
        <v>676</v>
      </c>
      <c r="I49" s="119">
        <v>326</v>
      </c>
      <c r="J49" s="119">
        <v>350</v>
      </c>
      <c r="K49" s="119">
        <f t="shared" si="8"/>
        <v>113</v>
      </c>
      <c r="L49" s="120">
        <v>44</v>
      </c>
      <c r="M49" s="120">
        <v>69</v>
      </c>
      <c r="N49" s="120">
        <f t="shared" si="9"/>
        <v>109</v>
      </c>
      <c r="O49" s="120">
        <v>56</v>
      </c>
      <c r="P49" s="120">
        <v>53</v>
      </c>
      <c r="Q49" s="120">
        <f t="shared" si="10"/>
        <v>109</v>
      </c>
      <c r="R49" s="120">
        <v>51</v>
      </c>
      <c r="S49" s="120">
        <v>58</v>
      </c>
      <c r="T49" s="119">
        <f t="shared" si="11"/>
        <v>99</v>
      </c>
      <c r="U49" s="120">
        <v>47</v>
      </c>
      <c r="V49" s="120">
        <v>52</v>
      </c>
      <c r="W49" s="120">
        <f t="shared" si="12"/>
        <v>118</v>
      </c>
      <c r="X49" s="120">
        <v>65</v>
      </c>
      <c r="Y49" s="120">
        <v>53</v>
      </c>
      <c r="Z49" s="120">
        <f t="shared" si="13"/>
        <v>128</v>
      </c>
      <c r="AA49" s="120">
        <v>63</v>
      </c>
      <c r="AB49" s="120">
        <v>65</v>
      </c>
      <c r="AC49" s="120">
        <f t="shared" si="14"/>
        <v>76</v>
      </c>
      <c r="AD49" s="120">
        <v>35</v>
      </c>
      <c r="AE49" s="120">
        <v>41</v>
      </c>
      <c r="AF49" s="120">
        <f t="shared" si="15"/>
        <v>16</v>
      </c>
      <c r="AG49" s="295">
        <v>2</v>
      </c>
      <c r="AH49" s="120">
        <v>14</v>
      </c>
    </row>
    <row r="50" spans="2:34" ht="13.5" customHeight="1">
      <c r="B50" s="610"/>
      <c r="C50" s="74" t="s">
        <v>2151</v>
      </c>
      <c r="D50" s="119">
        <f t="shared" si="6"/>
        <v>8</v>
      </c>
      <c r="E50" s="120">
        <v>8</v>
      </c>
      <c r="F50" s="295">
        <v>0</v>
      </c>
      <c r="G50" s="120">
        <v>63</v>
      </c>
      <c r="H50" s="119">
        <f t="shared" si="7"/>
        <v>1220</v>
      </c>
      <c r="I50" s="119">
        <v>639</v>
      </c>
      <c r="J50" s="119">
        <v>581</v>
      </c>
      <c r="K50" s="119">
        <f t="shared" si="8"/>
        <v>192</v>
      </c>
      <c r="L50" s="120">
        <v>98</v>
      </c>
      <c r="M50" s="120">
        <v>94</v>
      </c>
      <c r="N50" s="120">
        <f t="shared" si="9"/>
        <v>164</v>
      </c>
      <c r="O50" s="120">
        <v>92</v>
      </c>
      <c r="P50" s="120">
        <v>72</v>
      </c>
      <c r="Q50" s="120">
        <f t="shared" si="10"/>
        <v>207</v>
      </c>
      <c r="R50" s="120">
        <v>102</v>
      </c>
      <c r="S50" s="120">
        <v>105</v>
      </c>
      <c r="T50" s="119">
        <f t="shared" si="11"/>
        <v>207</v>
      </c>
      <c r="U50" s="120">
        <v>124</v>
      </c>
      <c r="V50" s="120">
        <v>83</v>
      </c>
      <c r="W50" s="120">
        <f t="shared" si="12"/>
        <v>227</v>
      </c>
      <c r="X50" s="120">
        <v>105</v>
      </c>
      <c r="Y50" s="120">
        <v>122</v>
      </c>
      <c r="Z50" s="120">
        <f t="shared" si="13"/>
        <v>223</v>
      </c>
      <c r="AA50" s="120">
        <v>118</v>
      </c>
      <c r="AB50" s="120">
        <v>105</v>
      </c>
      <c r="AC50" s="120">
        <f t="shared" si="14"/>
        <v>98</v>
      </c>
      <c r="AD50" s="120">
        <v>48</v>
      </c>
      <c r="AE50" s="120">
        <v>50</v>
      </c>
      <c r="AF50" s="120">
        <f t="shared" si="15"/>
        <v>16</v>
      </c>
      <c r="AG50" s="120">
        <v>4</v>
      </c>
      <c r="AH50" s="120">
        <v>12</v>
      </c>
    </row>
    <row r="51" spans="2:34" ht="13.5" customHeight="1">
      <c r="B51" s="610"/>
      <c r="C51" s="74" t="s">
        <v>2152</v>
      </c>
      <c r="D51" s="119">
        <f t="shared" si="6"/>
        <v>6</v>
      </c>
      <c r="E51" s="120">
        <v>5</v>
      </c>
      <c r="F51" s="120">
        <v>1</v>
      </c>
      <c r="G51" s="120">
        <v>34</v>
      </c>
      <c r="H51" s="119">
        <f t="shared" si="7"/>
        <v>637</v>
      </c>
      <c r="I51" s="119">
        <v>301</v>
      </c>
      <c r="J51" s="119">
        <v>336</v>
      </c>
      <c r="K51" s="119">
        <f t="shared" si="8"/>
        <v>74</v>
      </c>
      <c r="L51" s="120">
        <v>34</v>
      </c>
      <c r="M51" s="120">
        <v>40</v>
      </c>
      <c r="N51" s="120">
        <f t="shared" si="9"/>
        <v>96</v>
      </c>
      <c r="O51" s="120">
        <v>50</v>
      </c>
      <c r="P51" s="120">
        <v>46</v>
      </c>
      <c r="Q51" s="120">
        <f t="shared" si="10"/>
        <v>103</v>
      </c>
      <c r="R51" s="120">
        <v>49</v>
      </c>
      <c r="S51" s="120">
        <v>54</v>
      </c>
      <c r="T51" s="119">
        <f t="shared" si="11"/>
        <v>108</v>
      </c>
      <c r="U51" s="120">
        <v>47</v>
      </c>
      <c r="V51" s="120">
        <v>61</v>
      </c>
      <c r="W51" s="120">
        <f t="shared" si="12"/>
        <v>129</v>
      </c>
      <c r="X51" s="120">
        <v>58</v>
      </c>
      <c r="Y51" s="120">
        <v>71</v>
      </c>
      <c r="Z51" s="120">
        <f t="shared" si="13"/>
        <v>127</v>
      </c>
      <c r="AA51" s="120">
        <v>63</v>
      </c>
      <c r="AB51" s="120">
        <v>64</v>
      </c>
      <c r="AC51" s="120">
        <f t="shared" si="14"/>
        <v>55</v>
      </c>
      <c r="AD51" s="120">
        <v>25</v>
      </c>
      <c r="AE51" s="120">
        <v>30</v>
      </c>
      <c r="AF51" s="120">
        <f t="shared" si="15"/>
        <v>12</v>
      </c>
      <c r="AG51" s="120">
        <v>7</v>
      </c>
      <c r="AH51" s="120">
        <v>5</v>
      </c>
    </row>
    <row r="52" spans="2:34" ht="13.5" customHeight="1">
      <c r="B52" s="610"/>
      <c r="C52" s="74" t="s">
        <v>2177</v>
      </c>
      <c r="D52" s="119">
        <f t="shared" si="6"/>
        <v>4</v>
      </c>
      <c r="E52" s="120">
        <v>4</v>
      </c>
      <c r="F52" s="295">
        <v>0</v>
      </c>
      <c r="G52" s="120">
        <v>27</v>
      </c>
      <c r="H52" s="119">
        <f t="shared" si="7"/>
        <v>487</v>
      </c>
      <c r="I52" s="119">
        <v>275</v>
      </c>
      <c r="J52" s="119">
        <v>212</v>
      </c>
      <c r="K52" s="119">
        <f t="shared" si="8"/>
        <v>68</v>
      </c>
      <c r="L52" s="120">
        <v>41</v>
      </c>
      <c r="M52" s="120">
        <v>27</v>
      </c>
      <c r="N52" s="120">
        <f t="shared" si="9"/>
        <v>68</v>
      </c>
      <c r="O52" s="120">
        <v>33</v>
      </c>
      <c r="P52" s="120">
        <v>35</v>
      </c>
      <c r="Q52" s="120">
        <f t="shared" si="10"/>
        <v>87</v>
      </c>
      <c r="R52" s="120">
        <v>50</v>
      </c>
      <c r="S52" s="120">
        <v>37</v>
      </c>
      <c r="T52" s="119">
        <f t="shared" si="11"/>
        <v>81</v>
      </c>
      <c r="U52" s="120">
        <v>54</v>
      </c>
      <c r="V52" s="120">
        <v>27</v>
      </c>
      <c r="W52" s="120">
        <f t="shared" si="12"/>
        <v>82</v>
      </c>
      <c r="X52" s="120">
        <v>44</v>
      </c>
      <c r="Y52" s="120">
        <v>38</v>
      </c>
      <c r="Z52" s="120">
        <f t="shared" si="13"/>
        <v>101</v>
      </c>
      <c r="AA52" s="120">
        <v>53</v>
      </c>
      <c r="AB52" s="120">
        <v>48</v>
      </c>
      <c r="AC52" s="120">
        <f t="shared" si="14"/>
        <v>46</v>
      </c>
      <c r="AD52" s="120">
        <v>19</v>
      </c>
      <c r="AE52" s="120">
        <v>27</v>
      </c>
      <c r="AF52" s="120">
        <f t="shared" si="15"/>
        <v>9</v>
      </c>
      <c r="AG52" s="120">
        <v>2</v>
      </c>
      <c r="AH52" s="120">
        <v>7</v>
      </c>
    </row>
    <row r="53" spans="2:34" ht="13.5" customHeight="1">
      <c r="B53" s="610"/>
      <c r="C53" s="74" t="s">
        <v>2153</v>
      </c>
      <c r="D53" s="119">
        <f t="shared" si="6"/>
        <v>4</v>
      </c>
      <c r="E53" s="120">
        <v>4</v>
      </c>
      <c r="F53" s="295">
        <v>0</v>
      </c>
      <c r="G53" s="120">
        <v>49</v>
      </c>
      <c r="H53" s="119">
        <f t="shared" si="7"/>
        <v>1165</v>
      </c>
      <c r="I53" s="119">
        <v>615</v>
      </c>
      <c r="J53" s="119">
        <v>550</v>
      </c>
      <c r="K53" s="119">
        <f t="shared" si="8"/>
        <v>188</v>
      </c>
      <c r="L53" s="120">
        <v>109</v>
      </c>
      <c r="M53" s="120">
        <v>79</v>
      </c>
      <c r="N53" s="120">
        <f t="shared" si="9"/>
        <v>204</v>
      </c>
      <c r="O53" s="120">
        <v>84</v>
      </c>
      <c r="P53" s="120">
        <v>120</v>
      </c>
      <c r="Q53" s="120">
        <f t="shared" si="10"/>
        <v>163</v>
      </c>
      <c r="R53" s="120">
        <v>91</v>
      </c>
      <c r="S53" s="120">
        <v>72</v>
      </c>
      <c r="T53" s="119">
        <f t="shared" si="11"/>
        <v>202</v>
      </c>
      <c r="U53" s="120">
        <v>104</v>
      </c>
      <c r="V53" s="120">
        <v>98</v>
      </c>
      <c r="W53" s="120">
        <f t="shared" si="12"/>
        <v>189</v>
      </c>
      <c r="X53" s="120">
        <v>114</v>
      </c>
      <c r="Y53" s="120">
        <v>75</v>
      </c>
      <c r="Z53" s="120">
        <f t="shared" si="13"/>
        <v>219</v>
      </c>
      <c r="AA53" s="120">
        <v>113</v>
      </c>
      <c r="AB53" s="120">
        <v>106</v>
      </c>
      <c r="AC53" s="120">
        <f t="shared" si="14"/>
        <v>70</v>
      </c>
      <c r="AD53" s="120">
        <v>29</v>
      </c>
      <c r="AE53" s="120">
        <v>41</v>
      </c>
      <c r="AF53" s="120">
        <f t="shared" si="15"/>
        <v>21</v>
      </c>
      <c r="AG53" s="120">
        <v>4</v>
      </c>
      <c r="AH53" s="120">
        <v>17</v>
      </c>
    </row>
    <row r="54" spans="2:34" ht="13.5" customHeight="1">
      <c r="B54" s="610"/>
      <c r="C54" s="74" t="s">
        <v>2154</v>
      </c>
      <c r="D54" s="119">
        <f t="shared" si="6"/>
        <v>4</v>
      </c>
      <c r="E54" s="120">
        <v>4</v>
      </c>
      <c r="F54" s="295">
        <v>0</v>
      </c>
      <c r="G54" s="120">
        <v>32</v>
      </c>
      <c r="H54" s="119">
        <f t="shared" si="7"/>
        <v>828</v>
      </c>
      <c r="I54" s="119">
        <v>415</v>
      </c>
      <c r="J54" s="119">
        <v>413</v>
      </c>
      <c r="K54" s="119">
        <f t="shared" si="8"/>
        <v>104</v>
      </c>
      <c r="L54" s="120">
        <v>51</v>
      </c>
      <c r="M54" s="120">
        <v>53</v>
      </c>
      <c r="N54" s="120">
        <f t="shared" si="9"/>
        <v>133</v>
      </c>
      <c r="O54" s="120">
        <v>69</v>
      </c>
      <c r="P54" s="120">
        <v>64</v>
      </c>
      <c r="Q54" s="120">
        <f t="shared" si="10"/>
        <v>144</v>
      </c>
      <c r="R54" s="120">
        <v>74</v>
      </c>
      <c r="S54" s="120">
        <v>70</v>
      </c>
      <c r="T54" s="119">
        <f t="shared" si="11"/>
        <v>144</v>
      </c>
      <c r="U54" s="120">
        <v>72</v>
      </c>
      <c r="V54" s="120">
        <v>72</v>
      </c>
      <c r="W54" s="120">
        <f t="shared" si="12"/>
        <v>159</v>
      </c>
      <c r="X54" s="120">
        <v>73</v>
      </c>
      <c r="Y54" s="120">
        <v>86</v>
      </c>
      <c r="Z54" s="120">
        <f t="shared" si="13"/>
        <v>144</v>
      </c>
      <c r="AA54" s="120">
        <v>76</v>
      </c>
      <c r="AB54" s="120">
        <v>68</v>
      </c>
      <c r="AC54" s="120">
        <f t="shared" si="14"/>
        <v>51</v>
      </c>
      <c r="AD54" s="120">
        <v>22</v>
      </c>
      <c r="AE54" s="120">
        <v>29</v>
      </c>
      <c r="AF54" s="120">
        <f t="shared" si="15"/>
        <v>11</v>
      </c>
      <c r="AG54" s="120">
        <v>5</v>
      </c>
      <c r="AH54" s="120">
        <v>6</v>
      </c>
    </row>
    <row r="55" spans="2:34" ht="13.5" customHeight="1">
      <c r="B55" s="610"/>
      <c r="C55" s="74" t="s">
        <v>2155</v>
      </c>
      <c r="D55" s="119">
        <f t="shared" si="6"/>
        <v>4</v>
      </c>
      <c r="E55" s="120">
        <v>4</v>
      </c>
      <c r="F55" s="295">
        <v>0</v>
      </c>
      <c r="G55" s="120">
        <v>33</v>
      </c>
      <c r="H55" s="119">
        <f t="shared" si="7"/>
        <v>737</v>
      </c>
      <c r="I55" s="119">
        <v>380</v>
      </c>
      <c r="J55" s="119">
        <v>357</v>
      </c>
      <c r="K55" s="119">
        <f t="shared" si="8"/>
        <v>107</v>
      </c>
      <c r="L55" s="120">
        <v>54</v>
      </c>
      <c r="M55" s="120">
        <v>53</v>
      </c>
      <c r="N55" s="120">
        <f t="shared" si="9"/>
        <v>109</v>
      </c>
      <c r="O55" s="120">
        <v>57</v>
      </c>
      <c r="P55" s="120">
        <v>52</v>
      </c>
      <c r="Q55" s="120">
        <f t="shared" si="10"/>
        <v>121</v>
      </c>
      <c r="R55" s="120">
        <v>52</v>
      </c>
      <c r="S55" s="120">
        <v>69</v>
      </c>
      <c r="T55" s="119">
        <f t="shared" si="11"/>
        <v>135</v>
      </c>
      <c r="U55" s="120">
        <v>74</v>
      </c>
      <c r="V55" s="120">
        <v>61</v>
      </c>
      <c r="W55" s="120">
        <f t="shared" si="12"/>
        <v>133</v>
      </c>
      <c r="X55" s="120">
        <v>74</v>
      </c>
      <c r="Y55" s="120">
        <v>59</v>
      </c>
      <c r="Z55" s="120">
        <f t="shared" si="13"/>
        <v>132</v>
      </c>
      <c r="AA55" s="120">
        <v>69</v>
      </c>
      <c r="AB55" s="120">
        <v>63</v>
      </c>
      <c r="AC55" s="120">
        <f t="shared" si="14"/>
        <v>50</v>
      </c>
      <c r="AD55" s="120">
        <v>19</v>
      </c>
      <c r="AE55" s="120">
        <v>31</v>
      </c>
      <c r="AF55" s="120">
        <f t="shared" si="15"/>
        <v>23</v>
      </c>
      <c r="AG55" s="120">
        <v>5</v>
      </c>
      <c r="AH55" s="120">
        <v>18</v>
      </c>
    </row>
    <row r="56" spans="2:34" ht="13.5" customHeight="1">
      <c r="B56" s="610"/>
      <c r="C56" s="74" t="s">
        <v>2156</v>
      </c>
      <c r="D56" s="119">
        <f t="shared" si="6"/>
        <v>4</v>
      </c>
      <c r="E56" s="120">
        <v>3</v>
      </c>
      <c r="F56" s="120">
        <v>1</v>
      </c>
      <c r="G56" s="120">
        <v>29</v>
      </c>
      <c r="H56" s="119">
        <f t="shared" si="7"/>
        <v>648</v>
      </c>
      <c r="I56" s="119">
        <v>335</v>
      </c>
      <c r="J56" s="119">
        <v>313</v>
      </c>
      <c r="K56" s="119">
        <f t="shared" si="8"/>
        <v>100</v>
      </c>
      <c r="L56" s="120">
        <v>53</v>
      </c>
      <c r="M56" s="120">
        <v>47</v>
      </c>
      <c r="N56" s="120">
        <f t="shared" si="9"/>
        <v>98</v>
      </c>
      <c r="O56" s="120">
        <v>53</v>
      </c>
      <c r="P56" s="120">
        <v>45</v>
      </c>
      <c r="Q56" s="120">
        <f t="shared" si="10"/>
        <v>107</v>
      </c>
      <c r="R56" s="120">
        <v>59</v>
      </c>
      <c r="S56" s="120">
        <v>48</v>
      </c>
      <c r="T56" s="119">
        <f t="shared" si="11"/>
        <v>114</v>
      </c>
      <c r="U56" s="120">
        <v>56</v>
      </c>
      <c r="V56" s="120">
        <v>58</v>
      </c>
      <c r="W56" s="120">
        <f t="shared" si="12"/>
        <v>109</v>
      </c>
      <c r="X56" s="120">
        <v>51</v>
      </c>
      <c r="Y56" s="120">
        <v>58</v>
      </c>
      <c r="Z56" s="120">
        <f t="shared" si="13"/>
        <v>120</v>
      </c>
      <c r="AA56" s="120">
        <v>63</v>
      </c>
      <c r="AB56" s="120">
        <v>57</v>
      </c>
      <c r="AC56" s="120">
        <f t="shared" si="14"/>
        <v>44</v>
      </c>
      <c r="AD56" s="120">
        <v>16</v>
      </c>
      <c r="AE56" s="120">
        <v>28</v>
      </c>
      <c r="AF56" s="120">
        <f t="shared" si="15"/>
        <v>11</v>
      </c>
      <c r="AG56" s="120">
        <v>3</v>
      </c>
      <c r="AH56" s="120">
        <v>8</v>
      </c>
    </row>
    <row r="57" spans="2:34" ht="13.5" customHeight="1">
      <c r="B57" s="610"/>
      <c r="C57" s="74" t="s">
        <v>2157</v>
      </c>
      <c r="D57" s="119">
        <f t="shared" si="6"/>
        <v>3</v>
      </c>
      <c r="E57" s="120">
        <v>3</v>
      </c>
      <c r="F57" s="295">
        <v>0</v>
      </c>
      <c r="G57" s="120">
        <v>20</v>
      </c>
      <c r="H57" s="119">
        <f t="shared" si="7"/>
        <v>534</v>
      </c>
      <c r="I57" s="119">
        <v>294</v>
      </c>
      <c r="J57" s="119">
        <v>240</v>
      </c>
      <c r="K57" s="119">
        <f t="shared" si="8"/>
        <v>82</v>
      </c>
      <c r="L57" s="120">
        <v>50</v>
      </c>
      <c r="M57" s="120">
        <v>32</v>
      </c>
      <c r="N57" s="120">
        <f t="shared" si="9"/>
        <v>81</v>
      </c>
      <c r="O57" s="120">
        <v>47</v>
      </c>
      <c r="P57" s="120">
        <v>34</v>
      </c>
      <c r="Q57" s="120">
        <f t="shared" si="10"/>
        <v>109</v>
      </c>
      <c r="R57" s="120">
        <v>57</v>
      </c>
      <c r="S57" s="120">
        <v>52</v>
      </c>
      <c r="T57" s="119">
        <f t="shared" si="11"/>
        <v>72</v>
      </c>
      <c r="U57" s="120">
        <v>39</v>
      </c>
      <c r="V57" s="120">
        <v>33</v>
      </c>
      <c r="W57" s="120">
        <f t="shared" si="12"/>
        <v>97</v>
      </c>
      <c r="X57" s="120">
        <v>57</v>
      </c>
      <c r="Y57" s="120">
        <v>40</v>
      </c>
      <c r="Z57" s="120">
        <f t="shared" si="13"/>
        <v>93</v>
      </c>
      <c r="AA57" s="120">
        <v>44</v>
      </c>
      <c r="AB57" s="120">
        <v>49</v>
      </c>
      <c r="AC57" s="120">
        <f t="shared" si="14"/>
        <v>34</v>
      </c>
      <c r="AD57" s="120">
        <v>14</v>
      </c>
      <c r="AE57" s="120">
        <v>20</v>
      </c>
      <c r="AF57" s="120">
        <f t="shared" si="15"/>
        <v>16</v>
      </c>
      <c r="AG57" s="120">
        <v>3</v>
      </c>
      <c r="AH57" s="120">
        <v>13</v>
      </c>
    </row>
    <row r="58" spans="2:34" ht="13.5" customHeight="1">
      <c r="B58" s="610"/>
      <c r="C58" s="74" t="s">
        <v>2158</v>
      </c>
      <c r="D58" s="119">
        <f t="shared" si="6"/>
        <v>4</v>
      </c>
      <c r="E58" s="120">
        <v>3</v>
      </c>
      <c r="F58" s="120">
        <v>1</v>
      </c>
      <c r="G58" s="120">
        <v>26</v>
      </c>
      <c r="H58" s="119">
        <f t="shared" si="7"/>
        <v>439</v>
      </c>
      <c r="I58" s="119">
        <v>217</v>
      </c>
      <c r="J58" s="119">
        <v>222</v>
      </c>
      <c r="K58" s="119">
        <f t="shared" si="8"/>
        <v>71</v>
      </c>
      <c r="L58" s="120">
        <v>36</v>
      </c>
      <c r="M58" s="120">
        <v>35</v>
      </c>
      <c r="N58" s="120">
        <f t="shared" si="9"/>
        <v>56</v>
      </c>
      <c r="O58" s="120">
        <v>28</v>
      </c>
      <c r="P58" s="120">
        <v>28</v>
      </c>
      <c r="Q58" s="120">
        <f t="shared" si="10"/>
        <v>78</v>
      </c>
      <c r="R58" s="120">
        <v>37</v>
      </c>
      <c r="S58" s="120">
        <v>41</v>
      </c>
      <c r="T58" s="119">
        <f t="shared" si="11"/>
        <v>70</v>
      </c>
      <c r="U58" s="120">
        <v>34</v>
      </c>
      <c r="V58" s="120">
        <v>36</v>
      </c>
      <c r="W58" s="120">
        <f t="shared" si="12"/>
        <v>73</v>
      </c>
      <c r="X58" s="120">
        <v>34</v>
      </c>
      <c r="Y58" s="120">
        <v>39</v>
      </c>
      <c r="Z58" s="120">
        <f t="shared" si="13"/>
        <v>91</v>
      </c>
      <c r="AA58" s="120">
        <v>48</v>
      </c>
      <c r="AB58" s="120">
        <v>43</v>
      </c>
      <c r="AC58" s="120">
        <f t="shared" si="14"/>
        <v>39</v>
      </c>
      <c r="AD58" s="120">
        <v>17</v>
      </c>
      <c r="AE58" s="120">
        <v>22</v>
      </c>
      <c r="AF58" s="120">
        <f t="shared" si="15"/>
        <v>15</v>
      </c>
      <c r="AG58" s="120">
        <v>3</v>
      </c>
      <c r="AH58" s="120">
        <v>12</v>
      </c>
    </row>
    <row r="59" spans="2:34" ht="13.5" customHeight="1">
      <c r="B59" s="610"/>
      <c r="C59" s="74" t="s">
        <v>2159</v>
      </c>
      <c r="D59" s="119">
        <f t="shared" si="6"/>
        <v>5</v>
      </c>
      <c r="E59" s="120">
        <v>5</v>
      </c>
      <c r="F59" s="295">
        <v>0</v>
      </c>
      <c r="G59" s="120">
        <v>40</v>
      </c>
      <c r="H59" s="119">
        <f t="shared" si="7"/>
        <v>729</v>
      </c>
      <c r="I59" s="119">
        <v>355</v>
      </c>
      <c r="J59" s="119">
        <v>374</v>
      </c>
      <c r="K59" s="119">
        <f t="shared" si="8"/>
        <v>106</v>
      </c>
      <c r="L59" s="120">
        <v>47</v>
      </c>
      <c r="M59" s="120">
        <v>59</v>
      </c>
      <c r="N59" s="120">
        <f t="shared" si="9"/>
        <v>119</v>
      </c>
      <c r="O59" s="120">
        <v>50</v>
      </c>
      <c r="P59" s="120">
        <v>69</v>
      </c>
      <c r="Q59" s="120">
        <f t="shared" si="10"/>
        <v>100</v>
      </c>
      <c r="R59" s="120">
        <v>46</v>
      </c>
      <c r="S59" s="120">
        <v>54</v>
      </c>
      <c r="T59" s="119">
        <f t="shared" si="11"/>
        <v>141</v>
      </c>
      <c r="U59" s="120">
        <v>73</v>
      </c>
      <c r="V59" s="120">
        <v>68</v>
      </c>
      <c r="W59" s="120">
        <f t="shared" si="12"/>
        <v>133</v>
      </c>
      <c r="X59" s="120">
        <v>77</v>
      </c>
      <c r="Y59" s="120">
        <v>56</v>
      </c>
      <c r="Z59" s="120">
        <f t="shared" si="13"/>
        <v>130</v>
      </c>
      <c r="AA59" s="120">
        <v>62</v>
      </c>
      <c r="AB59" s="120">
        <v>68</v>
      </c>
      <c r="AC59" s="120">
        <f t="shared" si="14"/>
        <v>65</v>
      </c>
      <c r="AD59" s="120">
        <v>31</v>
      </c>
      <c r="AE59" s="120">
        <v>34</v>
      </c>
      <c r="AF59" s="120">
        <f t="shared" si="15"/>
        <v>18</v>
      </c>
      <c r="AG59" s="120">
        <v>1</v>
      </c>
      <c r="AH59" s="120">
        <v>17</v>
      </c>
    </row>
    <row r="60" spans="2:34" ht="13.5" customHeight="1">
      <c r="B60" s="610"/>
      <c r="C60" s="74" t="s">
        <v>2160</v>
      </c>
      <c r="D60" s="119">
        <f t="shared" si="6"/>
        <v>6</v>
      </c>
      <c r="E60" s="120">
        <v>6</v>
      </c>
      <c r="F60" s="295">
        <v>0</v>
      </c>
      <c r="G60" s="120">
        <v>47</v>
      </c>
      <c r="H60" s="119">
        <f t="shared" si="7"/>
        <v>1258</v>
      </c>
      <c r="I60" s="119">
        <v>663</v>
      </c>
      <c r="J60" s="119">
        <v>595</v>
      </c>
      <c r="K60" s="119">
        <f t="shared" si="8"/>
        <v>177</v>
      </c>
      <c r="L60" s="120">
        <v>96</v>
      </c>
      <c r="M60" s="120">
        <v>81</v>
      </c>
      <c r="N60" s="120">
        <f t="shared" si="9"/>
        <v>194</v>
      </c>
      <c r="O60" s="120">
        <v>107</v>
      </c>
      <c r="P60" s="120">
        <v>87</v>
      </c>
      <c r="Q60" s="120">
        <f t="shared" si="10"/>
        <v>195</v>
      </c>
      <c r="R60" s="120">
        <v>100</v>
      </c>
      <c r="S60" s="120">
        <v>95</v>
      </c>
      <c r="T60" s="119">
        <f t="shared" si="11"/>
        <v>207</v>
      </c>
      <c r="U60" s="120">
        <v>100</v>
      </c>
      <c r="V60" s="120">
        <v>107</v>
      </c>
      <c r="W60" s="120">
        <f t="shared" si="12"/>
        <v>247</v>
      </c>
      <c r="X60" s="120">
        <v>136</v>
      </c>
      <c r="Y60" s="120">
        <v>111</v>
      </c>
      <c r="Z60" s="120">
        <f t="shared" si="13"/>
        <v>238</v>
      </c>
      <c r="AA60" s="120">
        <v>124</v>
      </c>
      <c r="AB60" s="120">
        <v>114</v>
      </c>
      <c r="AC60" s="120">
        <f t="shared" si="14"/>
        <v>76</v>
      </c>
      <c r="AD60" s="120">
        <v>32</v>
      </c>
      <c r="AE60" s="120">
        <v>44</v>
      </c>
      <c r="AF60" s="120">
        <f t="shared" si="15"/>
        <v>26</v>
      </c>
      <c r="AG60" s="120">
        <v>9</v>
      </c>
      <c r="AH60" s="120">
        <v>17</v>
      </c>
    </row>
    <row r="61" spans="2:34" ht="13.5" customHeight="1">
      <c r="B61" s="610"/>
      <c r="C61" s="74" t="s">
        <v>2161</v>
      </c>
      <c r="D61" s="119">
        <f t="shared" si="6"/>
        <v>4</v>
      </c>
      <c r="E61" s="120">
        <v>4</v>
      </c>
      <c r="F61" s="295">
        <v>0</v>
      </c>
      <c r="G61" s="120">
        <v>29</v>
      </c>
      <c r="H61" s="119">
        <f t="shared" si="7"/>
        <v>548</v>
      </c>
      <c r="I61" s="119">
        <v>266</v>
      </c>
      <c r="J61" s="119">
        <v>282</v>
      </c>
      <c r="K61" s="119">
        <f t="shared" si="8"/>
        <v>94</v>
      </c>
      <c r="L61" s="120">
        <v>41</v>
      </c>
      <c r="M61" s="120">
        <v>53</v>
      </c>
      <c r="N61" s="120">
        <f t="shared" si="9"/>
        <v>81</v>
      </c>
      <c r="O61" s="120">
        <v>51</v>
      </c>
      <c r="P61" s="120">
        <v>30</v>
      </c>
      <c r="Q61" s="120">
        <f t="shared" si="10"/>
        <v>89</v>
      </c>
      <c r="R61" s="120">
        <v>44</v>
      </c>
      <c r="S61" s="120">
        <v>45</v>
      </c>
      <c r="T61" s="119">
        <f t="shared" si="11"/>
        <v>87</v>
      </c>
      <c r="U61" s="120">
        <v>41</v>
      </c>
      <c r="V61" s="120">
        <v>46</v>
      </c>
      <c r="W61" s="120">
        <f t="shared" si="12"/>
        <v>97</v>
      </c>
      <c r="X61" s="120">
        <v>43</v>
      </c>
      <c r="Y61" s="120">
        <v>54</v>
      </c>
      <c r="Z61" s="120">
        <f t="shared" si="13"/>
        <v>100</v>
      </c>
      <c r="AA61" s="120">
        <v>46</v>
      </c>
      <c r="AB61" s="120">
        <v>54</v>
      </c>
      <c r="AC61" s="120">
        <f t="shared" si="14"/>
        <v>45</v>
      </c>
      <c r="AD61" s="120">
        <v>19</v>
      </c>
      <c r="AE61" s="120">
        <v>26</v>
      </c>
      <c r="AF61" s="120">
        <f t="shared" si="15"/>
        <v>16</v>
      </c>
      <c r="AG61" s="120">
        <v>5</v>
      </c>
      <c r="AH61" s="120">
        <v>11</v>
      </c>
    </row>
    <row r="62" spans="2:34" ht="13.5" customHeight="1">
      <c r="B62" s="610"/>
      <c r="C62" s="74" t="s">
        <v>2162</v>
      </c>
      <c r="D62" s="119">
        <f t="shared" si="6"/>
        <v>3</v>
      </c>
      <c r="E62" s="120">
        <v>3</v>
      </c>
      <c r="F62" s="295">
        <v>0</v>
      </c>
      <c r="G62" s="120">
        <v>19</v>
      </c>
      <c r="H62" s="119">
        <f t="shared" si="7"/>
        <v>365</v>
      </c>
      <c r="I62" s="119">
        <v>187</v>
      </c>
      <c r="J62" s="119">
        <v>178</v>
      </c>
      <c r="K62" s="119">
        <f t="shared" si="8"/>
        <v>68</v>
      </c>
      <c r="L62" s="120">
        <v>38</v>
      </c>
      <c r="M62" s="120">
        <v>30</v>
      </c>
      <c r="N62" s="120">
        <f t="shared" si="9"/>
        <v>52</v>
      </c>
      <c r="O62" s="120">
        <v>19</v>
      </c>
      <c r="P62" s="120">
        <v>33</v>
      </c>
      <c r="Q62" s="120">
        <f t="shared" si="10"/>
        <v>58</v>
      </c>
      <c r="R62" s="120">
        <v>35</v>
      </c>
      <c r="S62" s="120">
        <v>23</v>
      </c>
      <c r="T62" s="119">
        <f t="shared" si="11"/>
        <v>57</v>
      </c>
      <c r="U62" s="120">
        <v>27</v>
      </c>
      <c r="V62" s="120">
        <v>30</v>
      </c>
      <c r="W62" s="120">
        <f t="shared" si="12"/>
        <v>64</v>
      </c>
      <c r="X62" s="120">
        <v>38</v>
      </c>
      <c r="Y62" s="120">
        <v>26</v>
      </c>
      <c r="Z62" s="120">
        <f t="shared" si="13"/>
        <v>66</v>
      </c>
      <c r="AA62" s="120">
        <v>30</v>
      </c>
      <c r="AB62" s="120">
        <v>36</v>
      </c>
      <c r="AC62" s="120">
        <f t="shared" si="14"/>
        <v>32</v>
      </c>
      <c r="AD62" s="120">
        <v>14</v>
      </c>
      <c r="AE62" s="120">
        <v>18</v>
      </c>
      <c r="AF62" s="120">
        <f t="shared" si="15"/>
        <v>9</v>
      </c>
      <c r="AG62" s="120">
        <v>3</v>
      </c>
      <c r="AH62" s="120">
        <v>6</v>
      </c>
    </row>
    <row r="63" spans="2:34" ht="13.5" customHeight="1" thickBot="1">
      <c r="B63" s="642"/>
      <c r="C63" s="88" t="s">
        <v>2163</v>
      </c>
      <c r="D63" s="123">
        <f t="shared" si="6"/>
        <v>3</v>
      </c>
      <c r="E63" s="125">
        <v>3</v>
      </c>
      <c r="F63" s="523">
        <v>0</v>
      </c>
      <c r="G63" s="125">
        <v>26</v>
      </c>
      <c r="H63" s="123">
        <f t="shared" si="7"/>
        <v>494</v>
      </c>
      <c r="I63" s="123">
        <v>278</v>
      </c>
      <c r="J63" s="123">
        <v>216</v>
      </c>
      <c r="K63" s="123">
        <f t="shared" si="8"/>
        <v>71</v>
      </c>
      <c r="L63" s="125">
        <v>43</v>
      </c>
      <c r="M63" s="125">
        <v>28</v>
      </c>
      <c r="N63" s="125">
        <f t="shared" si="9"/>
        <v>68</v>
      </c>
      <c r="O63" s="125">
        <v>41</v>
      </c>
      <c r="P63" s="125">
        <v>27</v>
      </c>
      <c r="Q63" s="125">
        <f t="shared" si="10"/>
        <v>81</v>
      </c>
      <c r="R63" s="125">
        <v>40</v>
      </c>
      <c r="S63" s="125">
        <v>41</v>
      </c>
      <c r="T63" s="123">
        <f t="shared" si="11"/>
        <v>89</v>
      </c>
      <c r="U63" s="125">
        <v>56</v>
      </c>
      <c r="V63" s="125">
        <v>33</v>
      </c>
      <c r="W63" s="125">
        <f t="shared" si="12"/>
        <v>83</v>
      </c>
      <c r="X63" s="125">
        <v>50</v>
      </c>
      <c r="Y63" s="125">
        <v>33</v>
      </c>
      <c r="Z63" s="125">
        <f t="shared" si="13"/>
        <v>102</v>
      </c>
      <c r="AA63" s="125">
        <v>48</v>
      </c>
      <c r="AB63" s="125">
        <v>54</v>
      </c>
      <c r="AC63" s="125">
        <f t="shared" si="14"/>
        <v>40</v>
      </c>
      <c r="AD63" s="125">
        <v>17</v>
      </c>
      <c r="AE63" s="125">
        <v>23</v>
      </c>
      <c r="AF63" s="125">
        <f t="shared" si="15"/>
        <v>8</v>
      </c>
      <c r="AG63" s="125">
        <v>5</v>
      </c>
      <c r="AH63" s="125">
        <v>3</v>
      </c>
    </row>
    <row r="64" spans="2:19" ht="12" customHeight="1">
      <c r="B64" s="62" t="s">
        <v>1960</v>
      </c>
      <c r="G64" s="1154"/>
      <c r="L64" s="303"/>
      <c r="M64" s="303"/>
      <c r="N64" s="303"/>
      <c r="O64" s="303"/>
      <c r="P64" s="303"/>
      <c r="Q64" s="303"/>
      <c r="R64" s="303"/>
      <c r="S64" s="303"/>
    </row>
    <row r="65" spans="2:19" ht="12">
      <c r="B65" s="440" t="s">
        <v>1961</v>
      </c>
      <c r="G65" s="1154"/>
      <c r="L65" s="303"/>
      <c r="M65" s="303"/>
      <c r="N65" s="303"/>
      <c r="O65" s="303"/>
      <c r="P65" s="303"/>
      <c r="Q65" s="303"/>
      <c r="R65" s="303"/>
      <c r="S65" s="303"/>
    </row>
    <row r="66" spans="12:19" ht="12">
      <c r="L66" s="303"/>
      <c r="M66" s="303"/>
      <c r="N66" s="303"/>
      <c r="O66" s="303"/>
      <c r="P66" s="303"/>
      <c r="Q66" s="303"/>
      <c r="R66" s="303"/>
      <c r="S66" s="303"/>
    </row>
    <row r="67" spans="12:19" ht="12">
      <c r="L67" s="303"/>
      <c r="M67" s="303"/>
      <c r="N67" s="303"/>
      <c r="O67" s="303"/>
      <c r="P67" s="303"/>
      <c r="Q67" s="303"/>
      <c r="R67" s="303"/>
      <c r="S67" s="303"/>
    </row>
    <row r="68" spans="12:19" ht="12">
      <c r="L68" s="303"/>
      <c r="M68" s="303"/>
      <c r="N68" s="303"/>
      <c r="O68" s="303"/>
      <c r="P68" s="303"/>
      <c r="Q68" s="303"/>
      <c r="R68" s="303"/>
      <c r="S68" s="303"/>
    </row>
    <row r="69" spans="12:19" ht="12">
      <c r="L69" s="303"/>
      <c r="M69" s="303"/>
      <c r="N69" s="303"/>
      <c r="O69" s="303"/>
      <c r="P69" s="303"/>
      <c r="Q69" s="303"/>
      <c r="R69" s="303"/>
      <c r="S69" s="303"/>
    </row>
    <row r="70" spans="12:19" ht="12">
      <c r="L70" s="303"/>
      <c r="M70" s="303"/>
      <c r="N70" s="303"/>
      <c r="O70" s="303"/>
      <c r="P70" s="303"/>
      <c r="Q70" s="303"/>
      <c r="R70" s="303"/>
      <c r="S70" s="303"/>
    </row>
    <row r="71" spans="12:19" ht="12">
      <c r="L71" s="303"/>
      <c r="M71" s="303"/>
      <c r="N71" s="303"/>
      <c r="O71" s="303"/>
      <c r="P71" s="303"/>
      <c r="Q71" s="303"/>
      <c r="R71" s="303"/>
      <c r="S71" s="303"/>
    </row>
    <row r="72" spans="12:19" ht="12">
      <c r="L72" s="303"/>
      <c r="M72" s="303"/>
      <c r="N72" s="303"/>
      <c r="O72" s="303"/>
      <c r="P72" s="303"/>
      <c r="Q72" s="303"/>
      <c r="R72" s="303"/>
      <c r="S72" s="303"/>
    </row>
    <row r="73" spans="12:19" ht="12">
      <c r="L73" s="303"/>
      <c r="M73" s="303"/>
      <c r="N73" s="303"/>
      <c r="O73" s="303"/>
      <c r="P73" s="303"/>
      <c r="Q73" s="303"/>
      <c r="R73" s="303"/>
      <c r="S73" s="303"/>
    </row>
    <row r="74" spans="12:19" ht="12">
      <c r="L74" s="303"/>
      <c r="M74" s="303"/>
      <c r="N74" s="303"/>
      <c r="O74" s="303"/>
      <c r="P74" s="303"/>
      <c r="Q74" s="303"/>
      <c r="R74" s="303"/>
      <c r="S74" s="303"/>
    </row>
    <row r="75" spans="12:19" ht="12">
      <c r="L75" s="303"/>
      <c r="M75" s="303"/>
      <c r="N75" s="303"/>
      <c r="O75" s="303"/>
      <c r="P75" s="303"/>
      <c r="Q75" s="303"/>
      <c r="R75" s="303"/>
      <c r="S75" s="303"/>
    </row>
    <row r="76" spans="12:19" ht="12">
      <c r="L76" s="303"/>
      <c r="M76" s="303"/>
      <c r="N76" s="303"/>
      <c r="O76" s="303"/>
      <c r="P76" s="303"/>
      <c r="Q76" s="303"/>
      <c r="R76" s="303"/>
      <c r="S76" s="303"/>
    </row>
    <row r="77" spans="12:19" ht="12">
      <c r="L77" s="303"/>
      <c r="M77" s="303"/>
      <c r="N77" s="303"/>
      <c r="O77" s="303"/>
      <c r="P77" s="303"/>
      <c r="Q77" s="303"/>
      <c r="R77" s="303"/>
      <c r="S77" s="303"/>
    </row>
    <row r="78" spans="12:19" ht="12">
      <c r="L78" s="303"/>
      <c r="M78" s="303"/>
      <c r="N78" s="303"/>
      <c r="O78" s="303"/>
      <c r="P78" s="303"/>
      <c r="Q78" s="303"/>
      <c r="R78" s="303"/>
      <c r="S78" s="303"/>
    </row>
    <row r="79" spans="12:19" ht="12">
      <c r="L79" s="303"/>
      <c r="M79" s="303"/>
      <c r="N79" s="303"/>
      <c r="O79" s="303"/>
      <c r="P79" s="303"/>
      <c r="Q79" s="303"/>
      <c r="R79" s="303"/>
      <c r="S79" s="303"/>
    </row>
    <row r="80" spans="12:19" ht="12">
      <c r="L80" s="303"/>
      <c r="M80" s="303"/>
      <c r="N80" s="303"/>
      <c r="O80" s="303"/>
      <c r="P80" s="303"/>
      <c r="Q80" s="303"/>
      <c r="R80" s="303"/>
      <c r="S80" s="303"/>
    </row>
    <row r="81" spans="12:19" ht="12">
      <c r="L81" s="303"/>
      <c r="M81" s="303"/>
      <c r="N81" s="303"/>
      <c r="O81" s="303"/>
      <c r="P81" s="303"/>
      <c r="Q81" s="303"/>
      <c r="R81" s="303"/>
      <c r="S81" s="303"/>
    </row>
    <row r="82" spans="12:19" ht="12">
      <c r="L82" s="303"/>
      <c r="M82" s="303"/>
      <c r="N82" s="303"/>
      <c r="O82" s="303"/>
      <c r="P82" s="303"/>
      <c r="Q82" s="303"/>
      <c r="R82" s="303"/>
      <c r="S82" s="303"/>
    </row>
    <row r="83" spans="12:19" ht="12">
      <c r="L83" s="303"/>
      <c r="M83" s="303"/>
      <c r="N83" s="303"/>
      <c r="O83" s="303"/>
      <c r="P83" s="303"/>
      <c r="Q83" s="303"/>
      <c r="R83" s="303"/>
      <c r="S83" s="303"/>
    </row>
    <row r="84" spans="12:19" ht="12">
      <c r="L84" s="303"/>
      <c r="M84" s="303"/>
      <c r="N84" s="303"/>
      <c r="O84" s="303"/>
      <c r="P84" s="303"/>
      <c r="Q84" s="303"/>
      <c r="R84" s="303"/>
      <c r="S84" s="303"/>
    </row>
    <row r="85" spans="12:19" ht="12">
      <c r="L85" s="303"/>
      <c r="M85" s="303"/>
      <c r="N85" s="303"/>
      <c r="O85" s="303"/>
      <c r="P85" s="303"/>
      <c r="Q85" s="303"/>
      <c r="R85" s="303"/>
      <c r="S85" s="303"/>
    </row>
    <row r="86" spans="12:19" ht="12">
      <c r="L86" s="303"/>
      <c r="M86" s="303"/>
      <c r="N86" s="303"/>
      <c r="O86" s="303"/>
      <c r="P86" s="303"/>
      <c r="Q86" s="303"/>
      <c r="R86" s="303"/>
      <c r="S86" s="303"/>
    </row>
    <row r="87" spans="12:19" ht="12">
      <c r="L87" s="303"/>
      <c r="M87" s="303"/>
      <c r="N87" s="303"/>
      <c r="O87" s="303"/>
      <c r="P87" s="303"/>
      <c r="Q87" s="303"/>
      <c r="R87" s="303"/>
      <c r="S87" s="303"/>
    </row>
    <row r="88" spans="12:19" ht="12">
      <c r="L88" s="303"/>
      <c r="M88" s="303"/>
      <c r="N88" s="303"/>
      <c r="O88" s="303"/>
      <c r="P88" s="303"/>
      <c r="Q88" s="303"/>
      <c r="R88" s="303"/>
      <c r="S88" s="303"/>
    </row>
    <row r="89" spans="12:19" ht="12">
      <c r="L89" s="303"/>
      <c r="M89" s="303"/>
      <c r="N89" s="303"/>
      <c r="O89" s="303"/>
      <c r="P89" s="303"/>
      <c r="Q89" s="303"/>
      <c r="R89" s="303"/>
      <c r="S89" s="303"/>
    </row>
    <row r="90" spans="12:19" ht="12">
      <c r="L90" s="303"/>
      <c r="M90" s="303"/>
      <c r="N90" s="303"/>
      <c r="O90" s="303"/>
      <c r="P90" s="303"/>
      <c r="Q90" s="303"/>
      <c r="R90" s="303"/>
      <c r="S90" s="303"/>
    </row>
    <row r="91" spans="12:19" ht="12">
      <c r="L91" s="303"/>
      <c r="M91" s="303"/>
      <c r="N91" s="303"/>
      <c r="O91" s="303"/>
      <c r="P91" s="303"/>
      <c r="Q91" s="303"/>
      <c r="R91" s="303"/>
      <c r="S91" s="303"/>
    </row>
    <row r="92" spans="12:19" ht="12">
      <c r="L92" s="303"/>
      <c r="M92" s="303"/>
      <c r="N92" s="303"/>
      <c r="O92" s="303"/>
      <c r="P92" s="303"/>
      <c r="Q92" s="303"/>
      <c r="R92" s="303"/>
      <c r="S92" s="303"/>
    </row>
    <row r="93" spans="12:19" ht="12">
      <c r="L93" s="303"/>
      <c r="M93" s="303"/>
      <c r="N93" s="303"/>
      <c r="O93" s="303"/>
      <c r="P93" s="303"/>
      <c r="Q93" s="303"/>
      <c r="R93" s="303"/>
      <c r="S93" s="303"/>
    </row>
    <row r="94" spans="12:19" ht="12">
      <c r="L94" s="303"/>
      <c r="M94" s="303"/>
      <c r="N94" s="303"/>
      <c r="O94" s="303"/>
      <c r="P94" s="303"/>
      <c r="Q94" s="303"/>
      <c r="R94" s="303"/>
      <c r="S94" s="303"/>
    </row>
    <row r="95" spans="12:19" ht="12">
      <c r="L95" s="303"/>
      <c r="M95" s="303"/>
      <c r="N95" s="303"/>
      <c r="O95" s="303"/>
      <c r="P95" s="303"/>
      <c r="Q95" s="303"/>
      <c r="R95" s="303"/>
      <c r="S95" s="303"/>
    </row>
    <row r="96" spans="12:19" ht="12">
      <c r="L96" s="303"/>
      <c r="M96" s="303"/>
      <c r="N96" s="303"/>
      <c r="O96" s="303"/>
      <c r="P96" s="303"/>
      <c r="Q96" s="303"/>
      <c r="R96" s="303"/>
      <c r="S96" s="303"/>
    </row>
    <row r="97" spans="12:19" ht="12">
      <c r="L97" s="303"/>
      <c r="M97" s="303"/>
      <c r="N97" s="303"/>
      <c r="O97" s="303"/>
      <c r="P97" s="303"/>
      <c r="Q97" s="303"/>
      <c r="R97" s="303"/>
      <c r="S97" s="303"/>
    </row>
    <row r="98" spans="12:19" ht="12">
      <c r="L98" s="303"/>
      <c r="M98" s="303"/>
      <c r="N98" s="303"/>
      <c r="O98" s="303"/>
      <c r="P98" s="303"/>
      <c r="Q98" s="303"/>
      <c r="R98" s="303"/>
      <c r="S98" s="303"/>
    </row>
    <row r="99" spans="12:19" ht="12">
      <c r="L99" s="303"/>
      <c r="M99" s="303"/>
      <c r="N99" s="303"/>
      <c r="O99" s="303"/>
      <c r="P99" s="303"/>
      <c r="Q99" s="303"/>
      <c r="R99" s="303"/>
      <c r="S99" s="303"/>
    </row>
    <row r="100" spans="12:19" ht="12">
      <c r="L100" s="303"/>
      <c r="M100" s="303"/>
      <c r="N100" s="303"/>
      <c r="O100" s="303"/>
      <c r="P100" s="303"/>
      <c r="Q100" s="303"/>
      <c r="R100" s="303"/>
      <c r="S100" s="303"/>
    </row>
    <row r="101" spans="12:19" ht="12">
      <c r="L101" s="303"/>
      <c r="M101" s="303"/>
      <c r="N101" s="303"/>
      <c r="O101" s="303"/>
      <c r="P101" s="303"/>
      <c r="Q101" s="303"/>
      <c r="R101" s="303"/>
      <c r="S101" s="303"/>
    </row>
    <row r="102" spans="12:19" ht="12">
      <c r="L102" s="303"/>
      <c r="M102" s="303"/>
      <c r="N102" s="303"/>
      <c r="O102" s="303"/>
      <c r="P102" s="303"/>
      <c r="Q102" s="303"/>
      <c r="R102" s="303"/>
      <c r="S102" s="303"/>
    </row>
    <row r="103" spans="12:19" ht="12">
      <c r="L103" s="303"/>
      <c r="M103" s="303"/>
      <c r="N103" s="303"/>
      <c r="O103" s="303"/>
      <c r="P103" s="303"/>
      <c r="Q103" s="303"/>
      <c r="R103" s="303"/>
      <c r="S103" s="303"/>
    </row>
    <row r="104" spans="12:19" ht="12">
      <c r="L104" s="303"/>
      <c r="M104" s="303"/>
      <c r="N104" s="303"/>
      <c r="O104" s="303"/>
      <c r="P104" s="303"/>
      <c r="Q104" s="303"/>
      <c r="R104" s="303"/>
      <c r="S104" s="303"/>
    </row>
    <row r="105" spans="12:19" ht="12">
      <c r="L105" s="303"/>
      <c r="M105" s="303"/>
      <c r="N105" s="303"/>
      <c r="O105" s="303"/>
      <c r="P105" s="303"/>
      <c r="Q105" s="303"/>
      <c r="R105" s="303"/>
      <c r="S105" s="303"/>
    </row>
    <row r="106" spans="12:19" ht="12">
      <c r="L106" s="303"/>
      <c r="M106" s="303"/>
      <c r="N106" s="303"/>
      <c r="O106" s="303"/>
      <c r="P106" s="303"/>
      <c r="Q106" s="303"/>
      <c r="R106" s="303"/>
      <c r="S106" s="303"/>
    </row>
    <row r="107" spans="12:19" ht="12">
      <c r="L107" s="303"/>
      <c r="M107" s="303"/>
      <c r="N107" s="303"/>
      <c r="O107" s="303"/>
      <c r="P107" s="303"/>
      <c r="Q107" s="303"/>
      <c r="R107" s="303"/>
      <c r="S107" s="303"/>
    </row>
    <row r="108" spans="12:19" ht="12">
      <c r="L108" s="303"/>
      <c r="M108" s="303"/>
      <c r="N108" s="303"/>
      <c r="O108" s="303"/>
      <c r="P108" s="303"/>
      <c r="Q108" s="303"/>
      <c r="R108" s="303"/>
      <c r="S108" s="303"/>
    </row>
    <row r="109" spans="12:19" ht="12">
      <c r="L109" s="303"/>
      <c r="M109" s="303"/>
      <c r="N109" s="303"/>
      <c r="O109" s="303"/>
      <c r="P109" s="303"/>
      <c r="Q109" s="303"/>
      <c r="R109" s="303"/>
      <c r="S109" s="303"/>
    </row>
    <row r="110" spans="12:19" ht="12">
      <c r="L110" s="303"/>
      <c r="M110" s="303"/>
      <c r="N110" s="303"/>
      <c r="O110" s="303"/>
      <c r="P110" s="303"/>
      <c r="Q110" s="303"/>
      <c r="R110" s="303"/>
      <c r="S110" s="303"/>
    </row>
    <row r="111" spans="12:19" ht="12">
      <c r="L111" s="303"/>
      <c r="M111" s="303"/>
      <c r="N111" s="303"/>
      <c r="O111" s="303"/>
      <c r="P111" s="303"/>
      <c r="Q111" s="303"/>
      <c r="R111" s="303"/>
      <c r="S111" s="303"/>
    </row>
    <row r="112" spans="12:19" ht="12">
      <c r="L112" s="303"/>
      <c r="M112" s="303"/>
      <c r="N112" s="303"/>
      <c r="O112" s="303"/>
      <c r="P112" s="303"/>
      <c r="Q112" s="303"/>
      <c r="R112" s="303"/>
      <c r="S112" s="303"/>
    </row>
    <row r="113" spans="12:19" ht="12">
      <c r="L113" s="303"/>
      <c r="M113" s="303"/>
      <c r="N113" s="303"/>
      <c r="O113" s="303"/>
      <c r="P113" s="303"/>
      <c r="Q113" s="303"/>
      <c r="R113" s="303"/>
      <c r="S113" s="303"/>
    </row>
    <row r="114" spans="12:19" ht="12">
      <c r="L114" s="303"/>
      <c r="M114" s="303"/>
      <c r="N114" s="303"/>
      <c r="O114" s="303"/>
      <c r="P114" s="303"/>
      <c r="Q114" s="303"/>
      <c r="R114" s="303"/>
      <c r="S114" s="303"/>
    </row>
    <row r="115" spans="12:19" ht="12">
      <c r="L115" s="303"/>
      <c r="M115" s="303"/>
      <c r="N115" s="303"/>
      <c r="O115" s="303"/>
      <c r="P115" s="303"/>
      <c r="Q115" s="303"/>
      <c r="R115" s="303"/>
      <c r="S115" s="303"/>
    </row>
    <row r="116" spans="12:19" ht="12">
      <c r="L116" s="303"/>
      <c r="M116" s="303"/>
      <c r="N116" s="303"/>
      <c r="O116" s="303"/>
      <c r="P116" s="303"/>
      <c r="Q116" s="303"/>
      <c r="R116" s="303"/>
      <c r="S116" s="303"/>
    </row>
    <row r="117" spans="12:19" ht="12">
      <c r="L117" s="303"/>
      <c r="M117" s="303"/>
      <c r="N117" s="303"/>
      <c r="O117" s="303"/>
      <c r="P117" s="303"/>
      <c r="Q117" s="303"/>
      <c r="R117" s="303"/>
      <c r="S117" s="303"/>
    </row>
    <row r="118" spans="12:19" ht="12">
      <c r="L118" s="303"/>
      <c r="M118" s="303"/>
      <c r="N118" s="303"/>
      <c r="O118" s="303"/>
      <c r="P118" s="303"/>
      <c r="Q118" s="303"/>
      <c r="R118" s="303"/>
      <c r="S118" s="303"/>
    </row>
    <row r="119" spans="12:19" ht="12">
      <c r="L119" s="303"/>
      <c r="M119" s="303"/>
      <c r="N119" s="303"/>
      <c r="O119" s="303"/>
      <c r="P119" s="303"/>
      <c r="Q119" s="303"/>
      <c r="R119" s="303"/>
      <c r="S119" s="303"/>
    </row>
    <row r="120" spans="12:19" ht="12">
      <c r="L120" s="303"/>
      <c r="M120" s="303"/>
      <c r="N120" s="303"/>
      <c r="O120" s="303"/>
      <c r="P120" s="303"/>
      <c r="Q120" s="303"/>
      <c r="R120" s="303"/>
      <c r="S120" s="303"/>
    </row>
    <row r="121" spans="12:19" ht="12">
      <c r="L121" s="303"/>
      <c r="M121" s="303"/>
      <c r="N121" s="303"/>
      <c r="O121" s="303"/>
      <c r="P121" s="303"/>
      <c r="Q121" s="303"/>
      <c r="R121" s="303"/>
      <c r="S121" s="303"/>
    </row>
    <row r="122" spans="12:19" ht="12">
      <c r="L122" s="303"/>
      <c r="M122" s="303"/>
      <c r="N122" s="303"/>
      <c r="O122" s="303"/>
      <c r="P122" s="303"/>
      <c r="Q122" s="303"/>
      <c r="R122" s="303"/>
      <c r="S122" s="303"/>
    </row>
    <row r="123" spans="12:19" ht="12">
      <c r="L123" s="303"/>
      <c r="M123" s="303"/>
      <c r="N123" s="303"/>
      <c r="O123" s="303"/>
      <c r="P123" s="303"/>
      <c r="Q123" s="303"/>
      <c r="R123" s="303"/>
      <c r="S123" s="303"/>
    </row>
    <row r="124" spans="12:19" ht="12">
      <c r="L124" s="303"/>
      <c r="M124" s="303"/>
      <c r="N124" s="303"/>
      <c r="O124" s="303"/>
      <c r="P124" s="303"/>
      <c r="Q124" s="303"/>
      <c r="R124" s="303"/>
      <c r="S124" s="303"/>
    </row>
    <row r="125" spans="12:19" ht="12">
      <c r="L125" s="303"/>
      <c r="M125" s="303"/>
      <c r="N125" s="303"/>
      <c r="O125" s="303"/>
      <c r="P125" s="303"/>
      <c r="Q125" s="303"/>
      <c r="R125" s="303"/>
      <c r="S125" s="303"/>
    </row>
    <row r="126" spans="12:19" ht="12">
      <c r="L126" s="303"/>
      <c r="M126" s="303"/>
      <c r="N126" s="303"/>
      <c r="O126" s="303"/>
      <c r="P126" s="303"/>
      <c r="Q126" s="303"/>
      <c r="R126" s="303"/>
      <c r="S126" s="303"/>
    </row>
    <row r="127" spans="12:19" ht="12">
      <c r="L127" s="303"/>
      <c r="M127" s="303"/>
      <c r="N127" s="303"/>
      <c r="O127" s="303"/>
      <c r="P127" s="303"/>
      <c r="Q127" s="303"/>
      <c r="R127" s="303"/>
      <c r="S127" s="303"/>
    </row>
    <row r="128" spans="12:19" ht="12">
      <c r="L128" s="303"/>
      <c r="M128" s="303"/>
      <c r="N128" s="303"/>
      <c r="O128" s="303"/>
      <c r="P128" s="303"/>
      <c r="Q128" s="303"/>
      <c r="R128" s="303"/>
      <c r="S128" s="303"/>
    </row>
    <row r="129" spans="12:19" ht="12">
      <c r="L129" s="303"/>
      <c r="M129" s="303"/>
      <c r="N129" s="303"/>
      <c r="O129" s="303"/>
      <c r="P129" s="303"/>
      <c r="Q129" s="303"/>
      <c r="R129" s="303"/>
      <c r="S129" s="303"/>
    </row>
    <row r="130" spans="12:19" ht="12">
      <c r="L130" s="303"/>
      <c r="M130" s="303"/>
      <c r="N130" s="303"/>
      <c r="O130" s="303"/>
      <c r="P130" s="303"/>
      <c r="Q130" s="303"/>
      <c r="R130" s="303"/>
      <c r="S130" s="303"/>
    </row>
    <row r="131" spans="12:19" ht="12">
      <c r="L131" s="303"/>
      <c r="M131" s="303"/>
      <c r="N131" s="303"/>
      <c r="O131" s="303"/>
      <c r="P131" s="303"/>
      <c r="Q131" s="303"/>
      <c r="R131" s="303"/>
      <c r="S131" s="303"/>
    </row>
    <row r="132" spans="12:19" ht="12">
      <c r="L132" s="303"/>
      <c r="M132" s="303"/>
      <c r="N132" s="303"/>
      <c r="O132" s="303"/>
      <c r="P132" s="303"/>
      <c r="Q132" s="303"/>
      <c r="R132" s="303"/>
      <c r="S132" s="303"/>
    </row>
    <row r="133" spans="12:19" ht="12">
      <c r="L133" s="303"/>
      <c r="M133" s="303"/>
      <c r="N133" s="303"/>
      <c r="O133" s="303"/>
      <c r="P133" s="303"/>
      <c r="Q133" s="303"/>
      <c r="R133" s="303"/>
      <c r="S133" s="303"/>
    </row>
    <row r="134" spans="12:19" ht="12">
      <c r="L134" s="303"/>
      <c r="M134" s="303"/>
      <c r="N134" s="303"/>
      <c r="O134" s="303"/>
      <c r="P134" s="303"/>
      <c r="Q134" s="303"/>
      <c r="R134" s="303"/>
      <c r="S134" s="303"/>
    </row>
    <row r="135" spans="12:19" ht="12">
      <c r="L135" s="303"/>
      <c r="M135" s="303"/>
      <c r="N135" s="303"/>
      <c r="O135" s="303"/>
      <c r="P135" s="303"/>
      <c r="Q135" s="303"/>
      <c r="R135" s="303"/>
      <c r="S135" s="303"/>
    </row>
    <row r="136" spans="12:19" ht="12">
      <c r="L136" s="303"/>
      <c r="M136" s="303"/>
      <c r="N136" s="303"/>
      <c r="O136" s="303"/>
      <c r="P136" s="303"/>
      <c r="Q136" s="303"/>
      <c r="R136" s="303"/>
      <c r="S136" s="303"/>
    </row>
    <row r="137" spans="12:19" ht="12">
      <c r="L137" s="303"/>
      <c r="M137" s="303"/>
      <c r="N137" s="303"/>
      <c r="O137" s="303"/>
      <c r="P137" s="303"/>
      <c r="Q137" s="303"/>
      <c r="R137" s="303"/>
      <c r="S137" s="303"/>
    </row>
    <row r="138" spans="12:19" ht="12">
      <c r="L138" s="303"/>
      <c r="M138" s="303"/>
      <c r="N138" s="303"/>
      <c r="O138" s="303"/>
      <c r="P138" s="303"/>
      <c r="Q138" s="303"/>
      <c r="R138" s="303"/>
      <c r="S138" s="303"/>
    </row>
    <row r="139" spans="12:19" ht="12">
      <c r="L139" s="303"/>
      <c r="M139" s="303"/>
      <c r="N139" s="303"/>
      <c r="O139" s="303"/>
      <c r="P139" s="303"/>
      <c r="Q139" s="303"/>
      <c r="R139" s="303"/>
      <c r="S139" s="303"/>
    </row>
    <row r="140" spans="12:19" ht="12">
      <c r="L140" s="303"/>
      <c r="M140" s="303"/>
      <c r="N140" s="303"/>
      <c r="O140" s="303"/>
      <c r="P140" s="303"/>
      <c r="Q140" s="303"/>
      <c r="R140" s="303"/>
      <c r="S140" s="303"/>
    </row>
    <row r="141" spans="12:19" ht="12">
      <c r="L141" s="303"/>
      <c r="M141" s="303"/>
      <c r="N141" s="303"/>
      <c r="O141" s="303"/>
      <c r="P141" s="303"/>
      <c r="Q141" s="303"/>
      <c r="R141" s="303"/>
      <c r="S141" s="303"/>
    </row>
    <row r="142" spans="12:19" ht="12">
      <c r="L142" s="303"/>
      <c r="M142" s="303"/>
      <c r="N142" s="303"/>
      <c r="O142" s="303"/>
      <c r="P142" s="303"/>
      <c r="Q142" s="303"/>
      <c r="R142" s="303"/>
      <c r="S142" s="303"/>
    </row>
    <row r="143" spans="12:19" ht="12">
      <c r="L143" s="303"/>
      <c r="M143" s="303"/>
      <c r="N143" s="303"/>
      <c r="O143" s="303"/>
      <c r="P143" s="303"/>
      <c r="Q143" s="303"/>
      <c r="R143" s="303"/>
      <c r="S143" s="303"/>
    </row>
    <row r="144" spans="12:19" ht="12">
      <c r="L144" s="303"/>
      <c r="M144" s="303"/>
      <c r="N144" s="303"/>
      <c r="O144" s="303"/>
      <c r="P144" s="303"/>
      <c r="Q144" s="303"/>
      <c r="R144" s="303"/>
      <c r="S144" s="303"/>
    </row>
    <row r="145" spans="12:19" ht="12">
      <c r="L145" s="303"/>
      <c r="M145" s="303"/>
      <c r="N145" s="303"/>
      <c r="O145" s="303"/>
      <c r="P145" s="303"/>
      <c r="Q145" s="303"/>
      <c r="R145" s="303"/>
      <c r="S145" s="303"/>
    </row>
    <row r="146" spans="12:19" ht="12">
      <c r="L146" s="303"/>
      <c r="M146" s="303"/>
      <c r="N146" s="303"/>
      <c r="O146" s="303"/>
      <c r="P146" s="303"/>
      <c r="Q146" s="303"/>
      <c r="R146" s="303"/>
      <c r="S146" s="303"/>
    </row>
    <row r="147" spans="12:19" ht="12">
      <c r="L147" s="303"/>
      <c r="M147" s="303"/>
      <c r="N147" s="303"/>
      <c r="O147" s="303"/>
      <c r="P147" s="303"/>
      <c r="Q147" s="303"/>
      <c r="R147" s="303"/>
      <c r="S147" s="303"/>
    </row>
    <row r="148" spans="12:19" ht="12">
      <c r="L148" s="303"/>
      <c r="M148" s="303"/>
      <c r="N148" s="303"/>
      <c r="O148" s="303"/>
      <c r="P148" s="303"/>
      <c r="Q148" s="303"/>
      <c r="R148" s="303"/>
      <c r="S148" s="303"/>
    </row>
    <row r="149" spans="12:19" ht="12">
      <c r="L149" s="303"/>
      <c r="M149" s="303"/>
      <c r="N149" s="303"/>
      <c r="O149" s="303"/>
      <c r="P149" s="303"/>
      <c r="Q149" s="303"/>
      <c r="R149" s="303"/>
      <c r="S149" s="303"/>
    </row>
    <row r="150" spans="12:19" ht="12">
      <c r="L150" s="303"/>
      <c r="M150" s="303"/>
      <c r="N150" s="303"/>
      <c r="O150" s="303"/>
      <c r="P150" s="303"/>
      <c r="Q150" s="303"/>
      <c r="R150" s="303"/>
      <c r="S150" s="303"/>
    </row>
  </sheetData>
  <mergeCells count="20">
    <mergeCell ref="B10:C10"/>
    <mergeCell ref="B12:B15"/>
    <mergeCell ref="B17:B18"/>
    <mergeCell ref="B8:C8"/>
    <mergeCell ref="B7:C7"/>
    <mergeCell ref="H5:J5"/>
    <mergeCell ref="K5:M5"/>
    <mergeCell ref="N5:P5"/>
    <mergeCell ref="B4:C6"/>
    <mergeCell ref="G4:G6"/>
    <mergeCell ref="D4:F5"/>
    <mergeCell ref="AC4:AE4"/>
    <mergeCell ref="AF4:AH4"/>
    <mergeCell ref="AF5:AH5"/>
    <mergeCell ref="T5:V5"/>
    <mergeCell ref="W5:Y5"/>
    <mergeCell ref="Z5:AB5"/>
    <mergeCell ref="AC5:AE5"/>
    <mergeCell ref="H4:AB4"/>
    <mergeCell ref="Q5:S5"/>
  </mergeCells>
  <printOptions/>
  <pageMargins left="0.3937007874015748" right="0.31496062992125984" top="0.5905511811023623" bottom="0.3937007874015748" header="0.2755905511811024" footer="0.1968503937007874"/>
  <pageSetup horizontalDpi="400" verticalDpi="400" orientation="portrait" paperSize="9" scale="90" r:id="rId2"/>
  <colBreaks count="1" manualBreakCount="1">
    <brk id="34" min="1" max="66" man="1"/>
  </colBreaks>
  <drawing r:id="rId1"/>
</worksheet>
</file>

<file path=xl/worksheets/sheet4.xml><?xml version="1.0" encoding="utf-8"?>
<worksheet xmlns="http://schemas.openxmlformats.org/spreadsheetml/2006/main" xmlns:r="http://schemas.openxmlformats.org/officeDocument/2006/relationships">
  <sheetPr codeName="Sheet1"/>
  <dimension ref="B2:Z66"/>
  <sheetViews>
    <sheetView workbookViewId="0" topLeftCell="A1">
      <selection activeCell="A1" sqref="A1"/>
    </sheetView>
  </sheetViews>
  <sheetFormatPr defaultColWidth="9.00390625" defaultRowHeight="13.5"/>
  <cols>
    <col min="1" max="1" width="1.625" style="92" customWidth="1"/>
    <col min="2" max="2" width="2.625" style="92" customWidth="1"/>
    <col min="3" max="3" width="8.125" style="92" customWidth="1"/>
    <col min="4" max="24" width="10.625" style="92" customWidth="1"/>
    <col min="25" max="16384" width="9.00390625" style="92" customWidth="1"/>
  </cols>
  <sheetData>
    <row r="2" spans="2:26" ht="16.5" customHeight="1">
      <c r="B2" s="93" t="s">
        <v>2218</v>
      </c>
      <c r="W2" s="94"/>
      <c r="X2" s="94"/>
      <c r="Y2" s="94"/>
      <c r="Z2" s="94"/>
    </row>
    <row r="3" spans="3:24" ht="12.75" thickBot="1">
      <c r="C3" s="95"/>
      <c r="D3" s="95"/>
      <c r="E3" s="96"/>
      <c r="F3" s="96"/>
      <c r="G3" s="96"/>
      <c r="H3" s="96"/>
      <c r="I3" s="96"/>
      <c r="J3" s="96"/>
      <c r="K3" s="95"/>
      <c r="V3" s="92" t="s">
        <v>2201</v>
      </c>
      <c r="X3" s="97" t="s">
        <v>2186</v>
      </c>
    </row>
    <row r="4" spans="2:24" ht="21" customHeight="1" thickTop="1">
      <c r="B4" s="1333" t="s">
        <v>2179</v>
      </c>
      <c r="C4" s="1334"/>
      <c r="D4" s="98" t="s">
        <v>2097</v>
      </c>
      <c r="E4" s="98" t="s">
        <v>2202</v>
      </c>
      <c r="F4" s="98" t="s">
        <v>2203</v>
      </c>
      <c r="G4" s="98" t="s">
        <v>2204</v>
      </c>
      <c r="H4" s="98" t="s">
        <v>2205</v>
      </c>
      <c r="I4" s="98" t="s">
        <v>2206</v>
      </c>
      <c r="J4" s="98" t="s">
        <v>2207</v>
      </c>
      <c r="K4" s="98" t="s">
        <v>2187</v>
      </c>
      <c r="L4" s="98" t="s">
        <v>2188</v>
      </c>
      <c r="M4" s="98" t="s">
        <v>2189</v>
      </c>
      <c r="N4" s="98" t="s">
        <v>2190</v>
      </c>
      <c r="O4" s="98" t="s">
        <v>2191</v>
      </c>
      <c r="P4" s="98" t="s">
        <v>2192</v>
      </c>
      <c r="Q4" s="98" t="s">
        <v>2193</v>
      </c>
      <c r="R4" s="98" t="s">
        <v>2194</v>
      </c>
      <c r="S4" s="98" t="s">
        <v>2195</v>
      </c>
      <c r="T4" s="98" t="s">
        <v>2196</v>
      </c>
      <c r="U4" s="98" t="s">
        <v>2197</v>
      </c>
      <c r="V4" s="98" t="s">
        <v>2198</v>
      </c>
      <c r="W4" s="98" t="s">
        <v>2208</v>
      </c>
      <c r="X4" s="98" t="s">
        <v>2199</v>
      </c>
    </row>
    <row r="5" spans="2:24" s="99" customFormat="1" ht="18.75" customHeight="1">
      <c r="B5" s="1335" t="s">
        <v>2209</v>
      </c>
      <c r="C5" s="1336"/>
      <c r="D5" s="100">
        <f>SUM(D7:D8)</f>
        <v>1255794</v>
      </c>
      <c r="E5" s="101">
        <f aca="true" t="shared" si="0" ref="E5:X5">SUM(E15:E58)</f>
        <v>59503</v>
      </c>
      <c r="F5" s="101">
        <f t="shared" si="0"/>
        <v>67484</v>
      </c>
      <c r="G5" s="101">
        <f t="shared" si="0"/>
        <v>77049</v>
      </c>
      <c r="H5" s="101">
        <f t="shared" si="0"/>
        <v>79697</v>
      </c>
      <c r="I5" s="102">
        <f t="shared" si="0"/>
        <v>67753</v>
      </c>
      <c r="J5" s="101">
        <f t="shared" si="0"/>
        <v>67846</v>
      </c>
      <c r="K5" s="101">
        <f t="shared" si="0"/>
        <v>67802</v>
      </c>
      <c r="L5" s="101">
        <f t="shared" si="0"/>
        <v>78938</v>
      </c>
      <c r="M5" s="101">
        <f t="shared" si="0"/>
        <v>90539</v>
      </c>
      <c r="N5" s="101">
        <f t="shared" si="0"/>
        <v>104914</v>
      </c>
      <c r="O5" s="102">
        <f t="shared" si="0"/>
        <v>72463</v>
      </c>
      <c r="P5" s="101">
        <f t="shared" si="0"/>
        <v>77998</v>
      </c>
      <c r="Q5" s="102">
        <f t="shared" si="0"/>
        <v>85881</v>
      </c>
      <c r="R5" s="101">
        <f t="shared" si="0"/>
        <v>87124</v>
      </c>
      <c r="S5" s="101">
        <f t="shared" si="0"/>
        <v>70018</v>
      </c>
      <c r="T5" s="101">
        <f t="shared" si="0"/>
        <v>46685</v>
      </c>
      <c r="U5" s="101">
        <f t="shared" si="0"/>
        <v>31955</v>
      </c>
      <c r="V5" s="101">
        <f t="shared" si="0"/>
        <v>16200</v>
      </c>
      <c r="W5" s="101">
        <f t="shared" si="0"/>
        <v>5651</v>
      </c>
      <c r="X5" s="101">
        <f t="shared" si="0"/>
        <v>294</v>
      </c>
    </row>
    <row r="6" spans="2:25" s="99" customFormat="1" ht="6" customHeight="1">
      <c r="B6" s="103"/>
      <c r="C6" s="104"/>
      <c r="D6" s="105"/>
      <c r="E6" s="106"/>
      <c r="F6" s="106"/>
      <c r="G6" s="106"/>
      <c r="H6" s="106"/>
      <c r="I6" s="106"/>
      <c r="J6" s="106"/>
      <c r="K6" s="106"/>
      <c r="L6" s="106"/>
      <c r="M6" s="106"/>
      <c r="N6" s="106"/>
      <c r="O6" s="106"/>
      <c r="P6" s="106"/>
      <c r="Q6" s="106"/>
      <c r="R6" s="106"/>
      <c r="S6" s="106"/>
      <c r="T6" s="106"/>
      <c r="U6" s="106"/>
      <c r="V6" s="106"/>
      <c r="W6" s="106"/>
      <c r="X6" s="106"/>
      <c r="Y6" s="107"/>
    </row>
    <row r="7" spans="2:24" s="108" customFormat="1" ht="13.5" customHeight="1">
      <c r="B7" s="1331" t="s">
        <v>2210</v>
      </c>
      <c r="C7" s="1332"/>
      <c r="D7" s="111">
        <f aca="true" t="shared" si="1" ref="D7:X7">SUM(D15:D27)</f>
        <v>903551</v>
      </c>
      <c r="E7" s="112">
        <f t="shared" si="1"/>
        <v>43815</v>
      </c>
      <c r="F7" s="112">
        <f t="shared" si="1"/>
        <v>48281</v>
      </c>
      <c r="G7" s="112">
        <f t="shared" si="1"/>
        <v>54329</v>
      </c>
      <c r="H7" s="112">
        <f t="shared" si="1"/>
        <v>57644</v>
      </c>
      <c r="I7" s="113">
        <f t="shared" si="1"/>
        <v>53607</v>
      </c>
      <c r="J7" s="112">
        <f t="shared" si="1"/>
        <v>52615</v>
      </c>
      <c r="K7" s="112">
        <f t="shared" si="1"/>
        <v>50927</v>
      </c>
      <c r="L7" s="112">
        <f t="shared" si="1"/>
        <v>56950</v>
      </c>
      <c r="M7" s="112">
        <f t="shared" si="1"/>
        <v>64265</v>
      </c>
      <c r="N7" s="112">
        <f t="shared" si="1"/>
        <v>75784</v>
      </c>
      <c r="O7" s="113">
        <f t="shared" si="1"/>
        <v>54056</v>
      </c>
      <c r="P7" s="112">
        <f t="shared" si="1"/>
        <v>56449</v>
      </c>
      <c r="Q7" s="113">
        <f t="shared" si="1"/>
        <v>60081</v>
      </c>
      <c r="R7" s="112">
        <f t="shared" si="1"/>
        <v>59503</v>
      </c>
      <c r="S7" s="112">
        <f t="shared" si="1"/>
        <v>47434</v>
      </c>
      <c r="T7" s="112">
        <f t="shared" si="1"/>
        <v>31481</v>
      </c>
      <c r="U7" s="112">
        <f t="shared" si="1"/>
        <v>21490</v>
      </c>
      <c r="V7" s="112">
        <f t="shared" si="1"/>
        <v>10774</v>
      </c>
      <c r="W7" s="112">
        <f t="shared" si="1"/>
        <v>3777</v>
      </c>
      <c r="X7" s="112">
        <f t="shared" si="1"/>
        <v>289</v>
      </c>
    </row>
    <row r="8" spans="2:24" s="108" customFormat="1" ht="13.5" customHeight="1">
      <c r="B8" s="1331" t="s">
        <v>2211</v>
      </c>
      <c r="C8" s="1332"/>
      <c r="D8" s="111">
        <f aca="true" t="shared" si="2" ref="D8:X8">SUM(D28:D58)</f>
        <v>352243</v>
      </c>
      <c r="E8" s="112">
        <f t="shared" si="2"/>
        <v>15688</v>
      </c>
      <c r="F8" s="112">
        <f t="shared" si="2"/>
        <v>19203</v>
      </c>
      <c r="G8" s="112">
        <f t="shared" si="2"/>
        <v>22720</v>
      </c>
      <c r="H8" s="112">
        <f t="shared" si="2"/>
        <v>22053</v>
      </c>
      <c r="I8" s="113">
        <f t="shared" si="2"/>
        <v>14146</v>
      </c>
      <c r="J8" s="112">
        <f t="shared" si="2"/>
        <v>15231</v>
      </c>
      <c r="K8" s="112">
        <f t="shared" si="2"/>
        <v>16875</v>
      </c>
      <c r="L8" s="112">
        <f t="shared" si="2"/>
        <v>21988</v>
      </c>
      <c r="M8" s="112">
        <f t="shared" si="2"/>
        <v>26274</v>
      </c>
      <c r="N8" s="112">
        <f t="shared" si="2"/>
        <v>29130</v>
      </c>
      <c r="O8" s="113">
        <f t="shared" si="2"/>
        <v>18407</v>
      </c>
      <c r="P8" s="112">
        <f t="shared" si="2"/>
        <v>21549</v>
      </c>
      <c r="Q8" s="113">
        <f t="shared" si="2"/>
        <v>25800</v>
      </c>
      <c r="R8" s="112">
        <f t="shared" si="2"/>
        <v>27621</v>
      </c>
      <c r="S8" s="112">
        <f t="shared" si="2"/>
        <v>22584</v>
      </c>
      <c r="T8" s="112">
        <f t="shared" si="2"/>
        <v>15204</v>
      </c>
      <c r="U8" s="112">
        <f t="shared" si="2"/>
        <v>10465</v>
      </c>
      <c r="V8" s="112">
        <f t="shared" si="2"/>
        <v>5426</v>
      </c>
      <c r="W8" s="112">
        <f t="shared" si="2"/>
        <v>1874</v>
      </c>
      <c r="X8" s="112">
        <f t="shared" si="2"/>
        <v>5</v>
      </c>
    </row>
    <row r="9" spans="2:24" s="108" customFormat="1" ht="6" customHeight="1">
      <c r="B9" s="109"/>
      <c r="C9" s="110"/>
      <c r="D9" s="111"/>
      <c r="E9" s="114"/>
      <c r="F9" s="114"/>
      <c r="G9" s="114"/>
      <c r="H9" s="114"/>
      <c r="I9" s="115"/>
      <c r="J9" s="114"/>
      <c r="K9" s="114"/>
      <c r="L9" s="114"/>
      <c r="M9" s="114"/>
      <c r="N9" s="114"/>
      <c r="O9" s="115"/>
      <c r="P9" s="114"/>
      <c r="Q9" s="115"/>
      <c r="R9" s="114"/>
      <c r="S9" s="114"/>
      <c r="T9" s="114"/>
      <c r="U9" s="114"/>
      <c r="V9" s="114"/>
      <c r="W9" s="114"/>
      <c r="X9" s="114"/>
    </row>
    <row r="10" spans="2:24" s="108" customFormat="1" ht="13.5" customHeight="1">
      <c r="B10" s="1331" t="s">
        <v>2212</v>
      </c>
      <c r="C10" s="1332"/>
      <c r="D10" s="111">
        <f>+D15+D20+D21+D22+D24+D25+D26+D28+D29+D30+D31+D32+D33+D34</f>
        <v>581672</v>
      </c>
      <c r="E10" s="112">
        <f aca="true" t="shared" si="3" ref="E10:X10">SUM(E15,E20,E21,E22,E24,E25,E26,E28,E29,E30,E31,E32,E33,E34)</f>
        <v>27418</v>
      </c>
      <c r="F10" s="112">
        <f t="shared" si="3"/>
        <v>30986</v>
      </c>
      <c r="G10" s="112">
        <f t="shared" si="3"/>
        <v>35512</v>
      </c>
      <c r="H10" s="112">
        <f t="shared" si="3"/>
        <v>38196</v>
      </c>
      <c r="I10" s="113">
        <f t="shared" si="3"/>
        <v>34774</v>
      </c>
      <c r="J10" s="112">
        <f t="shared" si="3"/>
        <v>32770</v>
      </c>
      <c r="K10" s="112">
        <f t="shared" si="3"/>
        <v>32069</v>
      </c>
      <c r="L10" s="112">
        <f t="shared" si="3"/>
        <v>36639</v>
      </c>
      <c r="M10" s="112">
        <f t="shared" si="3"/>
        <v>41597</v>
      </c>
      <c r="N10" s="112">
        <f t="shared" si="3"/>
        <v>49157</v>
      </c>
      <c r="O10" s="113">
        <f t="shared" si="3"/>
        <v>34113</v>
      </c>
      <c r="P10" s="112">
        <f t="shared" si="3"/>
        <v>35521</v>
      </c>
      <c r="Q10" s="113">
        <f t="shared" si="3"/>
        <v>38254</v>
      </c>
      <c r="R10" s="112">
        <f t="shared" si="3"/>
        <v>38535</v>
      </c>
      <c r="S10" s="112">
        <f t="shared" si="3"/>
        <v>31037</v>
      </c>
      <c r="T10" s="112">
        <f t="shared" si="3"/>
        <v>20279</v>
      </c>
      <c r="U10" s="112">
        <f t="shared" si="3"/>
        <v>14453</v>
      </c>
      <c r="V10" s="112">
        <f t="shared" si="3"/>
        <v>7436</v>
      </c>
      <c r="W10" s="112">
        <f t="shared" si="3"/>
        <v>2641</v>
      </c>
      <c r="X10" s="112">
        <f t="shared" si="3"/>
        <v>285</v>
      </c>
    </row>
    <row r="11" spans="2:24" s="108" customFormat="1" ht="13.5" customHeight="1">
      <c r="B11" s="1331" t="s">
        <v>2213</v>
      </c>
      <c r="C11" s="1332"/>
      <c r="D11" s="111">
        <f>+D19+D35+D36+D37+D38+D39+D40+D41</f>
        <v>98918</v>
      </c>
      <c r="E11" s="112">
        <f aca="true" t="shared" si="4" ref="E11:W11">SUM(E19,E35,E36,E37,E38,E39,E40,E41)</f>
        <v>4708</v>
      </c>
      <c r="F11" s="112">
        <f t="shared" si="4"/>
        <v>5716</v>
      </c>
      <c r="G11" s="112">
        <f t="shared" si="4"/>
        <v>6390</v>
      </c>
      <c r="H11" s="112">
        <f t="shared" si="4"/>
        <v>6236</v>
      </c>
      <c r="I11" s="113">
        <f t="shared" si="4"/>
        <v>4030</v>
      </c>
      <c r="J11" s="112">
        <f t="shared" si="4"/>
        <v>4724</v>
      </c>
      <c r="K11" s="112">
        <f t="shared" si="4"/>
        <v>5216</v>
      </c>
      <c r="L11" s="112">
        <f t="shared" si="4"/>
        <v>6610</v>
      </c>
      <c r="M11" s="112">
        <f t="shared" si="4"/>
        <v>7521</v>
      </c>
      <c r="N11" s="112">
        <f t="shared" si="4"/>
        <v>7983</v>
      </c>
      <c r="O11" s="113">
        <f t="shared" si="4"/>
        <v>5364</v>
      </c>
      <c r="P11" s="112">
        <f t="shared" si="4"/>
        <v>6157</v>
      </c>
      <c r="Q11" s="113">
        <f t="shared" si="4"/>
        <v>7037</v>
      </c>
      <c r="R11" s="112">
        <f t="shared" si="4"/>
        <v>7482</v>
      </c>
      <c r="S11" s="112">
        <f t="shared" si="4"/>
        <v>5815</v>
      </c>
      <c r="T11" s="112">
        <f t="shared" si="4"/>
        <v>3913</v>
      </c>
      <c r="U11" s="112">
        <f t="shared" si="4"/>
        <v>2496</v>
      </c>
      <c r="V11" s="112">
        <f t="shared" si="4"/>
        <v>1129</v>
      </c>
      <c r="W11" s="112">
        <f t="shared" si="4"/>
        <v>391</v>
      </c>
      <c r="X11" s="112" t="s">
        <v>2200</v>
      </c>
    </row>
    <row r="12" spans="2:24" s="108" customFormat="1" ht="13.5" customHeight="1">
      <c r="B12" s="1331" t="s">
        <v>2214</v>
      </c>
      <c r="C12" s="1332"/>
      <c r="D12" s="111">
        <f>+D16+D23+D27+D42+D43+D44+D45+D46</f>
        <v>250250</v>
      </c>
      <c r="E12" s="112">
        <f aca="true" t="shared" si="5" ref="E12:X12">SUM(E16,E23,E27,E42,E43,E44,E45,E46)</f>
        <v>11772</v>
      </c>
      <c r="F12" s="112">
        <f t="shared" si="5"/>
        <v>13408</v>
      </c>
      <c r="G12" s="112">
        <f t="shared" si="5"/>
        <v>15407</v>
      </c>
      <c r="H12" s="112">
        <f t="shared" si="5"/>
        <v>15517</v>
      </c>
      <c r="I12" s="113">
        <f t="shared" si="5"/>
        <v>14011</v>
      </c>
      <c r="J12" s="112">
        <f t="shared" si="5"/>
        <v>13568</v>
      </c>
      <c r="K12" s="112">
        <f t="shared" si="5"/>
        <v>13260</v>
      </c>
      <c r="L12" s="112">
        <f t="shared" si="5"/>
        <v>15514</v>
      </c>
      <c r="M12" s="112">
        <f t="shared" si="5"/>
        <v>17793</v>
      </c>
      <c r="N12" s="112">
        <f t="shared" si="5"/>
        <v>20192</v>
      </c>
      <c r="O12" s="113">
        <f t="shared" si="5"/>
        <v>13893</v>
      </c>
      <c r="P12" s="112">
        <f t="shared" si="5"/>
        <v>15420</v>
      </c>
      <c r="Q12" s="113">
        <f t="shared" si="5"/>
        <v>17126</v>
      </c>
      <c r="R12" s="112">
        <f t="shared" si="5"/>
        <v>17649</v>
      </c>
      <c r="S12" s="112">
        <f t="shared" si="5"/>
        <v>14848</v>
      </c>
      <c r="T12" s="112">
        <f t="shared" si="5"/>
        <v>9908</v>
      </c>
      <c r="U12" s="112">
        <f t="shared" si="5"/>
        <v>6399</v>
      </c>
      <c r="V12" s="112">
        <f t="shared" si="5"/>
        <v>3344</v>
      </c>
      <c r="W12" s="112">
        <f t="shared" si="5"/>
        <v>1216</v>
      </c>
      <c r="X12" s="112">
        <f t="shared" si="5"/>
        <v>5</v>
      </c>
    </row>
    <row r="13" spans="2:24" s="108" customFormat="1" ht="13.5" customHeight="1">
      <c r="B13" s="1331" t="s">
        <v>2215</v>
      </c>
      <c r="C13" s="1332"/>
      <c r="D13" s="111">
        <f>+D17+D18+D47+D48+D49+D50+D51+D52+D53+D54+D55+D56+D57+D58</f>
        <v>324954</v>
      </c>
      <c r="E13" s="112">
        <f aca="true" t="shared" si="6" ref="E13:X13">SUM(E17,E18,E47,E48,E49,E50,E51,E52,E53,E54,E55,E56,E57,E58)</f>
        <v>15605</v>
      </c>
      <c r="F13" s="112">
        <f t="shared" si="6"/>
        <v>17374</v>
      </c>
      <c r="G13" s="112">
        <f t="shared" si="6"/>
        <v>19740</v>
      </c>
      <c r="H13" s="112">
        <f t="shared" si="6"/>
        <v>19748</v>
      </c>
      <c r="I13" s="113">
        <f t="shared" si="6"/>
        <v>14938</v>
      </c>
      <c r="J13" s="112">
        <f t="shared" si="6"/>
        <v>16784</v>
      </c>
      <c r="K13" s="112">
        <f t="shared" si="6"/>
        <v>17257</v>
      </c>
      <c r="L13" s="112">
        <f t="shared" si="6"/>
        <v>20175</v>
      </c>
      <c r="M13" s="112">
        <f t="shared" si="6"/>
        <v>23628</v>
      </c>
      <c r="N13" s="112">
        <f t="shared" si="6"/>
        <v>27582</v>
      </c>
      <c r="O13" s="113">
        <f t="shared" si="6"/>
        <v>19093</v>
      </c>
      <c r="P13" s="112">
        <f t="shared" si="6"/>
        <v>20900</v>
      </c>
      <c r="Q13" s="112">
        <f t="shared" si="6"/>
        <v>23464</v>
      </c>
      <c r="R13" s="112">
        <f t="shared" si="6"/>
        <v>23458</v>
      </c>
      <c r="S13" s="112">
        <f t="shared" si="6"/>
        <v>18318</v>
      </c>
      <c r="T13" s="112">
        <f t="shared" si="6"/>
        <v>12585</v>
      </c>
      <c r="U13" s="112">
        <f t="shared" si="6"/>
        <v>8607</v>
      </c>
      <c r="V13" s="112">
        <f t="shared" si="6"/>
        <v>4291</v>
      </c>
      <c r="W13" s="112">
        <f t="shared" si="6"/>
        <v>1403</v>
      </c>
      <c r="X13" s="112">
        <f t="shared" si="6"/>
        <v>4</v>
      </c>
    </row>
    <row r="14" spans="2:24" ht="6" customHeight="1">
      <c r="B14" s="116"/>
      <c r="C14" s="79"/>
      <c r="D14" s="117"/>
      <c r="E14" s="118"/>
      <c r="F14" s="118"/>
      <c r="G14" s="118"/>
      <c r="H14" s="118"/>
      <c r="I14" s="118"/>
      <c r="J14" s="118"/>
      <c r="K14" s="118"/>
      <c r="L14" s="118"/>
      <c r="M14" s="118"/>
      <c r="N14" s="118"/>
      <c r="O14" s="118"/>
      <c r="P14" s="118"/>
      <c r="Q14" s="118"/>
      <c r="R14" s="118"/>
      <c r="S14" s="118"/>
      <c r="T14" s="118"/>
      <c r="U14" s="118"/>
      <c r="V14" s="118"/>
      <c r="W14" s="118"/>
      <c r="X14" s="118"/>
    </row>
    <row r="15" spans="2:26" ht="15" customHeight="1">
      <c r="B15" s="116"/>
      <c r="C15" s="74" t="s">
        <v>2121</v>
      </c>
      <c r="D15" s="119">
        <f aca="true" t="shared" si="7" ref="D15:D58">SUM(E15:X15)</f>
        <v>255155</v>
      </c>
      <c r="E15" s="120">
        <v>12386</v>
      </c>
      <c r="F15" s="120">
        <v>13165</v>
      </c>
      <c r="G15" s="120">
        <v>14869</v>
      </c>
      <c r="H15" s="120">
        <v>17366</v>
      </c>
      <c r="I15" s="120">
        <v>18946</v>
      </c>
      <c r="J15" s="120">
        <v>16367</v>
      </c>
      <c r="K15" s="120">
        <v>15071</v>
      </c>
      <c r="L15" s="120">
        <v>16268</v>
      </c>
      <c r="M15" s="120">
        <v>17861</v>
      </c>
      <c r="N15" s="120">
        <v>21722</v>
      </c>
      <c r="O15" s="120">
        <v>15908</v>
      </c>
      <c r="P15" s="120">
        <v>15399</v>
      </c>
      <c r="Q15" s="120">
        <v>15350</v>
      </c>
      <c r="R15" s="120">
        <v>14944</v>
      </c>
      <c r="S15" s="120">
        <v>12187</v>
      </c>
      <c r="T15" s="120">
        <v>7749</v>
      </c>
      <c r="U15" s="120">
        <v>5506</v>
      </c>
      <c r="V15" s="120">
        <v>2781</v>
      </c>
      <c r="W15" s="120">
        <v>1029</v>
      </c>
      <c r="X15" s="120">
        <v>281</v>
      </c>
      <c r="Z15" s="121"/>
    </row>
    <row r="16" spans="2:26" ht="15" customHeight="1">
      <c r="B16" s="116"/>
      <c r="C16" s="74" t="s">
        <v>2122</v>
      </c>
      <c r="D16" s="119">
        <f t="shared" si="7"/>
        <v>95539</v>
      </c>
      <c r="E16" s="120">
        <v>4568</v>
      </c>
      <c r="F16" s="120">
        <v>5067</v>
      </c>
      <c r="G16" s="120">
        <v>5495</v>
      </c>
      <c r="H16" s="120">
        <v>6016</v>
      </c>
      <c r="I16" s="120">
        <v>7291</v>
      </c>
      <c r="J16" s="120">
        <v>6073</v>
      </c>
      <c r="K16" s="120">
        <v>5506</v>
      </c>
      <c r="L16" s="120">
        <v>5792</v>
      </c>
      <c r="M16" s="120">
        <v>6491</v>
      </c>
      <c r="N16" s="120">
        <v>7549</v>
      </c>
      <c r="O16" s="120">
        <v>5507</v>
      </c>
      <c r="P16" s="120">
        <v>5886</v>
      </c>
      <c r="Q16" s="120">
        <v>6006</v>
      </c>
      <c r="R16" s="120">
        <v>5997</v>
      </c>
      <c r="S16" s="120">
        <v>5075</v>
      </c>
      <c r="T16" s="120">
        <v>3502</v>
      </c>
      <c r="U16" s="120">
        <v>2205</v>
      </c>
      <c r="V16" s="120">
        <v>1101</v>
      </c>
      <c r="W16" s="120">
        <v>407</v>
      </c>
      <c r="X16" s="120">
        <v>5</v>
      </c>
      <c r="Z16" s="121"/>
    </row>
    <row r="17" spans="2:26" ht="15" customHeight="1">
      <c r="B17" s="116"/>
      <c r="C17" s="74" t="s">
        <v>2123</v>
      </c>
      <c r="D17" s="119">
        <f t="shared" si="7"/>
        <v>100765</v>
      </c>
      <c r="E17" s="120">
        <v>4972</v>
      </c>
      <c r="F17" s="120">
        <v>5500</v>
      </c>
      <c r="G17" s="120">
        <v>6124</v>
      </c>
      <c r="H17" s="120">
        <v>6196</v>
      </c>
      <c r="I17" s="120">
        <v>5186</v>
      </c>
      <c r="J17" s="120">
        <v>5706</v>
      </c>
      <c r="K17" s="120">
        <v>5645</v>
      </c>
      <c r="L17" s="120">
        <v>6291</v>
      </c>
      <c r="M17" s="120">
        <v>7194</v>
      </c>
      <c r="N17" s="120">
        <v>8292</v>
      </c>
      <c r="O17" s="120">
        <v>6157</v>
      </c>
      <c r="P17" s="120">
        <v>6437</v>
      </c>
      <c r="Q17" s="120">
        <v>7046</v>
      </c>
      <c r="R17" s="120">
        <v>6813</v>
      </c>
      <c r="S17" s="120">
        <v>5240</v>
      </c>
      <c r="T17" s="120">
        <v>3718</v>
      </c>
      <c r="U17" s="120">
        <v>2527</v>
      </c>
      <c r="V17" s="120">
        <v>1289</v>
      </c>
      <c r="W17" s="120">
        <v>432</v>
      </c>
      <c r="X17" s="118" t="s">
        <v>2216</v>
      </c>
      <c r="Z17" s="121"/>
    </row>
    <row r="18" spans="2:26" ht="15" customHeight="1">
      <c r="B18" s="116"/>
      <c r="C18" s="74" t="s">
        <v>2124</v>
      </c>
      <c r="D18" s="119">
        <f t="shared" si="7"/>
        <v>101463</v>
      </c>
      <c r="E18" s="120">
        <v>4997</v>
      </c>
      <c r="F18" s="120">
        <v>5373</v>
      </c>
      <c r="G18" s="120">
        <v>5968</v>
      </c>
      <c r="H18" s="120">
        <v>5988</v>
      </c>
      <c r="I18" s="120">
        <v>4808</v>
      </c>
      <c r="J18" s="120">
        <v>5663</v>
      </c>
      <c r="K18" s="120">
        <v>5804</v>
      </c>
      <c r="L18" s="120">
        <v>6433</v>
      </c>
      <c r="M18" s="120">
        <v>7366</v>
      </c>
      <c r="N18" s="120">
        <v>8971</v>
      </c>
      <c r="O18" s="120">
        <v>6436</v>
      </c>
      <c r="P18" s="120">
        <v>6713</v>
      </c>
      <c r="Q18" s="120">
        <v>7193</v>
      </c>
      <c r="R18" s="120">
        <v>6915</v>
      </c>
      <c r="S18" s="120">
        <v>5398</v>
      </c>
      <c r="T18" s="120">
        <v>3663</v>
      </c>
      <c r="U18" s="120">
        <v>2348</v>
      </c>
      <c r="V18" s="120">
        <v>1063</v>
      </c>
      <c r="W18" s="120">
        <v>363</v>
      </c>
      <c r="X18" s="118" t="s">
        <v>2216</v>
      </c>
      <c r="Z18" s="121"/>
    </row>
    <row r="19" spans="2:26" ht="15" customHeight="1">
      <c r="B19" s="116"/>
      <c r="C19" s="74" t="s">
        <v>2125</v>
      </c>
      <c r="D19" s="119">
        <f t="shared" si="7"/>
        <v>42683</v>
      </c>
      <c r="E19" s="120">
        <v>2168</v>
      </c>
      <c r="F19" s="120">
        <v>2422</v>
      </c>
      <c r="G19" s="120">
        <v>2686</v>
      </c>
      <c r="H19" s="120">
        <v>2663</v>
      </c>
      <c r="I19" s="120">
        <v>2050</v>
      </c>
      <c r="J19" s="120">
        <v>2423</v>
      </c>
      <c r="K19" s="120">
        <v>2498</v>
      </c>
      <c r="L19" s="120">
        <v>2877</v>
      </c>
      <c r="M19" s="120">
        <v>3092</v>
      </c>
      <c r="N19" s="120">
        <v>3542</v>
      </c>
      <c r="O19" s="120">
        <v>2559</v>
      </c>
      <c r="P19" s="120">
        <v>2701</v>
      </c>
      <c r="Q19" s="120">
        <v>2875</v>
      </c>
      <c r="R19" s="120">
        <v>2985</v>
      </c>
      <c r="S19" s="120">
        <v>2185</v>
      </c>
      <c r="T19" s="120">
        <v>1465</v>
      </c>
      <c r="U19" s="120">
        <v>931</v>
      </c>
      <c r="V19" s="120">
        <v>424</v>
      </c>
      <c r="W19" s="120">
        <v>137</v>
      </c>
      <c r="X19" s="118" t="s">
        <v>2216</v>
      </c>
      <c r="Z19" s="121"/>
    </row>
    <row r="20" spans="2:26" ht="15" customHeight="1">
      <c r="B20" s="116"/>
      <c r="C20" s="74" t="s">
        <v>2126</v>
      </c>
      <c r="D20" s="119">
        <f t="shared" si="7"/>
        <v>42971</v>
      </c>
      <c r="E20" s="120">
        <v>2120</v>
      </c>
      <c r="F20" s="120">
        <v>2468</v>
      </c>
      <c r="G20" s="120">
        <v>2783</v>
      </c>
      <c r="H20" s="120">
        <v>2725</v>
      </c>
      <c r="I20" s="120">
        <v>2070</v>
      </c>
      <c r="J20" s="120">
        <v>2210</v>
      </c>
      <c r="K20" s="120">
        <v>2342</v>
      </c>
      <c r="L20" s="120">
        <v>2797</v>
      </c>
      <c r="M20" s="120">
        <v>3084</v>
      </c>
      <c r="N20" s="120">
        <v>3590</v>
      </c>
      <c r="O20" s="120">
        <v>2433</v>
      </c>
      <c r="P20" s="120">
        <v>2659</v>
      </c>
      <c r="Q20" s="120">
        <v>2913</v>
      </c>
      <c r="R20" s="120">
        <v>3021</v>
      </c>
      <c r="S20" s="120">
        <v>2375</v>
      </c>
      <c r="T20" s="120">
        <v>1537</v>
      </c>
      <c r="U20" s="120">
        <v>1084</v>
      </c>
      <c r="V20" s="120">
        <v>554</v>
      </c>
      <c r="W20" s="120">
        <v>206</v>
      </c>
      <c r="X20" s="118" t="s">
        <v>2216</v>
      </c>
      <c r="Z20" s="121"/>
    </row>
    <row r="21" spans="2:26" ht="15" customHeight="1">
      <c r="B21" s="116"/>
      <c r="C21" s="74" t="s">
        <v>2127</v>
      </c>
      <c r="D21" s="119">
        <f t="shared" si="7"/>
        <v>37829</v>
      </c>
      <c r="E21" s="120">
        <v>1522</v>
      </c>
      <c r="F21" s="120">
        <v>1892</v>
      </c>
      <c r="G21" s="120">
        <v>2235</v>
      </c>
      <c r="H21" s="120">
        <v>2405</v>
      </c>
      <c r="I21" s="120">
        <v>1995</v>
      </c>
      <c r="J21" s="120">
        <v>1780</v>
      </c>
      <c r="K21" s="120">
        <v>1772</v>
      </c>
      <c r="L21" s="120">
        <v>2222</v>
      </c>
      <c r="M21" s="120">
        <v>2633</v>
      </c>
      <c r="N21" s="120">
        <v>3233</v>
      </c>
      <c r="O21" s="120">
        <v>2273</v>
      </c>
      <c r="P21" s="120">
        <v>2465</v>
      </c>
      <c r="Q21" s="120">
        <v>2770</v>
      </c>
      <c r="R21" s="120">
        <v>2910</v>
      </c>
      <c r="S21" s="120">
        <v>2373</v>
      </c>
      <c r="T21" s="120">
        <v>1519</v>
      </c>
      <c r="U21" s="120">
        <v>1088</v>
      </c>
      <c r="V21" s="120">
        <v>532</v>
      </c>
      <c r="W21" s="120">
        <v>207</v>
      </c>
      <c r="X21" s="120">
        <v>3</v>
      </c>
      <c r="Z21" s="121"/>
    </row>
    <row r="22" spans="2:26" ht="15" customHeight="1">
      <c r="B22" s="116"/>
      <c r="C22" s="74" t="s">
        <v>2128</v>
      </c>
      <c r="D22" s="119">
        <f t="shared" si="7"/>
        <v>30369</v>
      </c>
      <c r="E22" s="120">
        <v>1344</v>
      </c>
      <c r="F22" s="120">
        <v>1627</v>
      </c>
      <c r="G22" s="120">
        <v>1899</v>
      </c>
      <c r="H22" s="120">
        <v>1942</v>
      </c>
      <c r="I22" s="120">
        <v>1156</v>
      </c>
      <c r="J22" s="120">
        <v>1297</v>
      </c>
      <c r="K22" s="120">
        <v>1419</v>
      </c>
      <c r="L22" s="120">
        <v>1836</v>
      </c>
      <c r="M22" s="120">
        <v>2248</v>
      </c>
      <c r="N22" s="120">
        <v>2452</v>
      </c>
      <c r="O22" s="120">
        <v>1570</v>
      </c>
      <c r="P22" s="120">
        <v>1848</v>
      </c>
      <c r="Q22" s="120">
        <v>2358</v>
      </c>
      <c r="R22" s="120">
        <v>2565</v>
      </c>
      <c r="S22" s="120">
        <v>1909</v>
      </c>
      <c r="T22" s="120">
        <v>1311</v>
      </c>
      <c r="U22" s="120">
        <v>926</v>
      </c>
      <c r="V22" s="120">
        <v>498</v>
      </c>
      <c r="W22" s="120">
        <v>164</v>
      </c>
      <c r="X22" s="118" t="s">
        <v>2216</v>
      </c>
      <c r="Z22" s="121"/>
    </row>
    <row r="23" spans="2:26" ht="15" customHeight="1">
      <c r="B23" s="116"/>
      <c r="C23" s="74" t="s">
        <v>2129</v>
      </c>
      <c r="D23" s="119">
        <f t="shared" si="7"/>
        <v>32666</v>
      </c>
      <c r="E23" s="120">
        <v>1641</v>
      </c>
      <c r="F23" s="120">
        <v>1699</v>
      </c>
      <c r="G23" s="120">
        <v>1991</v>
      </c>
      <c r="H23" s="120">
        <v>1991</v>
      </c>
      <c r="I23" s="120">
        <v>1376</v>
      </c>
      <c r="J23" s="120">
        <v>1745</v>
      </c>
      <c r="K23" s="120">
        <v>1723</v>
      </c>
      <c r="L23" s="120">
        <v>1987</v>
      </c>
      <c r="M23" s="120">
        <v>2289</v>
      </c>
      <c r="N23" s="120">
        <v>2669</v>
      </c>
      <c r="O23" s="120">
        <v>1887</v>
      </c>
      <c r="P23" s="120">
        <v>2165</v>
      </c>
      <c r="Q23" s="120">
        <v>2392</v>
      </c>
      <c r="R23" s="120">
        <v>2304</v>
      </c>
      <c r="S23" s="120">
        <v>2035</v>
      </c>
      <c r="T23" s="120">
        <v>1297</v>
      </c>
      <c r="U23" s="120">
        <v>871</v>
      </c>
      <c r="V23" s="120">
        <v>453</v>
      </c>
      <c r="W23" s="120">
        <v>151</v>
      </c>
      <c r="X23" s="118" t="s">
        <v>2216</v>
      </c>
      <c r="Z23" s="121"/>
    </row>
    <row r="24" spans="2:26" ht="15" customHeight="1">
      <c r="B24" s="116"/>
      <c r="C24" s="74" t="s">
        <v>2130</v>
      </c>
      <c r="D24" s="119">
        <f t="shared" si="7"/>
        <v>61130</v>
      </c>
      <c r="E24" s="120">
        <v>3201</v>
      </c>
      <c r="F24" s="120">
        <v>3343</v>
      </c>
      <c r="G24" s="120">
        <v>3814</v>
      </c>
      <c r="H24" s="120">
        <v>3966</v>
      </c>
      <c r="I24" s="120">
        <v>3601</v>
      </c>
      <c r="J24" s="120">
        <v>3812</v>
      </c>
      <c r="K24" s="120">
        <v>3651</v>
      </c>
      <c r="L24" s="120">
        <v>3950</v>
      </c>
      <c r="M24" s="120">
        <v>4519</v>
      </c>
      <c r="N24" s="120">
        <v>5420</v>
      </c>
      <c r="O24" s="120">
        <v>3733</v>
      </c>
      <c r="P24" s="120">
        <v>3772</v>
      </c>
      <c r="Q24" s="120">
        <v>3792</v>
      </c>
      <c r="R24" s="120">
        <v>3601</v>
      </c>
      <c r="S24" s="120">
        <v>2843</v>
      </c>
      <c r="T24" s="120">
        <v>1886</v>
      </c>
      <c r="U24" s="120">
        <v>1319</v>
      </c>
      <c r="V24" s="120">
        <v>691</v>
      </c>
      <c r="W24" s="120">
        <v>216</v>
      </c>
      <c r="X24" s="118" t="s">
        <v>2216</v>
      </c>
      <c r="Z24" s="121"/>
    </row>
    <row r="25" spans="2:26" ht="15" customHeight="1">
      <c r="B25" s="116"/>
      <c r="C25" s="74" t="s">
        <v>2131</v>
      </c>
      <c r="D25" s="119">
        <f t="shared" si="7"/>
        <v>43349</v>
      </c>
      <c r="E25" s="120">
        <v>2159</v>
      </c>
      <c r="F25" s="120">
        <v>2425</v>
      </c>
      <c r="G25" s="120">
        <v>2689</v>
      </c>
      <c r="H25" s="120">
        <v>2761</v>
      </c>
      <c r="I25" s="120">
        <v>2548</v>
      </c>
      <c r="J25" s="120">
        <v>2676</v>
      </c>
      <c r="K25" s="120">
        <v>2496</v>
      </c>
      <c r="L25" s="120">
        <v>2709</v>
      </c>
      <c r="M25" s="120">
        <v>3184</v>
      </c>
      <c r="N25" s="120">
        <v>3436</v>
      </c>
      <c r="O25" s="120">
        <v>2370</v>
      </c>
      <c r="P25" s="120">
        <v>2721</v>
      </c>
      <c r="Q25" s="120">
        <v>2951</v>
      </c>
      <c r="R25" s="120">
        <v>2905</v>
      </c>
      <c r="S25" s="120">
        <v>2112</v>
      </c>
      <c r="T25" s="120">
        <v>1398</v>
      </c>
      <c r="U25" s="120">
        <v>1087</v>
      </c>
      <c r="V25" s="120">
        <v>563</v>
      </c>
      <c r="W25" s="120">
        <v>159</v>
      </c>
      <c r="X25" s="118" t="s">
        <v>2216</v>
      </c>
      <c r="Z25" s="121"/>
    </row>
    <row r="26" spans="2:26" ht="15" customHeight="1">
      <c r="B26" s="116"/>
      <c r="C26" s="74" t="s">
        <v>2132</v>
      </c>
      <c r="D26" s="119">
        <f t="shared" si="7"/>
        <v>22913</v>
      </c>
      <c r="E26" s="120">
        <v>951</v>
      </c>
      <c r="F26" s="120">
        <v>1244</v>
      </c>
      <c r="G26" s="120">
        <v>1471</v>
      </c>
      <c r="H26" s="120">
        <v>1381</v>
      </c>
      <c r="I26" s="120">
        <v>895</v>
      </c>
      <c r="J26" s="120">
        <v>912</v>
      </c>
      <c r="K26" s="120">
        <v>1057</v>
      </c>
      <c r="L26" s="120">
        <v>1466</v>
      </c>
      <c r="M26" s="120">
        <v>1719</v>
      </c>
      <c r="N26" s="120">
        <v>1901</v>
      </c>
      <c r="O26" s="120">
        <v>1104</v>
      </c>
      <c r="P26" s="120">
        <v>1435</v>
      </c>
      <c r="Q26" s="120">
        <v>1839</v>
      </c>
      <c r="R26" s="120">
        <v>1925</v>
      </c>
      <c r="S26" s="120">
        <v>1520</v>
      </c>
      <c r="T26" s="120">
        <v>998</v>
      </c>
      <c r="U26" s="120">
        <v>654</v>
      </c>
      <c r="V26" s="120">
        <v>333</v>
      </c>
      <c r="W26" s="120">
        <v>108</v>
      </c>
      <c r="X26" s="118" t="s">
        <v>2216</v>
      </c>
      <c r="Z26" s="121"/>
    </row>
    <row r="27" spans="2:26" ht="15" customHeight="1">
      <c r="B27" s="116"/>
      <c r="C27" s="74" t="s">
        <v>2133</v>
      </c>
      <c r="D27" s="119">
        <f t="shared" si="7"/>
        <v>36719</v>
      </c>
      <c r="E27" s="120">
        <v>1786</v>
      </c>
      <c r="F27" s="120">
        <v>2056</v>
      </c>
      <c r="G27" s="120">
        <v>2305</v>
      </c>
      <c r="H27" s="120">
        <v>2244</v>
      </c>
      <c r="I27" s="120">
        <v>1685</v>
      </c>
      <c r="J27" s="120">
        <v>1951</v>
      </c>
      <c r="K27" s="120">
        <v>1943</v>
      </c>
      <c r="L27" s="120">
        <v>2322</v>
      </c>
      <c r="M27" s="120">
        <v>2585</v>
      </c>
      <c r="N27" s="120">
        <v>3007</v>
      </c>
      <c r="O27" s="120">
        <v>2119</v>
      </c>
      <c r="P27" s="120">
        <v>2248</v>
      </c>
      <c r="Q27" s="120">
        <v>2596</v>
      </c>
      <c r="R27" s="120">
        <v>2618</v>
      </c>
      <c r="S27" s="120">
        <v>2182</v>
      </c>
      <c r="T27" s="120">
        <v>1438</v>
      </c>
      <c r="U27" s="120">
        <v>944</v>
      </c>
      <c r="V27" s="120">
        <v>492</v>
      </c>
      <c r="W27" s="120">
        <v>198</v>
      </c>
      <c r="X27" s="118" t="s">
        <v>2216</v>
      </c>
      <c r="Z27" s="121"/>
    </row>
    <row r="28" spans="2:26" ht="15" customHeight="1">
      <c r="B28" s="116"/>
      <c r="C28" s="74" t="s">
        <v>2134</v>
      </c>
      <c r="D28" s="119">
        <f t="shared" si="7"/>
        <v>15443</v>
      </c>
      <c r="E28" s="120">
        <v>661</v>
      </c>
      <c r="F28" s="120">
        <v>942</v>
      </c>
      <c r="G28" s="120">
        <v>983</v>
      </c>
      <c r="H28" s="120">
        <v>1048</v>
      </c>
      <c r="I28" s="120">
        <v>739</v>
      </c>
      <c r="J28" s="120">
        <v>704</v>
      </c>
      <c r="K28" s="120">
        <v>750</v>
      </c>
      <c r="L28" s="120">
        <v>1047</v>
      </c>
      <c r="M28" s="120">
        <v>1142</v>
      </c>
      <c r="N28" s="120">
        <v>1325</v>
      </c>
      <c r="O28" s="120">
        <v>879</v>
      </c>
      <c r="P28" s="120">
        <v>914</v>
      </c>
      <c r="Q28" s="120">
        <v>1053</v>
      </c>
      <c r="R28" s="120">
        <v>1070</v>
      </c>
      <c r="S28" s="120">
        <v>884</v>
      </c>
      <c r="T28" s="120">
        <v>595</v>
      </c>
      <c r="U28" s="120">
        <v>393</v>
      </c>
      <c r="V28" s="120">
        <v>221</v>
      </c>
      <c r="W28" s="120">
        <v>92</v>
      </c>
      <c r="X28" s="120">
        <v>1</v>
      </c>
      <c r="Z28" s="121"/>
    </row>
    <row r="29" spans="2:26" ht="15" customHeight="1">
      <c r="B29" s="116"/>
      <c r="C29" s="74" t="s">
        <v>2135</v>
      </c>
      <c r="D29" s="119">
        <f t="shared" si="7"/>
        <v>12402</v>
      </c>
      <c r="E29" s="120">
        <v>547</v>
      </c>
      <c r="F29" s="120">
        <v>707</v>
      </c>
      <c r="G29" s="120">
        <v>843</v>
      </c>
      <c r="H29" s="120">
        <v>845</v>
      </c>
      <c r="I29" s="120">
        <v>524</v>
      </c>
      <c r="J29" s="120">
        <v>555</v>
      </c>
      <c r="K29" s="120">
        <v>637</v>
      </c>
      <c r="L29" s="120">
        <v>786</v>
      </c>
      <c r="M29" s="120">
        <v>963</v>
      </c>
      <c r="N29" s="120">
        <v>1049</v>
      </c>
      <c r="O29" s="120">
        <v>714</v>
      </c>
      <c r="P29" s="120">
        <v>734</v>
      </c>
      <c r="Q29" s="120">
        <v>819</v>
      </c>
      <c r="R29" s="120">
        <v>870</v>
      </c>
      <c r="S29" s="120">
        <v>723</v>
      </c>
      <c r="T29" s="120">
        <v>488</v>
      </c>
      <c r="U29" s="120">
        <v>358</v>
      </c>
      <c r="V29" s="120">
        <v>175</v>
      </c>
      <c r="W29" s="120">
        <v>65</v>
      </c>
      <c r="X29" s="118" t="s">
        <v>2216</v>
      </c>
      <c r="Z29" s="121"/>
    </row>
    <row r="30" spans="2:26" ht="15" customHeight="1">
      <c r="B30" s="116"/>
      <c r="C30" s="74" t="s">
        <v>2136</v>
      </c>
      <c r="D30" s="119">
        <f t="shared" si="7"/>
        <v>21889</v>
      </c>
      <c r="E30" s="120">
        <v>953</v>
      </c>
      <c r="F30" s="120">
        <v>1200</v>
      </c>
      <c r="G30" s="120">
        <v>1497</v>
      </c>
      <c r="H30" s="120">
        <v>1394</v>
      </c>
      <c r="I30" s="120">
        <v>865</v>
      </c>
      <c r="J30" s="120">
        <v>997</v>
      </c>
      <c r="K30" s="120">
        <v>1090</v>
      </c>
      <c r="L30" s="120">
        <v>1371</v>
      </c>
      <c r="M30" s="120">
        <v>1531</v>
      </c>
      <c r="N30" s="120">
        <v>1869</v>
      </c>
      <c r="O30" s="120">
        <v>1218</v>
      </c>
      <c r="P30" s="120">
        <v>1347</v>
      </c>
      <c r="Q30" s="120">
        <v>1504</v>
      </c>
      <c r="R30" s="120">
        <v>1597</v>
      </c>
      <c r="S30" s="120">
        <v>1357</v>
      </c>
      <c r="T30" s="120">
        <v>917</v>
      </c>
      <c r="U30" s="120">
        <v>676</v>
      </c>
      <c r="V30" s="120">
        <v>374</v>
      </c>
      <c r="W30" s="120">
        <v>132</v>
      </c>
      <c r="X30" s="118" t="s">
        <v>2216</v>
      </c>
      <c r="Z30" s="121"/>
    </row>
    <row r="31" spans="2:26" ht="15" customHeight="1">
      <c r="B31" s="116"/>
      <c r="C31" s="74" t="s">
        <v>2137</v>
      </c>
      <c r="D31" s="119">
        <f t="shared" si="7"/>
        <v>8143</v>
      </c>
      <c r="E31" s="120">
        <v>343</v>
      </c>
      <c r="F31" s="120">
        <v>378</v>
      </c>
      <c r="G31" s="120">
        <v>481</v>
      </c>
      <c r="H31" s="120">
        <v>478</v>
      </c>
      <c r="I31" s="120">
        <v>281</v>
      </c>
      <c r="J31" s="120">
        <v>313</v>
      </c>
      <c r="K31" s="120">
        <v>372</v>
      </c>
      <c r="L31" s="120">
        <v>433</v>
      </c>
      <c r="M31" s="120">
        <v>546</v>
      </c>
      <c r="N31" s="120">
        <v>673</v>
      </c>
      <c r="O31" s="120">
        <v>401</v>
      </c>
      <c r="P31" s="120">
        <v>469</v>
      </c>
      <c r="Q31" s="120">
        <v>713</v>
      </c>
      <c r="R31" s="120">
        <v>683</v>
      </c>
      <c r="S31" s="120">
        <v>604</v>
      </c>
      <c r="T31" s="120">
        <v>427</v>
      </c>
      <c r="U31" s="120">
        <v>306</v>
      </c>
      <c r="V31" s="120">
        <v>180</v>
      </c>
      <c r="W31" s="120">
        <v>62</v>
      </c>
      <c r="X31" s="118" t="s">
        <v>2216</v>
      </c>
      <c r="Z31" s="121"/>
    </row>
    <row r="32" spans="2:26" ht="15" customHeight="1">
      <c r="B32" s="116"/>
      <c r="C32" s="74" t="s">
        <v>2138</v>
      </c>
      <c r="D32" s="119">
        <f t="shared" si="7"/>
        <v>9748</v>
      </c>
      <c r="E32" s="120">
        <v>392</v>
      </c>
      <c r="F32" s="120">
        <v>523</v>
      </c>
      <c r="G32" s="120">
        <v>621</v>
      </c>
      <c r="H32" s="120">
        <v>529</v>
      </c>
      <c r="I32" s="120">
        <v>317</v>
      </c>
      <c r="J32" s="120">
        <v>352</v>
      </c>
      <c r="K32" s="120">
        <v>461</v>
      </c>
      <c r="L32" s="120">
        <v>531</v>
      </c>
      <c r="M32" s="120">
        <v>683</v>
      </c>
      <c r="N32" s="120">
        <v>761</v>
      </c>
      <c r="O32" s="120">
        <v>508</v>
      </c>
      <c r="P32" s="120">
        <v>583</v>
      </c>
      <c r="Q32" s="120">
        <v>762</v>
      </c>
      <c r="R32" s="120">
        <v>807</v>
      </c>
      <c r="S32" s="120">
        <v>726</v>
      </c>
      <c r="T32" s="120">
        <v>523</v>
      </c>
      <c r="U32" s="120">
        <v>388</v>
      </c>
      <c r="V32" s="120">
        <v>205</v>
      </c>
      <c r="W32" s="120">
        <v>76</v>
      </c>
      <c r="X32" s="118" t="s">
        <v>2216</v>
      </c>
      <c r="Z32" s="121"/>
    </row>
    <row r="33" spans="2:26" ht="15" customHeight="1">
      <c r="B33" s="116"/>
      <c r="C33" s="74" t="s">
        <v>2139</v>
      </c>
      <c r="D33" s="119">
        <f t="shared" si="7"/>
        <v>10491</v>
      </c>
      <c r="E33" s="120">
        <v>462</v>
      </c>
      <c r="F33" s="120">
        <v>558</v>
      </c>
      <c r="G33" s="120">
        <v>635</v>
      </c>
      <c r="H33" s="120">
        <v>673</v>
      </c>
      <c r="I33" s="120">
        <v>436</v>
      </c>
      <c r="J33" s="120">
        <v>406</v>
      </c>
      <c r="K33" s="120">
        <v>510</v>
      </c>
      <c r="L33" s="120">
        <v>621</v>
      </c>
      <c r="M33" s="120">
        <v>722</v>
      </c>
      <c r="N33" s="120">
        <v>862</v>
      </c>
      <c r="O33" s="120">
        <v>500</v>
      </c>
      <c r="P33" s="120">
        <v>622</v>
      </c>
      <c r="Q33" s="120">
        <v>765</v>
      </c>
      <c r="R33" s="120">
        <v>793</v>
      </c>
      <c r="S33" s="120">
        <v>761</v>
      </c>
      <c r="T33" s="120">
        <v>520</v>
      </c>
      <c r="U33" s="120">
        <v>373</v>
      </c>
      <c r="V33" s="120">
        <v>191</v>
      </c>
      <c r="W33" s="120">
        <v>81</v>
      </c>
      <c r="X33" s="118" t="s">
        <v>2216</v>
      </c>
      <c r="Z33" s="121"/>
    </row>
    <row r="34" spans="2:26" ht="15" customHeight="1">
      <c r="B34" s="116"/>
      <c r="C34" s="74" t="s">
        <v>2140</v>
      </c>
      <c r="D34" s="119">
        <f t="shared" si="7"/>
        <v>9840</v>
      </c>
      <c r="E34" s="120">
        <v>377</v>
      </c>
      <c r="F34" s="120">
        <v>514</v>
      </c>
      <c r="G34" s="120">
        <v>692</v>
      </c>
      <c r="H34" s="120">
        <v>683</v>
      </c>
      <c r="I34" s="120">
        <v>401</v>
      </c>
      <c r="J34" s="120">
        <v>389</v>
      </c>
      <c r="K34" s="120">
        <v>441</v>
      </c>
      <c r="L34" s="120">
        <v>602</v>
      </c>
      <c r="M34" s="120">
        <v>762</v>
      </c>
      <c r="N34" s="120">
        <v>864</v>
      </c>
      <c r="O34" s="120">
        <v>502</v>
      </c>
      <c r="P34" s="120">
        <v>553</v>
      </c>
      <c r="Q34" s="120">
        <v>665</v>
      </c>
      <c r="R34" s="120">
        <v>844</v>
      </c>
      <c r="S34" s="120">
        <v>663</v>
      </c>
      <c r="T34" s="120">
        <v>411</v>
      </c>
      <c r="U34" s="120">
        <v>295</v>
      </c>
      <c r="V34" s="120">
        <v>138</v>
      </c>
      <c r="W34" s="120">
        <v>44</v>
      </c>
      <c r="X34" s="118" t="s">
        <v>2216</v>
      </c>
      <c r="Z34" s="121"/>
    </row>
    <row r="35" spans="2:26" ht="15" customHeight="1">
      <c r="B35" s="116"/>
      <c r="C35" s="74" t="s">
        <v>2141</v>
      </c>
      <c r="D35" s="119">
        <f t="shared" si="7"/>
        <v>7639</v>
      </c>
      <c r="E35" s="120">
        <v>384</v>
      </c>
      <c r="F35" s="120">
        <v>501</v>
      </c>
      <c r="G35" s="120">
        <v>483</v>
      </c>
      <c r="H35" s="120">
        <v>508</v>
      </c>
      <c r="I35" s="120">
        <v>284</v>
      </c>
      <c r="J35" s="120">
        <v>326</v>
      </c>
      <c r="K35" s="120">
        <v>410</v>
      </c>
      <c r="L35" s="120">
        <v>515</v>
      </c>
      <c r="M35" s="120">
        <v>561</v>
      </c>
      <c r="N35" s="120">
        <v>623</v>
      </c>
      <c r="O35" s="120">
        <v>398</v>
      </c>
      <c r="P35" s="120">
        <v>430</v>
      </c>
      <c r="Q35" s="120">
        <v>508</v>
      </c>
      <c r="R35" s="120">
        <v>593</v>
      </c>
      <c r="S35" s="120">
        <v>470</v>
      </c>
      <c r="T35" s="120">
        <v>346</v>
      </c>
      <c r="U35" s="120">
        <v>186</v>
      </c>
      <c r="V35" s="120">
        <v>80</v>
      </c>
      <c r="W35" s="120">
        <v>33</v>
      </c>
      <c r="X35" s="118" t="s">
        <v>2216</v>
      </c>
      <c r="Z35" s="121"/>
    </row>
    <row r="36" spans="2:26" ht="15" customHeight="1">
      <c r="B36" s="116"/>
      <c r="C36" s="74" t="s">
        <v>2142</v>
      </c>
      <c r="D36" s="119">
        <f t="shared" si="7"/>
        <v>12043</v>
      </c>
      <c r="E36" s="120">
        <v>538</v>
      </c>
      <c r="F36" s="120">
        <v>675</v>
      </c>
      <c r="G36" s="120">
        <v>820</v>
      </c>
      <c r="H36" s="120">
        <v>798</v>
      </c>
      <c r="I36" s="120">
        <v>384</v>
      </c>
      <c r="J36" s="120">
        <v>491</v>
      </c>
      <c r="K36" s="120">
        <v>536</v>
      </c>
      <c r="L36" s="120">
        <v>838</v>
      </c>
      <c r="M36" s="120">
        <v>981</v>
      </c>
      <c r="N36" s="120">
        <v>944</v>
      </c>
      <c r="O36" s="120">
        <v>572</v>
      </c>
      <c r="P36" s="120">
        <v>740</v>
      </c>
      <c r="Q36" s="120">
        <v>906</v>
      </c>
      <c r="R36" s="120">
        <v>942</v>
      </c>
      <c r="S36" s="120">
        <v>740</v>
      </c>
      <c r="T36" s="120">
        <v>555</v>
      </c>
      <c r="U36" s="120">
        <v>353</v>
      </c>
      <c r="V36" s="120">
        <v>170</v>
      </c>
      <c r="W36" s="120">
        <v>60</v>
      </c>
      <c r="X36" s="118" t="s">
        <v>2216</v>
      </c>
      <c r="Z36" s="121"/>
    </row>
    <row r="37" spans="2:26" ht="15" customHeight="1">
      <c r="B37" s="116"/>
      <c r="C37" s="74" t="s">
        <v>2143</v>
      </c>
      <c r="D37" s="119">
        <f t="shared" si="7"/>
        <v>7436</v>
      </c>
      <c r="E37" s="120">
        <v>297</v>
      </c>
      <c r="F37" s="120">
        <v>442</v>
      </c>
      <c r="G37" s="120">
        <v>531</v>
      </c>
      <c r="H37" s="120">
        <v>474</v>
      </c>
      <c r="I37" s="120">
        <v>275</v>
      </c>
      <c r="J37" s="120">
        <v>282</v>
      </c>
      <c r="K37" s="120">
        <v>329</v>
      </c>
      <c r="L37" s="120">
        <v>475</v>
      </c>
      <c r="M37" s="120">
        <v>614</v>
      </c>
      <c r="N37" s="120">
        <v>582</v>
      </c>
      <c r="O37" s="120">
        <v>359</v>
      </c>
      <c r="P37" s="120">
        <v>448</v>
      </c>
      <c r="Q37" s="120">
        <v>551</v>
      </c>
      <c r="R37" s="120">
        <v>612</v>
      </c>
      <c r="S37" s="120">
        <v>514</v>
      </c>
      <c r="T37" s="120">
        <v>296</v>
      </c>
      <c r="U37" s="120">
        <v>211</v>
      </c>
      <c r="V37" s="120">
        <v>108</v>
      </c>
      <c r="W37" s="120">
        <v>36</v>
      </c>
      <c r="X37" s="118" t="s">
        <v>2216</v>
      </c>
      <c r="Z37" s="121"/>
    </row>
    <row r="38" spans="2:26" ht="15" customHeight="1">
      <c r="B38" s="116"/>
      <c r="C38" s="74" t="s">
        <v>2144</v>
      </c>
      <c r="D38" s="119">
        <f t="shared" si="7"/>
        <v>11343</v>
      </c>
      <c r="E38" s="120">
        <v>523</v>
      </c>
      <c r="F38" s="120">
        <v>632</v>
      </c>
      <c r="G38" s="120">
        <v>677</v>
      </c>
      <c r="H38" s="120">
        <v>732</v>
      </c>
      <c r="I38" s="120">
        <v>384</v>
      </c>
      <c r="J38" s="120">
        <v>498</v>
      </c>
      <c r="K38" s="120">
        <v>522</v>
      </c>
      <c r="L38" s="120">
        <v>728</v>
      </c>
      <c r="M38" s="120">
        <v>903</v>
      </c>
      <c r="N38" s="120">
        <v>901</v>
      </c>
      <c r="O38" s="120">
        <v>616</v>
      </c>
      <c r="P38" s="120">
        <v>725</v>
      </c>
      <c r="Q38" s="120">
        <v>877</v>
      </c>
      <c r="R38" s="120">
        <v>943</v>
      </c>
      <c r="S38" s="120">
        <v>720</v>
      </c>
      <c r="T38" s="120">
        <v>477</v>
      </c>
      <c r="U38" s="120">
        <v>281</v>
      </c>
      <c r="V38" s="120">
        <v>146</v>
      </c>
      <c r="W38" s="120">
        <v>58</v>
      </c>
      <c r="X38" s="118" t="s">
        <v>2216</v>
      </c>
      <c r="Z38" s="121"/>
    </row>
    <row r="39" spans="2:26" ht="15" customHeight="1">
      <c r="B39" s="116"/>
      <c r="C39" s="74" t="s">
        <v>2145</v>
      </c>
      <c r="D39" s="119">
        <f t="shared" si="7"/>
        <v>4809</v>
      </c>
      <c r="E39" s="120">
        <v>223</v>
      </c>
      <c r="F39" s="120">
        <v>306</v>
      </c>
      <c r="G39" s="120">
        <v>307</v>
      </c>
      <c r="H39" s="120">
        <v>278</v>
      </c>
      <c r="I39" s="120">
        <v>174</v>
      </c>
      <c r="J39" s="120">
        <v>187</v>
      </c>
      <c r="K39" s="120">
        <v>250</v>
      </c>
      <c r="L39" s="120">
        <v>319</v>
      </c>
      <c r="M39" s="120">
        <v>375</v>
      </c>
      <c r="N39" s="120">
        <v>354</v>
      </c>
      <c r="O39" s="120">
        <v>223</v>
      </c>
      <c r="P39" s="120">
        <v>329</v>
      </c>
      <c r="Q39" s="120">
        <v>330</v>
      </c>
      <c r="R39" s="120">
        <v>369</v>
      </c>
      <c r="S39" s="120">
        <v>321</v>
      </c>
      <c r="T39" s="120">
        <v>232</v>
      </c>
      <c r="U39" s="120">
        <v>152</v>
      </c>
      <c r="V39" s="120">
        <v>58</v>
      </c>
      <c r="W39" s="120">
        <v>22</v>
      </c>
      <c r="X39" s="118" t="s">
        <v>2216</v>
      </c>
      <c r="Z39" s="121"/>
    </row>
    <row r="40" spans="2:26" ht="15" customHeight="1">
      <c r="B40" s="116"/>
      <c r="C40" s="74" t="s">
        <v>2146</v>
      </c>
      <c r="D40" s="119">
        <f t="shared" si="7"/>
        <v>6075</v>
      </c>
      <c r="E40" s="120">
        <v>267</v>
      </c>
      <c r="F40" s="120">
        <v>356</v>
      </c>
      <c r="G40" s="120">
        <v>404</v>
      </c>
      <c r="H40" s="120">
        <v>359</v>
      </c>
      <c r="I40" s="120">
        <v>197</v>
      </c>
      <c r="J40" s="120">
        <v>253</v>
      </c>
      <c r="K40" s="120">
        <v>284</v>
      </c>
      <c r="L40" s="120">
        <v>416</v>
      </c>
      <c r="M40" s="120">
        <v>472</v>
      </c>
      <c r="N40" s="120">
        <v>508</v>
      </c>
      <c r="O40" s="120">
        <v>302</v>
      </c>
      <c r="P40" s="120">
        <v>350</v>
      </c>
      <c r="Q40" s="120">
        <v>470</v>
      </c>
      <c r="R40" s="120">
        <v>505</v>
      </c>
      <c r="S40" s="120">
        <v>413</v>
      </c>
      <c r="T40" s="120">
        <v>257</v>
      </c>
      <c r="U40" s="120">
        <v>169</v>
      </c>
      <c r="V40" s="120">
        <v>66</v>
      </c>
      <c r="W40" s="120">
        <v>27</v>
      </c>
      <c r="X40" s="118" t="s">
        <v>2216</v>
      </c>
      <c r="Z40" s="121"/>
    </row>
    <row r="41" spans="2:26" ht="15" customHeight="1">
      <c r="B41" s="116"/>
      <c r="C41" s="74" t="s">
        <v>2147</v>
      </c>
      <c r="D41" s="119">
        <f t="shared" si="7"/>
        <v>6890</v>
      </c>
      <c r="E41" s="120">
        <v>308</v>
      </c>
      <c r="F41" s="120">
        <v>382</v>
      </c>
      <c r="G41" s="120">
        <v>482</v>
      </c>
      <c r="H41" s="120">
        <v>424</v>
      </c>
      <c r="I41" s="120">
        <v>282</v>
      </c>
      <c r="J41" s="120">
        <v>264</v>
      </c>
      <c r="K41" s="120">
        <v>387</v>
      </c>
      <c r="L41" s="120">
        <v>442</v>
      </c>
      <c r="M41" s="120">
        <v>523</v>
      </c>
      <c r="N41" s="120">
        <v>529</v>
      </c>
      <c r="O41" s="120">
        <v>335</v>
      </c>
      <c r="P41" s="120">
        <v>434</v>
      </c>
      <c r="Q41" s="120">
        <v>520</v>
      </c>
      <c r="R41" s="120">
        <v>533</v>
      </c>
      <c r="S41" s="120">
        <v>452</v>
      </c>
      <c r="T41" s="120">
        <v>285</v>
      </c>
      <c r="U41" s="120">
        <v>213</v>
      </c>
      <c r="V41" s="120">
        <v>77</v>
      </c>
      <c r="W41" s="120">
        <v>18</v>
      </c>
      <c r="X41" s="118" t="s">
        <v>2216</v>
      </c>
      <c r="Z41" s="121"/>
    </row>
    <row r="42" spans="2:26" ht="15" customHeight="1">
      <c r="B42" s="116"/>
      <c r="C42" s="74" t="s">
        <v>2148</v>
      </c>
      <c r="D42" s="119">
        <f t="shared" si="7"/>
        <v>26838</v>
      </c>
      <c r="E42" s="120">
        <v>1257</v>
      </c>
      <c r="F42" s="120">
        <v>1507</v>
      </c>
      <c r="G42" s="120">
        <v>1796</v>
      </c>
      <c r="H42" s="120">
        <v>1783</v>
      </c>
      <c r="I42" s="120">
        <v>1320</v>
      </c>
      <c r="J42" s="120">
        <v>1338</v>
      </c>
      <c r="K42" s="120">
        <v>1357</v>
      </c>
      <c r="L42" s="120">
        <v>1728</v>
      </c>
      <c r="M42" s="120">
        <v>2036</v>
      </c>
      <c r="N42" s="120">
        <v>2258</v>
      </c>
      <c r="O42" s="120">
        <v>1393</v>
      </c>
      <c r="P42" s="120">
        <v>1557</v>
      </c>
      <c r="Q42" s="120">
        <v>1763</v>
      </c>
      <c r="R42" s="120">
        <v>1879</v>
      </c>
      <c r="S42" s="120">
        <v>1679</v>
      </c>
      <c r="T42" s="120">
        <v>1018</v>
      </c>
      <c r="U42" s="120">
        <v>677</v>
      </c>
      <c r="V42" s="120">
        <v>346</v>
      </c>
      <c r="W42" s="120">
        <v>146</v>
      </c>
      <c r="X42" s="118" t="s">
        <v>2216</v>
      </c>
      <c r="Z42" s="121"/>
    </row>
    <row r="43" spans="2:26" ht="15" customHeight="1">
      <c r="B43" s="116"/>
      <c r="C43" s="74" t="s">
        <v>2149</v>
      </c>
      <c r="D43" s="119">
        <f t="shared" si="7"/>
        <v>20594</v>
      </c>
      <c r="E43" s="120">
        <v>830</v>
      </c>
      <c r="F43" s="120">
        <v>1078</v>
      </c>
      <c r="G43" s="120">
        <v>1331</v>
      </c>
      <c r="H43" s="120">
        <v>1335</v>
      </c>
      <c r="I43" s="120">
        <v>975</v>
      </c>
      <c r="J43" s="120">
        <v>842</v>
      </c>
      <c r="K43" s="120">
        <v>961</v>
      </c>
      <c r="L43" s="120">
        <v>1349</v>
      </c>
      <c r="M43" s="120">
        <v>1640</v>
      </c>
      <c r="N43" s="120">
        <v>1683</v>
      </c>
      <c r="O43" s="120">
        <v>977</v>
      </c>
      <c r="P43" s="120">
        <v>1244</v>
      </c>
      <c r="Q43" s="120">
        <v>1520</v>
      </c>
      <c r="R43" s="120">
        <v>1684</v>
      </c>
      <c r="S43" s="120">
        <v>1315</v>
      </c>
      <c r="T43" s="120">
        <v>861</v>
      </c>
      <c r="U43" s="120">
        <v>553</v>
      </c>
      <c r="V43" s="120">
        <v>313</v>
      </c>
      <c r="W43" s="120">
        <v>103</v>
      </c>
      <c r="X43" s="118" t="s">
        <v>2216</v>
      </c>
      <c r="Z43" s="121"/>
    </row>
    <row r="44" spans="2:26" ht="15" customHeight="1">
      <c r="B44" s="116"/>
      <c r="C44" s="74" t="s">
        <v>2150</v>
      </c>
      <c r="D44" s="119">
        <f t="shared" si="7"/>
        <v>10648</v>
      </c>
      <c r="E44" s="120">
        <v>498</v>
      </c>
      <c r="F44" s="120">
        <v>542</v>
      </c>
      <c r="G44" s="120">
        <v>630</v>
      </c>
      <c r="H44" s="120">
        <v>529</v>
      </c>
      <c r="I44" s="120">
        <v>348</v>
      </c>
      <c r="J44" s="120">
        <v>537</v>
      </c>
      <c r="K44" s="120">
        <v>582</v>
      </c>
      <c r="L44" s="120">
        <v>607</v>
      </c>
      <c r="M44" s="120">
        <v>752</v>
      </c>
      <c r="N44" s="120">
        <v>815</v>
      </c>
      <c r="O44" s="120">
        <v>600</v>
      </c>
      <c r="P44" s="120">
        <v>747</v>
      </c>
      <c r="Q44" s="120">
        <v>863</v>
      </c>
      <c r="R44" s="120">
        <v>842</v>
      </c>
      <c r="S44" s="120">
        <v>664</v>
      </c>
      <c r="T44" s="120">
        <v>542</v>
      </c>
      <c r="U44" s="120">
        <v>335</v>
      </c>
      <c r="V44" s="120">
        <v>159</v>
      </c>
      <c r="W44" s="120">
        <v>56</v>
      </c>
      <c r="X44" s="118" t="s">
        <v>2216</v>
      </c>
      <c r="Z44" s="121"/>
    </row>
    <row r="45" spans="2:26" ht="15" customHeight="1">
      <c r="B45" s="116"/>
      <c r="C45" s="74" t="s">
        <v>2151</v>
      </c>
      <c r="D45" s="119">
        <f t="shared" si="7"/>
        <v>17692</v>
      </c>
      <c r="E45" s="120">
        <v>798</v>
      </c>
      <c r="F45" s="120">
        <v>976</v>
      </c>
      <c r="G45" s="120">
        <v>1163</v>
      </c>
      <c r="H45" s="120">
        <v>1020</v>
      </c>
      <c r="I45" s="120">
        <v>675</v>
      </c>
      <c r="J45" s="120">
        <v>709</v>
      </c>
      <c r="K45" s="120">
        <v>788</v>
      </c>
      <c r="L45" s="120">
        <v>1126</v>
      </c>
      <c r="M45" s="120">
        <v>1261</v>
      </c>
      <c r="N45" s="120">
        <v>1470</v>
      </c>
      <c r="O45" s="120">
        <v>957</v>
      </c>
      <c r="P45" s="120">
        <v>1015</v>
      </c>
      <c r="Q45" s="120">
        <v>1247</v>
      </c>
      <c r="R45" s="120">
        <v>1486</v>
      </c>
      <c r="S45" s="120">
        <v>1197</v>
      </c>
      <c r="T45" s="120">
        <v>794</v>
      </c>
      <c r="U45" s="120">
        <v>544</v>
      </c>
      <c r="V45" s="120">
        <v>356</v>
      </c>
      <c r="W45" s="120">
        <v>110</v>
      </c>
      <c r="X45" s="118" t="s">
        <v>2216</v>
      </c>
      <c r="Z45" s="121"/>
    </row>
    <row r="46" spans="2:26" ht="15" customHeight="1">
      <c r="B46" s="116"/>
      <c r="C46" s="74" t="s">
        <v>2152</v>
      </c>
      <c r="D46" s="119">
        <f t="shared" si="7"/>
        <v>9554</v>
      </c>
      <c r="E46" s="120">
        <v>394</v>
      </c>
      <c r="F46" s="120">
        <v>483</v>
      </c>
      <c r="G46" s="120">
        <v>696</v>
      </c>
      <c r="H46" s="120">
        <v>599</v>
      </c>
      <c r="I46" s="120">
        <v>341</v>
      </c>
      <c r="J46" s="120">
        <v>373</v>
      </c>
      <c r="K46" s="120">
        <v>400</v>
      </c>
      <c r="L46" s="120">
        <v>603</v>
      </c>
      <c r="M46" s="120">
        <v>739</v>
      </c>
      <c r="N46" s="120">
        <v>741</v>
      </c>
      <c r="O46" s="120">
        <v>453</v>
      </c>
      <c r="P46" s="120">
        <v>558</v>
      </c>
      <c r="Q46" s="120">
        <v>739</v>
      </c>
      <c r="R46" s="120">
        <v>839</v>
      </c>
      <c r="S46" s="120">
        <v>701</v>
      </c>
      <c r="T46" s="120">
        <v>456</v>
      </c>
      <c r="U46" s="120">
        <v>270</v>
      </c>
      <c r="V46" s="120">
        <v>124</v>
      </c>
      <c r="W46" s="120">
        <v>45</v>
      </c>
      <c r="X46" s="118" t="s">
        <v>2216</v>
      </c>
      <c r="Z46" s="121"/>
    </row>
    <row r="47" spans="2:26" ht="15" customHeight="1">
      <c r="B47" s="116"/>
      <c r="C47" s="74" t="s">
        <v>2177</v>
      </c>
      <c r="D47" s="119">
        <f t="shared" si="7"/>
        <v>7427</v>
      </c>
      <c r="E47" s="120">
        <v>340</v>
      </c>
      <c r="F47" s="120">
        <v>387</v>
      </c>
      <c r="G47" s="120">
        <v>427</v>
      </c>
      <c r="H47" s="120">
        <v>465</v>
      </c>
      <c r="I47" s="120">
        <v>275</v>
      </c>
      <c r="J47" s="120">
        <v>305</v>
      </c>
      <c r="K47" s="120">
        <v>350</v>
      </c>
      <c r="L47" s="120">
        <v>420</v>
      </c>
      <c r="M47" s="120">
        <v>498</v>
      </c>
      <c r="N47" s="120">
        <v>609</v>
      </c>
      <c r="O47" s="120">
        <v>433</v>
      </c>
      <c r="P47" s="120">
        <v>521</v>
      </c>
      <c r="Q47" s="120">
        <v>566</v>
      </c>
      <c r="R47" s="120">
        <v>616</v>
      </c>
      <c r="S47" s="120">
        <v>452</v>
      </c>
      <c r="T47" s="120">
        <v>339</v>
      </c>
      <c r="U47" s="120">
        <v>232</v>
      </c>
      <c r="V47" s="120">
        <v>134</v>
      </c>
      <c r="W47" s="120">
        <v>58</v>
      </c>
      <c r="X47" s="118" t="s">
        <v>2216</v>
      </c>
      <c r="Z47" s="121"/>
    </row>
    <row r="48" spans="2:26" ht="15" customHeight="1">
      <c r="B48" s="116"/>
      <c r="C48" s="74" t="s">
        <v>2153</v>
      </c>
      <c r="D48" s="119">
        <f t="shared" si="7"/>
        <v>18749</v>
      </c>
      <c r="E48" s="120">
        <v>942</v>
      </c>
      <c r="F48" s="120">
        <v>947</v>
      </c>
      <c r="G48" s="120">
        <v>1108</v>
      </c>
      <c r="H48" s="120">
        <v>1144</v>
      </c>
      <c r="I48" s="120">
        <v>820</v>
      </c>
      <c r="J48" s="120">
        <v>939</v>
      </c>
      <c r="K48" s="120">
        <v>1028</v>
      </c>
      <c r="L48" s="120">
        <v>1186</v>
      </c>
      <c r="M48" s="120">
        <v>1359</v>
      </c>
      <c r="N48" s="120">
        <v>1632</v>
      </c>
      <c r="O48" s="120">
        <v>1023</v>
      </c>
      <c r="P48" s="120">
        <v>1230</v>
      </c>
      <c r="Q48" s="120">
        <v>1438</v>
      </c>
      <c r="R48" s="120">
        <v>1400</v>
      </c>
      <c r="S48" s="120">
        <v>1052</v>
      </c>
      <c r="T48" s="120">
        <v>690</v>
      </c>
      <c r="U48" s="120">
        <v>485</v>
      </c>
      <c r="V48" s="120">
        <v>246</v>
      </c>
      <c r="W48" s="120">
        <v>80</v>
      </c>
      <c r="X48" s="118" t="s">
        <v>2216</v>
      </c>
      <c r="Z48" s="121"/>
    </row>
    <row r="49" spans="2:26" ht="15" customHeight="1">
      <c r="B49" s="116"/>
      <c r="C49" s="74" t="s">
        <v>2154</v>
      </c>
      <c r="D49" s="119">
        <f t="shared" si="7"/>
        <v>12376</v>
      </c>
      <c r="E49" s="120">
        <v>543</v>
      </c>
      <c r="F49" s="120">
        <v>655</v>
      </c>
      <c r="G49" s="120">
        <v>822</v>
      </c>
      <c r="H49" s="120">
        <v>792</v>
      </c>
      <c r="I49" s="120">
        <v>547</v>
      </c>
      <c r="J49" s="120">
        <v>539</v>
      </c>
      <c r="K49" s="120">
        <v>549</v>
      </c>
      <c r="L49" s="120">
        <v>748</v>
      </c>
      <c r="M49" s="120">
        <v>970</v>
      </c>
      <c r="N49" s="120">
        <v>1054</v>
      </c>
      <c r="O49" s="120">
        <v>654</v>
      </c>
      <c r="P49" s="120">
        <v>745</v>
      </c>
      <c r="Q49" s="120">
        <v>901</v>
      </c>
      <c r="R49" s="120">
        <v>962</v>
      </c>
      <c r="S49" s="120">
        <v>747</v>
      </c>
      <c r="T49" s="120">
        <v>506</v>
      </c>
      <c r="U49" s="120">
        <v>369</v>
      </c>
      <c r="V49" s="120">
        <v>207</v>
      </c>
      <c r="W49" s="120">
        <v>62</v>
      </c>
      <c r="X49" s="118">
        <v>4</v>
      </c>
      <c r="Z49" s="121"/>
    </row>
    <row r="50" spans="2:26" ht="15" customHeight="1">
      <c r="B50" s="116"/>
      <c r="C50" s="74" t="s">
        <v>2155</v>
      </c>
      <c r="D50" s="119">
        <f t="shared" si="7"/>
        <v>9932</v>
      </c>
      <c r="E50" s="120">
        <v>474</v>
      </c>
      <c r="F50" s="120">
        <v>568</v>
      </c>
      <c r="G50" s="120">
        <v>653</v>
      </c>
      <c r="H50" s="120">
        <v>658</v>
      </c>
      <c r="I50" s="120">
        <v>393</v>
      </c>
      <c r="J50" s="120">
        <v>405</v>
      </c>
      <c r="K50" s="120">
        <v>477</v>
      </c>
      <c r="L50" s="120">
        <v>631</v>
      </c>
      <c r="M50" s="120">
        <v>759</v>
      </c>
      <c r="N50" s="120">
        <v>832</v>
      </c>
      <c r="O50" s="120">
        <v>464</v>
      </c>
      <c r="P50" s="120">
        <v>574</v>
      </c>
      <c r="Q50" s="120">
        <v>735</v>
      </c>
      <c r="R50" s="120">
        <v>770</v>
      </c>
      <c r="S50" s="120">
        <v>647</v>
      </c>
      <c r="T50" s="120">
        <v>443</v>
      </c>
      <c r="U50" s="120">
        <v>285</v>
      </c>
      <c r="V50" s="120">
        <v>124</v>
      </c>
      <c r="W50" s="120">
        <v>40</v>
      </c>
      <c r="X50" s="118" t="s">
        <v>2216</v>
      </c>
      <c r="Z50" s="121"/>
    </row>
    <row r="51" spans="2:26" ht="15" customHeight="1">
      <c r="B51" s="116"/>
      <c r="C51" s="74" t="s">
        <v>2156</v>
      </c>
      <c r="D51" s="119">
        <f t="shared" si="7"/>
        <v>8723</v>
      </c>
      <c r="E51" s="120">
        <v>457</v>
      </c>
      <c r="F51" s="120">
        <v>529</v>
      </c>
      <c r="G51" s="120">
        <v>567</v>
      </c>
      <c r="H51" s="120">
        <v>557</v>
      </c>
      <c r="I51" s="120">
        <v>332</v>
      </c>
      <c r="J51" s="120">
        <v>388</v>
      </c>
      <c r="K51" s="120">
        <v>471</v>
      </c>
      <c r="L51" s="120">
        <v>519</v>
      </c>
      <c r="M51" s="120">
        <v>695</v>
      </c>
      <c r="N51" s="120">
        <v>676</v>
      </c>
      <c r="O51" s="120">
        <v>402</v>
      </c>
      <c r="P51" s="120">
        <v>586</v>
      </c>
      <c r="Q51" s="120">
        <v>649</v>
      </c>
      <c r="R51" s="120">
        <v>638</v>
      </c>
      <c r="S51" s="120">
        <v>491</v>
      </c>
      <c r="T51" s="120">
        <v>344</v>
      </c>
      <c r="U51" s="120">
        <v>244</v>
      </c>
      <c r="V51" s="120">
        <v>129</v>
      </c>
      <c r="W51" s="120">
        <v>49</v>
      </c>
      <c r="X51" s="118" t="s">
        <v>2216</v>
      </c>
      <c r="Z51" s="121"/>
    </row>
    <row r="52" spans="2:26" ht="15" customHeight="1">
      <c r="B52" s="116"/>
      <c r="C52" s="74" t="s">
        <v>2157</v>
      </c>
      <c r="D52" s="119">
        <f t="shared" si="7"/>
        <v>8153</v>
      </c>
      <c r="E52" s="120">
        <v>397</v>
      </c>
      <c r="F52" s="120">
        <v>430</v>
      </c>
      <c r="G52" s="120">
        <v>484</v>
      </c>
      <c r="H52" s="120">
        <v>503</v>
      </c>
      <c r="I52" s="120">
        <v>346</v>
      </c>
      <c r="J52" s="120">
        <v>389</v>
      </c>
      <c r="K52" s="120">
        <v>385</v>
      </c>
      <c r="L52" s="120">
        <v>510</v>
      </c>
      <c r="M52" s="120">
        <v>618</v>
      </c>
      <c r="N52" s="120">
        <v>693</v>
      </c>
      <c r="O52" s="120">
        <v>385</v>
      </c>
      <c r="P52" s="120">
        <v>527</v>
      </c>
      <c r="Q52" s="120">
        <v>603</v>
      </c>
      <c r="R52" s="120">
        <v>635</v>
      </c>
      <c r="S52" s="120">
        <v>497</v>
      </c>
      <c r="T52" s="120">
        <v>326</v>
      </c>
      <c r="U52" s="120">
        <v>259</v>
      </c>
      <c r="V52" s="120">
        <v>132</v>
      </c>
      <c r="W52" s="120">
        <v>34</v>
      </c>
      <c r="X52" s="118" t="s">
        <v>2216</v>
      </c>
      <c r="Z52" s="121"/>
    </row>
    <row r="53" spans="2:26" ht="15" customHeight="1">
      <c r="B53" s="116"/>
      <c r="C53" s="74" t="s">
        <v>2158</v>
      </c>
      <c r="D53" s="119">
        <f t="shared" si="7"/>
        <v>6247</v>
      </c>
      <c r="E53" s="120">
        <v>294</v>
      </c>
      <c r="F53" s="120">
        <v>344</v>
      </c>
      <c r="G53" s="120">
        <v>426</v>
      </c>
      <c r="H53" s="120">
        <v>387</v>
      </c>
      <c r="I53" s="120">
        <v>236</v>
      </c>
      <c r="J53" s="120">
        <v>262</v>
      </c>
      <c r="K53" s="120">
        <v>239</v>
      </c>
      <c r="L53" s="120">
        <v>391</v>
      </c>
      <c r="M53" s="120">
        <v>463</v>
      </c>
      <c r="N53" s="120">
        <v>486</v>
      </c>
      <c r="O53" s="120">
        <v>303</v>
      </c>
      <c r="P53" s="120">
        <v>356</v>
      </c>
      <c r="Q53" s="120">
        <v>461</v>
      </c>
      <c r="R53" s="120">
        <v>552</v>
      </c>
      <c r="S53" s="120">
        <v>388</v>
      </c>
      <c r="T53" s="120">
        <v>287</v>
      </c>
      <c r="U53" s="120">
        <v>224</v>
      </c>
      <c r="V53" s="120">
        <v>113</v>
      </c>
      <c r="W53" s="120">
        <v>35</v>
      </c>
      <c r="X53" s="118" t="s">
        <v>2216</v>
      </c>
      <c r="Z53" s="121"/>
    </row>
    <row r="54" spans="2:26" ht="15" customHeight="1">
      <c r="B54" s="116"/>
      <c r="C54" s="74" t="s">
        <v>2159</v>
      </c>
      <c r="D54" s="119">
        <f t="shared" si="7"/>
        <v>11317</v>
      </c>
      <c r="E54" s="120">
        <v>452</v>
      </c>
      <c r="F54" s="120">
        <v>571</v>
      </c>
      <c r="G54" s="120">
        <v>652</v>
      </c>
      <c r="H54" s="120">
        <v>699</v>
      </c>
      <c r="I54" s="120">
        <v>445</v>
      </c>
      <c r="J54" s="120">
        <v>445</v>
      </c>
      <c r="K54" s="120">
        <v>470</v>
      </c>
      <c r="L54" s="120">
        <v>613</v>
      </c>
      <c r="M54" s="120">
        <v>713</v>
      </c>
      <c r="N54" s="120">
        <v>936</v>
      </c>
      <c r="O54" s="120">
        <v>658</v>
      </c>
      <c r="P54" s="120">
        <v>733</v>
      </c>
      <c r="Q54" s="120">
        <v>896</v>
      </c>
      <c r="R54" s="120">
        <v>929</v>
      </c>
      <c r="S54" s="120">
        <v>836</v>
      </c>
      <c r="T54" s="120">
        <v>573</v>
      </c>
      <c r="U54" s="120">
        <v>413</v>
      </c>
      <c r="V54" s="120">
        <v>217</v>
      </c>
      <c r="W54" s="120">
        <v>66</v>
      </c>
      <c r="X54" s="118" t="s">
        <v>2216</v>
      </c>
      <c r="Z54" s="121"/>
    </row>
    <row r="55" spans="2:26" ht="15" customHeight="1">
      <c r="B55" s="116"/>
      <c r="C55" s="74" t="s">
        <v>2160</v>
      </c>
      <c r="D55" s="119">
        <f t="shared" si="7"/>
        <v>18702</v>
      </c>
      <c r="E55" s="120">
        <v>777</v>
      </c>
      <c r="F55" s="120">
        <v>986</v>
      </c>
      <c r="G55" s="120">
        <v>1181</v>
      </c>
      <c r="H55" s="120">
        <v>1104</v>
      </c>
      <c r="I55" s="120">
        <v>759</v>
      </c>
      <c r="J55" s="120">
        <v>801</v>
      </c>
      <c r="K55" s="120">
        <v>895</v>
      </c>
      <c r="L55" s="120">
        <v>1171</v>
      </c>
      <c r="M55" s="120">
        <v>1390</v>
      </c>
      <c r="N55" s="120">
        <v>1606</v>
      </c>
      <c r="O55" s="120">
        <v>1040</v>
      </c>
      <c r="P55" s="120">
        <v>1203</v>
      </c>
      <c r="Q55" s="120">
        <v>1397</v>
      </c>
      <c r="R55" s="120">
        <v>1509</v>
      </c>
      <c r="S55" s="120">
        <v>1196</v>
      </c>
      <c r="T55" s="120">
        <v>776</v>
      </c>
      <c r="U55" s="120">
        <v>552</v>
      </c>
      <c r="V55" s="120">
        <v>289</v>
      </c>
      <c r="W55" s="120">
        <v>70</v>
      </c>
      <c r="X55" s="118" t="s">
        <v>2216</v>
      </c>
      <c r="Z55" s="121"/>
    </row>
    <row r="56" spans="2:26" ht="15" customHeight="1">
      <c r="B56" s="116"/>
      <c r="C56" s="74" t="s">
        <v>2161</v>
      </c>
      <c r="D56" s="119">
        <f t="shared" si="7"/>
        <v>7803</v>
      </c>
      <c r="E56" s="120">
        <v>344</v>
      </c>
      <c r="F56" s="120">
        <v>420</v>
      </c>
      <c r="G56" s="120">
        <v>480</v>
      </c>
      <c r="H56" s="120">
        <v>476</v>
      </c>
      <c r="I56" s="120">
        <v>320</v>
      </c>
      <c r="J56" s="120">
        <v>349</v>
      </c>
      <c r="K56" s="120">
        <v>348</v>
      </c>
      <c r="L56" s="120">
        <v>455</v>
      </c>
      <c r="M56" s="120">
        <v>559</v>
      </c>
      <c r="N56" s="120">
        <v>655</v>
      </c>
      <c r="O56" s="120">
        <v>440</v>
      </c>
      <c r="P56" s="120">
        <v>470</v>
      </c>
      <c r="Q56" s="120">
        <v>579</v>
      </c>
      <c r="R56" s="120">
        <v>641</v>
      </c>
      <c r="S56" s="120">
        <v>486</v>
      </c>
      <c r="T56" s="120">
        <v>342</v>
      </c>
      <c r="U56" s="120">
        <v>262</v>
      </c>
      <c r="V56" s="120">
        <v>130</v>
      </c>
      <c r="W56" s="120">
        <v>47</v>
      </c>
      <c r="X56" s="118" t="s">
        <v>2216</v>
      </c>
      <c r="Z56" s="121"/>
    </row>
    <row r="57" spans="2:26" ht="15" customHeight="1">
      <c r="B57" s="116"/>
      <c r="C57" s="74" t="s">
        <v>2162</v>
      </c>
      <c r="D57" s="119">
        <f t="shared" si="7"/>
        <v>5837</v>
      </c>
      <c r="E57" s="120">
        <v>269</v>
      </c>
      <c r="F57" s="120">
        <v>293</v>
      </c>
      <c r="G57" s="120">
        <v>366</v>
      </c>
      <c r="H57" s="120">
        <v>318</v>
      </c>
      <c r="I57" s="120">
        <v>230</v>
      </c>
      <c r="J57" s="120">
        <v>283</v>
      </c>
      <c r="K57" s="120">
        <v>282</v>
      </c>
      <c r="L57" s="120">
        <v>341</v>
      </c>
      <c r="M57" s="120">
        <v>446</v>
      </c>
      <c r="N57" s="120">
        <v>466</v>
      </c>
      <c r="O57" s="120">
        <v>298</v>
      </c>
      <c r="P57" s="120">
        <v>382</v>
      </c>
      <c r="Q57" s="120">
        <v>460</v>
      </c>
      <c r="R57" s="120">
        <v>481</v>
      </c>
      <c r="S57" s="120">
        <v>368</v>
      </c>
      <c r="T57" s="120">
        <v>252</v>
      </c>
      <c r="U57" s="120">
        <v>175</v>
      </c>
      <c r="V57" s="120">
        <v>107</v>
      </c>
      <c r="W57" s="120">
        <v>20</v>
      </c>
      <c r="X57" s="118" t="s">
        <v>2216</v>
      </c>
      <c r="Z57" s="121"/>
    </row>
    <row r="58" spans="2:26" ht="15" customHeight="1" thickBot="1">
      <c r="B58" s="122"/>
      <c r="C58" s="88" t="s">
        <v>2163</v>
      </c>
      <c r="D58" s="123">
        <f t="shared" si="7"/>
        <v>7460</v>
      </c>
      <c r="E58" s="125">
        <v>347</v>
      </c>
      <c r="F58" s="125">
        <v>371</v>
      </c>
      <c r="G58" s="125">
        <v>482</v>
      </c>
      <c r="H58" s="125">
        <v>461</v>
      </c>
      <c r="I58" s="125">
        <v>241</v>
      </c>
      <c r="J58" s="125">
        <v>310</v>
      </c>
      <c r="K58" s="125">
        <v>314</v>
      </c>
      <c r="L58" s="125">
        <v>466</v>
      </c>
      <c r="M58" s="125">
        <v>598</v>
      </c>
      <c r="N58" s="125">
        <v>674</v>
      </c>
      <c r="O58" s="125">
        <v>400</v>
      </c>
      <c r="P58" s="125">
        <v>423</v>
      </c>
      <c r="Q58" s="125">
        <v>540</v>
      </c>
      <c r="R58" s="125">
        <v>597</v>
      </c>
      <c r="S58" s="125">
        <v>520</v>
      </c>
      <c r="T58" s="125">
        <v>326</v>
      </c>
      <c r="U58" s="125">
        <v>232</v>
      </c>
      <c r="V58" s="125">
        <v>111</v>
      </c>
      <c r="W58" s="125">
        <v>47</v>
      </c>
      <c r="X58" s="126" t="s">
        <v>2216</v>
      </c>
      <c r="Z58" s="121"/>
    </row>
    <row r="59" spans="2:23" ht="15" customHeight="1">
      <c r="B59" s="92" t="s">
        <v>2217</v>
      </c>
      <c r="F59" s="95"/>
      <c r="G59" s="95"/>
      <c r="H59" s="95"/>
      <c r="I59" s="95"/>
      <c r="J59" s="95"/>
      <c r="K59" s="95"/>
      <c r="L59" s="95"/>
      <c r="M59" s="95"/>
      <c r="N59" s="95"/>
      <c r="O59" s="95"/>
      <c r="P59" s="95"/>
      <c r="Q59" s="95"/>
      <c r="R59" s="95"/>
      <c r="S59" s="95"/>
      <c r="T59" s="95"/>
      <c r="U59" s="95"/>
      <c r="V59" s="95"/>
      <c r="W59" s="95"/>
    </row>
    <row r="60" spans="6:23" ht="12">
      <c r="F60" s="95"/>
      <c r="G60" s="95"/>
      <c r="H60" s="95"/>
      <c r="I60" s="95"/>
      <c r="J60" s="95"/>
      <c r="K60" s="95"/>
      <c r="L60" s="95"/>
      <c r="M60" s="95"/>
      <c r="N60" s="95"/>
      <c r="O60" s="95"/>
      <c r="P60" s="95"/>
      <c r="Q60" s="95"/>
      <c r="R60" s="95"/>
      <c r="S60" s="95"/>
      <c r="T60" s="95"/>
      <c r="U60" s="95"/>
      <c r="V60" s="95"/>
      <c r="W60" s="95"/>
    </row>
    <row r="61" spans="6:23" ht="12">
      <c r="F61" s="95"/>
      <c r="G61" s="95"/>
      <c r="H61" s="95"/>
      <c r="I61" s="95"/>
      <c r="J61" s="95"/>
      <c r="K61" s="95"/>
      <c r="L61" s="95"/>
      <c r="M61" s="95"/>
      <c r="N61" s="95"/>
      <c r="O61" s="95"/>
      <c r="P61" s="95"/>
      <c r="Q61" s="95"/>
      <c r="R61" s="95"/>
      <c r="S61" s="95"/>
      <c r="T61" s="95"/>
      <c r="U61" s="95"/>
      <c r="V61" s="95"/>
      <c r="W61" s="95"/>
    </row>
    <row r="62" spans="6:23" ht="12">
      <c r="F62" s="95"/>
      <c r="G62" s="95"/>
      <c r="H62" s="95"/>
      <c r="I62" s="95"/>
      <c r="J62" s="95"/>
      <c r="K62" s="95"/>
      <c r="L62" s="95"/>
      <c r="M62" s="95"/>
      <c r="N62" s="95"/>
      <c r="O62" s="95"/>
      <c r="P62" s="95"/>
      <c r="Q62" s="95"/>
      <c r="R62" s="95"/>
      <c r="S62" s="95"/>
      <c r="T62" s="95"/>
      <c r="U62" s="95"/>
      <c r="V62" s="95"/>
      <c r="W62" s="95"/>
    </row>
    <row r="63" spans="6:23" ht="12">
      <c r="F63" s="95"/>
      <c r="G63" s="95"/>
      <c r="H63" s="95"/>
      <c r="I63" s="95"/>
      <c r="J63" s="95"/>
      <c r="K63" s="95"/>
      <c r="L63" s="95"/>
      <c r="M63" s="95"/>
      <c r="N63" s="95"/>
      <c r="O63" s="95"/>
      <c r="P63" s="95"/>
      <c r="Q63" s="95"/>
      <c r="R63" s="95"/>
      <c r="S63" s="95"/>
      <c r="T63" s="95"/>
      <c r="U63" s="95"/>
      <c r="V63" s="95"/>
      <c r="W63" s="95"/>
    </row>
    <row r="64" spans="6:23" ht="12">
      <c r="F64" s="95"/>
      <c r="G64" s="95"/>
      <c r="H64" s="95"/>
      <c r="I64" s="95"/>
      <c r="J64" s="95"/>
      <c r="K64" s="95"/>
      <c r="L64" s="95"/>
      <c r="M64" s="95"/>
      <c r="N64" s="95"/>
      <c r="O64" s="95"/>
      <c r="P64" s="95"/>
      <c r="Q64" s="95"/>
      <c r="R64" s="95"/>
      <c r="S64" s="95"/>
      <c r="T64" s="95"/>
      <c r="U64" s="95"/>
      <c r="V64" s="95"/>
      <c r="W64" s="95"/>
    </row>
    <row r="65" spans="6:23" ht="12">
      <c r="F65" s="95"/>
      <c r="G65" s="95"/>
      <c r="H65" s="95"/>
      <c r="I65" s="95"/>
      <c r="J65" s="95"/>
      <c r="K65" s="95"/>
      <c r="L65" s="95"/>
      <c r="M65" s="95"/>
      <c r="N65" s="95"/>
      <c r="O65" s="95"/>
      <c r="P65" s="95"/>
      <c r="Q65" s="95"/>
      <c r="R65" s="95"/>
      <c r="S65" s="95"/>
      <c r="T65" s="95"/>
      <c r="U65" s="95"/>
      <c r="V65" s="95"/>
      <c r="W65" s="95"/>
    </row>
    <row r="66" spans="6:23" ht="12">
      <c r="F66" s="95"/>
      <c r="G66" s="95"/>
      <c r="H66" s="95"/>
      <c r="I66" s="95"/>
      <c r="J66" s="95"/>
      <c r="K66" s="95"/>
      <c r="L66" s="95"/>
      <c r="M66" s="95"/>
      <c r="N66" s="95"/>
      <c r="O66" s="95"/>
      <c r="P66" s="95"/>
      <c r="Q66" s="95"/>
      <c r="R66" s="95"/>
      <c r="S66" s="95"/>
      <c r="T66" s="95"/>
      <c r="U66" s="95"/>
      <c r="V66" s="95"/>
      <c r="W66" s="95"/>
    </row>
  </sheetData>
  <mergeCells count="8">
    <mergeCell ref="B4:C4"/>
    <mergeCell ref="B5:C5"/>
    <mergeCell ref="B7:C7"/>
    <mergeCell ref="B8:C8"/>
    <mergeCell ref="B10:C10"/>
    <mergeCell ref="B11:C11"/>
    <mergeCell ref="B12:C12"/>
    <mergeCell ref="B13:C13"/>
  </mergeCells>
  <printOptions/>
  <pageMargins left="0.75" right="0.75" top="1" bottom="1" header="0.512" footer="0.512"/>
  <pageSetup orientation="portrait" paperSize="8" r:id="rId1"/>
</worksheet>
</file>

<file path=xl/worksheets/sheet40.xml><?xml version="1.0" encoding="utf-8"?>
<worksheet xmlns="http://schemas.openxmlformats.org/spreadsheetml/2006/main" xmlns:r="http://schemas.openxmlformats.org/officeDocument/2006/relationships">
  <dimension ref="B2:S64"/>
  <sheetViews>
    <sheetView workbookViewId="0" topLeftCell="A1">
      <selection activeCell="A1" sqref="A1"/>
    </sheetView>
  </sheetViews>
  <sheetFormatPr defaultColWidth="9.00390625" defaultRowHeight="13.5"/>
  <cols>
    <col min="1" max="1" width="2.625" style="1166" customWidth="1"/>
    <col min="2" max="2" width="10.125" style="1166" customWidth="1"/>
    <col min="3" max="3" width="6.125" style="1166" customWidth="1"/>
    <col min="4" max="4" width="4.75390625" style="1166" customWidth="1"/>
    <col min="5" max="19" width="7.625" style="1166" customWidth="1"/>
    <col min="20" max="16384" width="9.00390625" style="1166" customWidth="1"/>
  </cols>
  <sheetData>
    <row r="2" spans="2:13" s="440" customFormat="1" ht="14.25">
      <c r="B2" s="63" t="s">
        <v>1975</v>
      </c>
      <c r="C2" s="1163"/>
      <c r="L2" s="1163"/>
      <c r="M2" s="450"/>
    </row>
    <row r="3" spans="2:19" s="440" customFormat="1" ht="12" thickBot="1">
      <c r="B3" s="450"/>
      <c r="C3" s="450"/>
      <c r="D3" s="450"/>
      <c r="E3" s="450"/>
      <c r="F3" s="450"/>
      <c r="G3" s="450"/>
      <c r="H3" s="450"/>
      <c r="I3" s="450"/>
      <c r="J3" s="450"/>
      <c r="K3" s="450"/>
      <c r="L3" s="1164"/>
      <c r="M3" s="450"/>
      <c r="N3" s="450"/>
      <c r="O3" s="450"/>
      <c r="P3" s="450"/>
      <c r="Q3" s="450"/>
      <c r="R3" s="1164"/>
      <c r="S3" s="1165" t="s">
        <v>1973</v>
      </c>
    </row>
    <row r="4" spans="2:19" ht="13.5" customHeight="1" thickTop="1">
      <c r="B4" s="1601"/>
      <c r="C4" s="1599" t="s">
        <v>1963</v>
      </c>
      <c r="D4" s="1600"/>
      <c r="E4" s="1605" t="s">
        <v>1964</v>
      </c>
      <c r="F4" s="1599" t="s">
        <v>1965</v>
      </c>
      <c r="G4" s="1600"/>
      <c r="H4" s="1600"/>
      <c r="I4" s="1600"/>
      <c r="J4" s="1600"/>
      <c r="K4" s="1600"/>
      <c r="L4" s="1600"/>
      <c r="M4" s="1600"/>
      <c r="N4" s="1600"/>
      <c r="O4" s="1600"/>
      <c r="P4" s="1600"/>
      <c r="Q4" s="1600"/>
      <c r="R4" s="1167" t="s">
        <v>1966</v>
      </c>
      <c r="S4" s="1167" t="s">
        <v>1967</v>
      </c>
    </row>
    <row r="5" spans="2:19" ht="13.5" customHeight="1">
      <c r="B5" s="1602"/>
      <c r="C5" s="1277" t="s">
        <v>1968</v>
      </c>
      <c r="D5" s="1277" t="s">
        <v>1969</v>
      </c>
      <c r="E5" s="1276"/>
      <c r="F5" s="1571" t="s">
        <v>1970</v>
      </c>
      <c r="G5" s="1598"/>
      <c r="H5" s="1598"/>
      <c r="I5" s="1571" t="s">
        <v>1950</v>
      </c>
      <c r="J5" s="1598"/>
      <c r="K5" s="1598"/>
      <c r="L5" s="1571">
        <v>2</v>
      </c>
      <c r="M5" s="1598"/>
      <c r="N5" s="1598"/>
      <c r="O5" s="1571">
        <v>3</v>
      </c>
      <c r="P5" s="1598"/>
      <c r="Q5" s="1598"/>
      <c r="R5" s="1168" t="s">
        <v>1971</v>
      </c>
      <c r="S5" s="1168" t="s">
        <v>1971</v>
      </c>
    </row>
    <row r="6" spans="2:19" ht="13.5" customHeight="1">
      <c r="B6" s="1603"/>
      <c r="C6" s="1604"/>
      <c r="D6" s="1604"/>
      <c r="E6" s="1606"/>
      <c r="F6" s="1169" t="s">
        <v>2333</v>
      </c>
      <c r="G6" s="1169" t="s">
        <v>1223</v>
      </c>
      <c r="H6" s="1169" t="s">
        <v>1224</v>
      </c>
      <c r="I6" s="1169" t="s">
        <v>2333</v>
      </c>
      <c r="J6" s="1169" t="s">
        <v>1223</v>
      </c>
      <c r="K6" s="1169" t="s">
        <v>1224</v>
      </c>
      <c r="L6" s="1169" t="s">
        <v>2333</v>
      </c>
      <c r="M6" s="1169" t="s">
        <v>1223</v>
      </c>
      <c r="N6" s="1169" t="s">
        <v>1224</v>
      </c>
      <c r="O6" s="1169" t="s">
        <v>2333</v>
      </c>
      <c r="P6" s="1169" t="s">
        <v>1223</v>
      </c>
      <c r="Q6" s="1169" t="s">
        <v>1224</v>
      </c>
      <c r="R6" s="1170"/>
      <c r="S6" s="1170"/>
    </row>
    <row r="7" spans="2:19" s="1172" customFormat="1" ht="15" customHeight="1">
      <c r="B7" s="1173" t="s">
        <v>1955</v>
      </c>
      <c r="C7" s="1101">
        <v>142</v>
      </c>
      <c r="D7" s="1101">
        <v>3</v>
      </c>
      <c r="E7" s="1101">
        <v>1506</v>
      </c>
      <c r="F7" s="1101">
        <f>SUM(G7:H7)</f>
        <v>48255</v>
      </c>
      <c r="G7" s="120">
        <f>SUM(J7,M7,P7)</f>
        <v>24580</v>
      </c>
      <c r="H7" s="120">
        <f>SUM(K7,N7,Q7)</f>
        <v>23675</v>
      </c>
      <c r="I7" s="1101">
        <f>SUM(J7:K7)</f>
        <v>15721</v>
      </c>
      <c r="J7" s="1101">
        <v>8011</v>
      </c>
      <c r="K7" s="1101">
        <v>7710</v>
      </c>
      <c r="L7" s="1101">
        <f>SUM(M7:N7)</f>
        <v>16001</v>
      </c>
      <c r="M7" s="1101">
        <v>8258</v>
      </c>
      <c r="N7" s="1101">
        <v>7743</v>
      </c>
      <c r="O7" s="1101">
        <f>SUM(P7:Q7)</f>
        <v>16533</v>
      </c>
      <c r="P7" s="1101">
        <v>8311</v>
      </c>
      <c r="Q7" s="1101">
        <v>8222</v>
      </c>
      <c r="R7" s="1101">
        <v>2998</v>
      </c>
      <c r="S7" s="1101">
        <v>424</v>
      </c>
    </row>
    <row r="8" spans="2:19" s="1172" customFormat="1" ht="15" customHeight="1">
      <c r="B8" s="1173" t="s">
        <v>1956</v>
      </c>
      <c r="C8" s="119">
        <v>140</v>
      </c>
      <c r="D8" s="119">
        <v>3</v>
      </c>
      <c r="E8" s="119">
        <v>1472</v>
      </c>
      <c r="F8" s="119">
        <f>SUM(G8:H8)</f>
        <v>47229</v>
      </c>
      <c r="G8" s="120">
        <f>SUM(J8,M8,P8)</f>
        <v>24244</v>
      </c>
      <c r="H8" s="120">
        <f>SUM(K8,N8,Q8)</f>
        <v>22985</v>
      </c>
      <c r="I8" s="119">
        <f>SUM(J8:K8)</f>
        <v>15551</v>
      </c>
      <c r="J8" s="119">
        <v>7981</v>
      </c>
      <c r="K8" s="119">
        <v>7570</v>
      </c>
      <c r="L8" s="119">
        <f>SUM(M8:N8)</f>
        <v>15696</v>
      </c>
      <c r="M8" s="119">
        <v>8004</v>
      </c>
      <c r="N8" s="119">
        <v>7692</v>
      </c>
      <c r="O8" s="119">
        <f>SUM(P8:Q8)</f>
        <v>15982</v>
      </c>
      <c r="P8" s="119">
        <v>8259</v>
      </c>
      <c r="Q8" s="119">
        <v>7723</v>
      </c>
      <c r="R8" s="119">
        <v>2960</v>
      </c>
      <c r="S8" s="119">
        <v>416</v>
      </c>
    </row>
    <row r="9" spans="2:19" s="1174" customFormat="1" ht="15" customHeight="1">
      <c r="B9" s="1175" t="s">
        <v>1957</v>
      </c>
      <c r="C9" s="284">
        <f aca="true" t="shared" si="0" ref="C9:S9">SUM(C11:C14)</f>
        <v>138</v>
      </c>
      <c r="D9" s="284">
        <f t="shared" si="0"/>
        <v>3</v>
      </c>
      <c r="E9" s="284">
        <f t="shared" si="0"/>
        <v>1466</v>
      </c>
      <c r="F9" s="284">
        <f t="shared" si="0"/>
        <v>46813</v>
      </c>
      <c r="G9" s="284">
        <f t="shared" si="0"/>
        <v>23972</v>
      </c>
      <c r="H9" s="284">
        <f t="shared" si="0"/>
        <v>22841</v>
      </c>
      <c r="I9" s="284">
        <f t="shared" si="0"/>
        <v>15577</v>
      </c>
      <c r="J9" s="284">
        <f t="shared" si="0"/>
        <v>8004</v>
      </c>
      <c r="K9" s="284">
        <f t="shared" si="0"/>
        <v>7573</v>
      </c>
      <c r="L9" s="284">
        <f t="shared" si="0"/>
        <v>15537</v>
      </c>
      <c r="M9" s="284">
        <f t="shared" si="0"/>
        <v>7972</v>
      </c>
      <c r="N9" s="284">
        <f t="shared" si="0"/>
        <v>7565</v>
      </c>
      <c r="O9" s="284">
        <f t="shared" si="0"/>
        <v>15699</v>
      </c>
      <c r="P9" s="284">
        <f t="shared" si="0"/>
        <v>7996</v>
      </c>
      <c r="Q9" s="284">
        <f t="shared" si="0"/>
        <v>7703</v>
      </c>
      <c r="R9" s="284">
        <f t="shared" si="0"/>
        <v>2943</v>
      </c>
      <c r="S9" s="284">
        <f t="shared" si="0"/>
        <v>410</v>
      </c>
    </row>
    <row r="10" spans="2:19" ht="6" customHeight="1">
      <c r="B10" s="1171"/>
      <c r="C10" s="290"/>
      <c r="D10" s="290"/>
      <c r="E10" s="290"/>
      <c r="F10" s="290"/>
      <c r="G10" s="290"/>
      <c r="H10" s="290"/>
      <c r="I10" s="290"/>
      <c r="J10" s="290"/>
      <c r="K10" s="290"/>
      <c r="L10" s="290"/>
      <c r="M10" s="290"/>
      <c r="N10" s="290"/>
      <c r="O10" s="290"/>
      <c r="P10" s="290"/>
      <c r="Q10" s="290"/>
      <c r="R10" s="290"/>
      <c r="S10" s="290"/>
    </row>
    <row r="11" spans="2:19" s="1174" customFormat="1" ht="15" customHeight="1">
      <c r="B11" s="1175" t="s">
        <v>2117</v>
      </c>
      <c r="C11" s="284">
        <f aca="true" t="shared" si="1" ref="C11:S11">SUM(C20,C25:C27,C29:C31,C33:C39)</f>
        <v>57</v>
      </c>
      <c r="D11" s="284">
        <f t="shared" si="1"/>
        <v>0</v>
      </c>
      <c r="E11" s="284">
        <f t="shared" si="1"/>
        <v>656</v>
      </c>
      <c r="F11" s="284">
        <f t="shared" si="1"/>
        <v>21712</v>
      </c>
      <c r="G11" s="284">
        <f t="shared" si="1"/>
        <v>11164</v>
      </c>
      <c r="H11" s="284">
        <f t="shared" si="1"/>
        <v>10548</v>
      </c>
      <c r="I11" s="284">
        <f t="shared" si="1"/>
        <v>7313</v>
      </c>
      <c r="J11" s="284">
        <f t="shared" si="1"/>
        <v>3767</v>
      </c>
      <c r="K11" s="284">
        <f t="shared" si="1"/>
        <v>3546</v>
      </c>
      <c r="L11" s="284">
        <f t="shared" si="1"/>
        <v>7182</v>
      </c>
      <c r="M11" s="284">
        <f t="shared" si="1"/>
        <v>3688</v>
      </c>
      <c r="N11" s="284">
        <f t="shared" si="1"/>
        <v>3494</v>
      </c>
      <c r="O11" s="284">
        <f t="shared" si="1"/>
        <v>7217</v>
      </c>
      <c r="P11" s="284">
        <f t="shared" si="1"/>
        <v>3709</v>
      </c>
      <c r="Q11" s="284">
        <f t="shared" si="1"/>
        <v>3508</v>
      </c>
      <c r="R11" s="284">
        <f t="shared" si="1"/>
        <v>1316</v>
      </c>
      <c r="S11" s="284">
        <f t="shared" si="1"/>
        <v>150</v>
      </c>
    </row>
    <row r="12" spans="2:19" s="1174" customFormat="1" ht="15" customHeight="1">
      <c r="B12" s="1175" t="s">
        <v>2118</v>
      </c>
      <c r="C12" s="284">
        <f aca="true" t="shared" si="2" ref="C12:S12">SUM(C24,C40:C46)</f>
        <v>18</v>
      </c>
      <c r="D12" s="284">
        <f t="shared" si="2"/>
        <v>0</v>
      </c>
      <c r="E12" s="284">
        <f t="shared" si="2"/>
        <v>138</v>
      </c>
      <c r="F12" s="284">
        <f t="shared" si="2"/>
        <v>3812</v>
      </c>
      <c r="G12" s="284">
        <f t="shared" si="2"/>
        <v>1981</v>
      </c>
      <c r="H12" s="284">
        <f t="shared" si="2"/>
        <v>1831</v>
      </c>
      <c r="I12" s="284">
        <f t="shared" si="2"/>
        <v>1234</v>
      </c>
      <c r="J12" s="284">
        <f t="shared" si="2"/>
        <v>643</v>
      </c>
      <c r="K12" s="284">
        <f t="shared" si="2"/>
        <v>591</v>
      </c>
      <c r="L12" s="284">
        <f t="shared" si="2"/>
        <v>1265</v>
      </c>
      <c r="M12" s="284">
        <f t="shared" si="2"/>
        <v>655</v>
      </c>
      <c r="N12" s="284">
        <f t="shared" si="2"/>
        <v>610</v>
      </c>
      <c r="O12" s="284">
        <f t="shared" si="2"/>
        <v>1313</v>
      </c>
      <c r="P12" s="284">
        <f t="shared" si="2"/>
        <v>683</v>
      </c>
      <c r="Q12" s="284">
        <f t="shared" si="2"/>
        <v>630</v>
      </c>
      <c r="R12" s="284">
        <f t="shared" si="2"/>
        <v>293</v>
      </c>
      <c r="S12" s="284">
        <f t="shared" si="2"/>
        <v>57</v>
      </c>
    </row>
    <row r="13" spans="2:19" s="1174" customFormat="1" ht="15" customHeight="1">
      <c r="B13" s="1175" t="s">
        <v>2119</v>
      </c>
      <c r="C13" s="284">
        <f aca="true" t="shared" si="3" ref="C13:S13">SUM(C21,C28,C32,C47:C51)</f>
        <v>34</v>
      </c>
      <c r="D13" s="284">
        <f t="shared" si="3"/>
        <v>2</v>
      </c>
      <c r="E13" s="284">
        <f t="shared" si="3"/>
        <v>312</v>
      </c>
      <c r="F13" s="284">
        <f t="shared" si="3"/>
        <v>9386</v>
      </c>
      <c r="G13" s="284">
        <f t="shared" si="3"/>
        <v>4758</v>
      </c>
      <c r="H13" s="284">
        <f t="shared" si="3"/>
        <v>4628</v>
      </c>
      <c r="I13" s="284">
        <f t="shared" si="3"/>
        <v>3151</v>
      </c>
      <c r="J13" s="284">
        <f t="shared" si="3"/>
        <v>1578</v>
      </c>
      <c r="K13" s="284">
        <f t="shared" si="3"/>
        <v>1573</v>
      </c>
      <c r="L13" s="284">
        <f t="shared" si="3"/>
        <v>3047</v>
      </c>
      <c r="M13" s="284">
        <f t="shared" si="3"/>
        <v>1585</v>
      </c>
      <c r="N13" s="284">
        <f t="shared" si="3"/>
        <v>1462</v>
      </c>
      <c r="O13" s="284">
        <f t="shared" si="3"/>
        <v>3188</v>
      </c>
      <c r="P13" s="284">
        <f t="shared" si="3"/>
        <v>1595</v>
      </c>
      <c r="Q13" s="284">
        <f t="shared" si="3"/>
        <v>1593</v>
      </c>
      <c r="R13" s="284">
        <f t="shared" si="3"/>
        <v>647</v>
      </c>
      <c r="S13" s="284">
        <f t="shared" si="3"/>
        <v>79</v>
      </c>
    </row>
    <row r="14" spans="2:19" s="1174" customFormat="1" ht="15" customHeight="1">
      <c r="B14" s="1175" t="s">
        <v>2120</v>
      </c>
      <c r="C14" s="284">
        <f aca="true" t="shared" si="4" ref="C14:S14">SUM(C22:C23,C52:C63)</f>
        <v>29</v>
      </c>
      <c r="D14" s="284">
        <f t="shared" si="4"/>
        <v>1</v>
      </c>
      <c r="E14" s="284">
        <f t="shared" si="4"/>
        <v>360</v>
      </c>
      <c r="F14" s="284">
        <f t="shared" si="4"/>
        <v>11903</v>
      </c>
      <c r="G14" s="284">
        <f t="shared" si="4"/>
        <v>6069</v>
      </c>
      <c r="H14" s="284">
        <f t="shared" si="4"/>
        <v>5834</v>
      </c>
      <c r="I14" s="284">
        <f t="shared" si="4"/>
        <v>3879</v>
      </c>
      <c r="J14" s="284">
        <f t="shared" si="4"/>
        <v>2016</v>
      </c>
      <c r="K14" s="284">
        <f t="shared" si="4"/>
        <v>1863</v>
      </c>
      <c r="L14" s="284">
        <f t="shared" si="4"/>
        <v>4043</v>
      </c>
      <c r="M14" s="284">
        <f t="shared" si="4"/>
        <v>2044</v>
      </c>
      <c r="N14" s="284">
        <f t="shared" si="4"/>
        <v>1999</v>
      </c>
      <c r="O14" s="284">
        <f t="shared" si="4"/>
        <v>3981</v>
      </c>
      <c r="P14" s="284">
        <f t="shared" si="4"/>
        <v>2009</v>
      </c>
      <c r="Q14" s="284">
        <f t="shared" si="4"/>
        <v>1972</v>
      </c>
      <c r="R14" s="284">
        <f t="shared" si="4"/>
        <v>687</v>
      </c>
      <c r="S14" s="284">
        <f t="shared" si="4"/>
        <v>124</v>
      </c>
    </row>
    <row r="15" spans="2:19" ht="6" customHeight="1">
      <c r="B15" s="1175"/>
      <c r="C15" s="290"/>
      <c r="D15" s="290"/>
      <c r="E15" s="290"/>
      <c r="F15" s="290"/>
      <c r="G15" s="290"/>
      <c r="H15" s="290"/>
      <c r="I15" s="290"/>
      <c r="J15" s="290"/>
      <c r="K15" s="290"/>
      <c r="L15" s="290"/>
      <c r="M15" s="290"/>
      <c r="N15" s="290"/>
      <c r="O15" s="290"/>
      <c r="P15" s="290"/>
      <c r="Q15" s="290"/>
      <c r="R15" s="290"/>
      <c r="S15" s="290"/>
    </row>
    <row r="16" spans="2:19" s="1174" customFormat="1" ht="15" customHeight="1">
      <c r="B16" s="1175" t="s">
        <v>1941</v>
      </c>
      <c r="C16" s="284">
        <v>1</v>
      </c>
      <c r="D16" s="284">
        <v>0</v>
      </c>
      <c r="E16" s="284">
        <v>12</v>
      </c>
      <c r="F16" s="284">
        <f>SUM(G16:H16)</f>
        <v>478</v>
      </c>
      <c r="G16" s="284">
        <v>240</v>
      </c>
      <c r="H16" s="284">
        <v>238</v>
      </c>
      <c r="I16" s="284">
        <f>SUM(J16:K16)</f>
        <v>160</v>
      </c>
      <c r="J16" s="284">
        <v>80</v>
      </c>
      <c r="K16" s="284">
        <v>80</v>
      </c>
      <c r="L16" s="284">
        <f>SUM(M16:N16)</f>
        <v>159</v>
      </c>
      <c r="M16" s="284">
        <v>81</v>
      </c>
      <c r="N16" s="284">
        <v>78</v>
      </c>
      <c r="O16" s="284">
        <f>SUM(P16:Q16)</f>
        <v>159</v>
      </c>
      <c r="P16" s="284">
        <v>79</v>
      </c>
      <c r="Q16" s="284">
        <v>80</v>
      </c>
      <c r="R16" s="284">
        <v>23</v>
      </c>
      <c r="S16" s="284">
        <v>3</v>
      </c>
    </row>
    <row r="17" spans="2:19" s="1174" customFormat="1" ht="15" customHeight="1">
      <c r="B17" s="1175" t="s">
        <v>1942</v>
      </c>
      <c r="C17" s="284">
        <v>136</v>
      </c>
      <c r="D17" s="284">
        <v>3</v>
      </c>
      <c r="E17" s="284">
        <v>1451</v>
      </c>
      <c r="F17" s="284">
        <f>SUM(G17:H17)</f>
        <v>46235</v>
      </c>
      <c r="G17" s="284">
        <v>23687</v>
      </c>
      <c r="H17" s="284">
        <v>22548</v>
      </c>
      <c r="I17" s="284">
        <f>SUM(J17:K17)</f>
        <v>15382</v>
      </c>
      <c r="J17" s="284">
        <v>7908</v>
      </c>
      <c r="K17" s="284">
        <v>7474</v>
      </c>
      <c r="L17" s="284">
        <f>SUM(M17:N17)</f>
        <v>15352</v>
      </c>
      <c r="M17" s="284">
        <v>7879</v>
      </c>
      <c r="N17" s="284">
        <v>7473</v>
      </c>
      <c r="O17" s="284">
        <f>SUM(P17:Q17)</f>
        <v>15501</v>
      </c>
      <c r="P17" s="284">
        <v>7900</v>
      </c>
      <c r="Q17" s="284">
        <v>7601</v>
      </c>
      <c r="R17" s="284">
        <v>2913</v>
      </c>
      <c r="S17" s="284">
        <v>407</v>
      </c>
    </row>
    <row r="18" spans="2:19" s="1174" customFormat="1" ht="15" customHeight="1">
      <c r="B18" s="1175" t="s">
        <v>1972</v>
      </c>
      <c r="C18" s="284">
        <v>1</v>
      </c>
      <c r="D18" s="284">
        <v>0</v>
      </c>
      <c r="E18" s="284">
        <v>3</v>
      </c>
      <c r="F18" s="284">
        <f>SUM(G18:H18)</f>
        <v>100</v>
      </c>
      <c r="G18" s="284">
        <v>45</v>
      </c>
      <c r="H18" s="284">
        <v>55</v>
      </c>
      <c r="I18" s="284">
        <f>SUM(J18:K18)</f>
        <v>35</v>
      </c>
      <c r="J18" s="284">
        <v>16</v>
      </c>
      <c r="K18" s="284">
        <v>19</v>
      </c>
      <c r="L18" s="284">
        <f>SUM(M18:N18)</f>
        <v>26</v>
      </c>
      <c r="M18" s="284">
        <v>12</v>
      </c>
      <c r="N18" s="284">
        <v>14</v>
      </c>
      <c r="O18" s="284">
        <f>SUM(P18:Q18)</f>
        <v>39</v>
      </c>
      <c r="P18" s="284">
        <v>17</v>
      </c>
      <c r="Q18" s="284">
        <v>22</v>
      </c>
      <c r="R18" s="284">
        <v>7</v>
      </c>
      <c r="S18" s="113">
        <v>0</v>
      </c>
    </row>
    <row r="19" spans="2:19" s="1174" customFormat="1" ht="6" customHeight="1">
      <c r="B19" s="1176"/>
      <c r="C19" s="284"/>
      <c r="D19" s="284"/>
      <c r="E19" s="284"/>
      <c r="F19" s="284"/>
      <c r="G19" s="284"/>
      <c r="H19" s="284"/>
      <c r="I19" s="284"/>
      <c r="J19" s="284"/>
      <c r="K19" s="284"/>
      <c r="L19" s="284"/>
      <c r="M19" s="284"/>
      <c r="N19" s="284"/>
      <c r="O19" s="284"/>
      <c r="P19" s="284"/>
      <c r="Q19" s="284"/>
      <c r="R19" s="284"/>
      <c r="S19" s="113"/>
    </row>
    <row r="20" spans="2:19" s="1172" customFormat="1" ht="12" customHeight="1">
      <c r="B20" s="1173" t="s">
        <v>2121</v>
      </c>
      <c r="C20" s="120">
        <v>17</v>
      </c>
      <c r="D20" s="120">
        <v>0</v>
      </c>
      <c r="E20" s="295">
        <v>255</v>
      </c>
      <c r="F20" s="120">
        <f aca="true" t="shared" si="5" ref="F20:F63">SUM(G20:H20)</f>
        <v>9088</v>
      </c>
      <c r="G20" s="120">
        <v>4709</v>
      </c>
      <c r="H20" s="120">
        <v>4379</v>
      </c>
      <c r="I20" s="120">
        <f aca="true" t="shared" si="6" ref="I20:I63">SUM(J20:K20)</f>
        <v>3043</v>
      </c>
      <c r="J20" s="120">
        <v>1570</v>
      </c>
      <c r="K20" s="120">
        <v>1473</v>
      </c>
      <c r="L20" s="120">
        <f aca="true" t="shared" si="7" ref="L20:L63">SUM(M20:N20)</f>
        <v>3038</v>
      </c>
      <c r="M20" s="120">
        <v>1567</v>
      </c>
      <c r="N20" s="120">
        <v>1471</v>
      </c>
      <c r="O20" s="120">
        <f aca="true" t="shared" si="8" ref="O20:O63">SUM(P20:Q20)</f>
        <v>3007</v>
      </c>
      <c r="P20" s="120">
        <v>1572</v>
      </c>
      <c r="Q20" s="120">
        <v>1435</v>
      </c>
      <c r="R20" s="120">
        <v>497</v>
      </c>
      <c r="S20" s="120">
        <v>49</v>
      </c>
    </row>
    <row r="21" spans="2:19" s="1172" customFormat="1" ht="12" customHeight="1">
      <c r="B21" s="1173" t="s">
        <v>2122</v>
      </c>
      <c r="C21" s="120">
        <v>8</v>
      </c>
      <c r="D21" s="120">
        <v>2</v>
      </c>
      <c r="E21" s="120">
        <v>102</v>
      </c>
      <c r="F21" s="120">
        <f t="shared" si="5"/>
        <v>3358</v>
      </c>
      <c r="G21" s="120">
        <v>1690</v>
      </c>
      <c r="H21" s="120">
        <v>1668</v>
      </c>
      <c r="I21" s="120">
        <f t="shared" si="6"/>
        <v>1138</v>
      </c>
      <c r="J21" s="120">
        <v>564</v>
      </c>
      <c r="K21" s="120">
        <v>574</v>
      </c>
      <c r="L21" s="120">
        <f t="shared" si="7"/>
        <v>1077</v>
      </c>
      <c r="M21" s="120">
        <v>561</v>
      </c>
      <c r="N21" s="120">
        <v>516</v>
      </c>
      <c r="O21" s="120">
        <f t="shared" si="8"/>
        <v>1143</v>
      </c>
      <c r="P21" s="120">
        <v>565</v>
      </c>
      <c r="Q21" s="120">
        <v>578</v>
      </c>
      <c r="R21" s="120">
        <v>196</v>
      </c>
      <c r="S21" s="120">
        <v>23</v>
      </c>
    </row>
    <row r="22" spans="2:19" s="1172" customFormat="1" ht="12" customHeight="1">
      <c r="B22" s="1173" t="s">
        <v>2123</v>
      </c>
      <c r="C22" s="120">
        <v>6</v>
      </c>
      <c r="D22" s="120">
        <v>1</v>
      </c>
      <c r="E22" s="120">
        <v>105</v>
      </c>
      <c r="F22" s="120">
        <f t="shared" si="5"/>
        <v>3675</v>
      </c>
      <c r="G22" s="120">
        <v>1858</v>
      </c>
      <c r="H22" s="120">
        <v>1817</v>
      </c>
      <c r="I22" s="120">
        <f t="shared" si="6"/>
        <v>1215</v>
      </c>
      <c r="J22" s="120">
        <v>640</v>
      </c>
      <c r="K22" s="120">
        <v>575</v>
      </c>
      <c r="L22" s="120">
        <f t="shared" si="7"/>
        <v>1234</v>
      </c>
      <c r="M22" s="120">
        <v>612</v>
      </c>
      <c r="N22" s="120">
        <v>622</v>
      </c>
      <c r="O22" s="120">
        <f t="shared" si="8"/>
        <v>1226</v>
      </c>
      <c r="P22" s="120">
        <v>606</v>
      </c>
      <c r="Q22" s="120">
        <v>620</v>
      </c>
      <c r="R22" s="120">
        <v>191</v>
      </c>
      <c r="S22" s="120">
        <v>31</v>
      </c>
    </row>
    <row r="23" spans="2:19" s="1172" customFormat="1" ht="12" customHeight="1">
      <c r="B23" s="1173" t="s">
        <v>2124</v>
      </c>
      <c r="C23" s="120">
        <v>9</v>
      </c>
      <c r="D23" s="120">
        <v>0</v>
      </c>
      <c r="E23" s="295">
        <v>108</v>
      </c>
      <c r="F23" s="120">
        <f t="shared" si="5"/>
        <v>3643</v>
      </c>
      <c r="G23" s="120">
        <v>1871</v>
      </c>
      <c r="H23" s="120">
        <v>1772</v>
      </c>
      <c r="I23" s="120">
        <f t="shared" si="6"/>
        <v>1211</v>
      </c>
      <c r="J23" s="120">
        <v>623</v>
      </c>
      <c r="K23" s="120">
        <v>588</v>
      </c>
      <c r="L23" s="120">
        <f t="shared" si="7"/>
        <v>1224</v>
      </c>
      <c r="M23" s="120">
        <v>628</v>
      </c>
      <c r="N23" s="120">
        <v>596</v>
      </c>
      <c r="O23" s="120">
        <f t="shared" si="8"/>
        <v>1208</v>
      </c>
      <c r="P23" s="120">
        <v>620</v>
      </c>
      <c r="Q23" s="120">
        <v>588</v>
      </c>
      <c r="R23" s="120">
        <v>202</v>
      </c>
      <c r="S23" s="120">
        <v>24</v>
      </c>
    </row>
    <row r="24" spans="2:19" s="1172" customFormat="1" ht="12" customHeight="1">
      <c r="B24" s="1173" t="s">
        <v>2125</v>
      </c>
      <c r="C24" s="120">
        <v>5</v>
      </c>
      <c r="D24" s="120">
        <v>0</v>
      </c>
      <c r="E24" s="295">
        <v>51</v>
      </c>
      <c r="F24" s="120">
        <f t="shared" si="5"/>
        <v>1585</v>
      </c>
      <c r="G24" s="120">
        <v>838</v>
      </c>
      <c r="H24" s="120">
        <v>747</v>
      </c>
      <c r="I24" s="120">
        <f t="shared" si="6"/>
        <v>517</v>
      </c>
      <c r="J24" s="120">
        <v>262</v>
      </c>
      <c r="K24" s="120">
        <v>255</v>
      </c>
      <c r="L24" s="120">
        <f t="shared" si="7"/>
        <v>505</v>
      </c>
      <c r="M24" s="120">
        <v>256</v>
      </c>
      <c r="N24" s="120">
        <v>249</v>
      </c>
      <c r="O24" s="120">
        <f t="shared" si="8"/>
        <v>563</v>
      </c>
      <c r="P24" s="120">
        <v>320</v>
      </c>
      <c r="Q24" s="120">
        <v>243</v>
      </c>
      <c r="R24" s="120">
        <v>101</v>
      </c>
      <c r="S24" s="120">
        <v>10</v>
      </c>
    </row>
    <row r="25" spans="2:19" s="1172" customFormat="1" ht="12" customHeight="1">
      <c r="B25" s="1173" t="s">
        <v>2126</v>
      </c>
      <c r="C25" s="120">
        <v>3</v>
      </c>
      <c r="D25" s="120">
        <v>0</v>
      </c>
      <c r="E25" s="295">
        <v>48</v>
      </c>
      <c r="F25" s="120">
        <f t="shared" si="5"/>
        <v>1716</v>
      </c>
      <c r="G25" s="120">
        <v>872</v>
      </c>
      <c r="H25" s="120">
        <v>844</v>
      </c>
      <c r="I25" s="120">
        <f t="shared" si="6"/>
        <v>557</v>
      </c>
      <c r="J25" s="120">
        <v>274</v>
      </c>
      <c r="K25" s="120">
        <v>283</v>
      </c>
      <c r="L25" s="120">
        <f t="shared" si="7"/>
        <v>588</v>
      </c>
      <c r="M25" s="120">
        <v>308</v>
      </c>
      <c r="N25" s="120">
        <v>280</v>
      </c>
      <c r="O25" s="120">
        <f t="shared" si="8"/>
        <v>571</v>
      </c>
      <c r="P25" s="120">
        <v>290</v>
      </c>
      <c r="Q25" s="120">
        <v>281</v>
      </c>
      <c r="R25" s="120">
        <v>90</v>
      </c>
      <c r="S25" s="120">
        <v>9</v>
      </c>
    </row>
    <row r="26" spans="2:19" s="1172" customFormat="1" ht="12" customHeight="1">
      <c r="B26" s="1173" t="s">
        <v>2127</v>
      </c>
      <c r="C26" s="120">
        <v>4</v>
      </c>
      <c r="D26" s="120">
        <v>0</v>
      </c>
      <c r="E26" s="295">
        <v>42</v>
      </c>
      <c r="F26" s="120">
        <f t="shared" si="5"/>
        <v>1301</v>
      </c>
      <c r="G26" s="120">
        <v>662</v>
      </c>
      <c r="H26" s="120">
        <v>639</v>
      </c>
      <c r="I26" s="120">
        <f t="shared" si="6"/>
        <v>469</v>
      </c>
      <c r="J26" s="120">
        <v>253</v>
      </c>
      <c r="K26" s="120">
        <v>216</v>
      </c>
      <c r="L26" s="120">
        <f t="shared" si="7"/>
        <v>401</v>
      </c>
      <c r="M26" s="120">
        <v>196</v>
      </c>
      <c r="N26" s="120">
        <v>205</v>
      </c>
      <c r="O26" s="120">
        <f t="shared" si="8"/>
        <v>431</v>
      </c>
      <c r="P26" s="120">
        <v>213</v>
      </c>
      <c r="Q26" s="120">
        <v>218</v>
      </c>
      <c r="R26" s="120">
        <v>87</v>
      </c>
      <c r="S26" s="120">
        <v>12</v>
      </c>
    </row>
    <row r="27" spans="2:19" s="1172" customFormat="1" ht="12" customHeight="1">
      <c r="B27" s="1173" t="s">
        <v>2128</v>
      </c>
      <c r="C27" s="120">
        <v>6</v>
      </c>
      <c r="D27" s="120">
        <v>0</v>
      </c>
      <c r="E27" s="295">
        <v>41</v>
      </c>
      <c r="F27" s="120">
        <f t="shared" si="5"/>
        <v>1134</v>
      </c>
      <c r="G27" s="120">
        <v>611</v>
      </c>
      <c r="H27" s="120">
        <v>523</v>
      </c>
      <c r="I27" s="120">
        <f t="shared" si="6"/>
        <v>372</v>
      </c>
      <c r="J27" s="120">
        <v>203</v>
      </c>
      <c r="K27" s="120">
        <v>169</v>
      </c>
      <c r="L27" s="120">
        <f t="shared" si="7"/>
        <v>358</v>
      </c>
      <c r="M27" s="120">
        <v>181</v>
      </c>
      <c r="N27" s="120">
        <v>177</v>
      </c>
      <c r="O27" s="120">
        <f t="shared" si="8"/>
        <v>404</v>
      </c>
      <c r="P27" s="120">
        <v>227</v>
      </c>
      <c r="Q27" s="120">
        <v>177</v>
      </c>
      <c r="R27" s="120">
        <v>89</v>
      </c>
      <c r="S27" s="120">
        <v>12</v>
      </c>
    </row>
    <row r="28" spans="2:19" s="1172" customFormat="1" ht="12" customHeight="1">
      <c r="B28" s="1173" t="s">
        <v>2129</v>
      </c>
      <c r="C28" s="120">
        <v>2</v>
      </c>
      <c r="D28" s="120">
        <v>0</v>
      </c>
      <c r="E28" s="295">
        <v>38</v>
      </c>
      <c r="F28" s="120">
        <f t="shared" si="5"/>
        <v>1214</v>
      </c>
      <c r="G28" s="120">
        <v>624</v>
      </c>
      <c r="H28" s="120">
        <v>590</v>
      </c>
      <c r="I28" s="120">
        <f t="shared" si="6"/>
        <v>413</v>
      </c>
      <c r="J28" s="120">
        <v>207</v>
      </c>
      <c r="K28" s="120">
        <v>206</v>
      </c>
      <c r="L28" s="120">
        <f t="shared" si="7"/>
        <v>383</v>
      </c>
      <c r="M28" s="120">
        <v>202</v>
      </c>
      <c r="N28" s="120">
        <v>181</v>
      </c>
      <c r="O28" s="120">
        <f t="shared" si="8"/>
        <v>418</v>
      </c>
      <c r="P28" s="120">
        <v>215</v>
      </c>
      <c r="Q28" s="120">
        <v>203</v>
      </c>
      <c r="R28" s="120">
        <v>72</v>
      </c>
      <c r="S28" s="120">
        <v>8</v>
      </c>
    </row>
    <row r="29" spans="2:19" s="1172" customFormat="1" ht="12" customHeight="1">
      <c r="B29" s="1173" t="s">
        <v>2130</v>
      </c>
      <c r="C29" s="120">
        <v>4</v>
      </c>
      <c r="D29" s="120">
        <v>0</v>
      </c>
      <c r="E29" s="295">
        <v>66</v>
      </c>
      <c r="F29" s="120">
        <f t="shared" si="5"/>
        <v>2333</v>
      </c>
      <c r="G29" s="120">
        <v>1201</v>
      </c>
      <c r="H29" s="120">
        <v>1132</v>
      </c>
      <c r="I29" s="120">
        <f t="shared" si="6"/>
        <v>816</v>
      </c>
      <c r="J29" s="120">
        <v>421</v>
      </c>
      <c r="K29" s="120">
        <v>395</v>
      </c>
      <c r="L29" s="120">
        <f t="shared" si="7"/>
        <v>770</v>
      </c>
      <c r="M29" s="120">
        <v>394</v>
      </c>
      <c r="N29" s="120">
        <v>376</v>
      </c>
      <c r="O29" s="120">
        <f t="shared" si="8"/>
        <v>747</v>
      </c>
      <c r="P29" s="120">
        <v>386</v>
      </c>
      <c r="Q29" s="120">
        <v>361</v>
      </c>
      <c r="R29" s="120">
        <v>128</v>
      </c>
      <c r="S29" s="120">
        <v>15</v>
      </c>
    </row>
    <row r="30" spans="2:19" s="1172" customFormat="1" ht="12" customHeight="1">
      <c r="B30" s="1173" t="s">
        <v>2131</v>
      </c>
      <c r="C30" s="120">
        <v>5</v>
      </c>
      <c r="D30" s="120">
        <v>0</v>
      </c>
      <c r="E30" s="295">
        <v>52</v>
      </c>
      <c r="F30" s="120">
        <f t="shared" si="5"/>
        <v>1672</v>
      </c>
      <c r="G30" s="120">
        <v>847</v>
      </c>
      <c r="H30" s="120">
        <v>825</v>
      </c>
      <c r="I30" s="120">
        <f t="shared" si="6"/>
        <v>573</v>
      </c>
      <c r="J30" s="120">
        <v>295</v>
      </c>
      <c r="K30" s="120">
        <v>278</v>
      </c>
      <c r="L30" s="120">
        <f t="shared" si="7"/>
        <v>557</v>
      </c>
      <c r="M30" s="120">
        <v>295</v>
      </c>
      <c r="N30" s="120">
        <v>262</v>
      </c>
      <c r="O30" s="120">
        <f t="shared" si="8"/>
        <v>542</v>
      </c>
      <c r="P30" s="120">
        <v>257</v>
      </c>
      <c r="Q30" s="120">
        <v>285</v>
      </c>
      <c r="R30" s="120">
        <v>99</v>
      </c>
      <c r="S30" s="120">
        <v>16</v>
      </c>
    </row>
    <row r="31" spans="2:19" s="1172" customFormat="1" ht="12" customHeight="1">
      <c r="B31" s="1173" t="s">
        <v>2132</v>
      </c>
      <c r="C31" s="120">
        <v>6</v>
      </c>
      <c r="D31" s="120">
        <v>0</v>
      </c>
      <c r="E31" s="295">
        <v>34</v>
      </c>
      <c r="F31" s="120">
        <f t="shared" si="5"/>
        <v>915</v>
      </c>
      <c r="G31" s="120">
        <v>490</v>
      </c>
      <c r="H31" s="120">
        <v>425</v>
      </c>
      <c r="I31" s="120">
        <f t="shared" si="6"/>
        <v>284</v>
      </c>
      <c r="J31" s="120">
        <v>153</v>
      </c>
      <c r="K31" s="120">
        <v>131</v>
      </c>
      <c r="L31" s="120">
        <f t="shared" si="7"/>
        <v>303</v>
      </c>
      <c r="M31" s="120">
        <v>165</v>
      </c>
      <c r="N31" s="120">
        <v>138</v>
      </c>
      <c r="O31" s="120">
        <f t="shared" si="8"/>
        <v>328</v>
      </c>
      <c r="P31" s="120">
        <v>172</v>
      </c>
      <c r="Q31" s="120">
        <v>156</v>
      </c>
      <c r="R31" s="120">
        <v>85</v>
      </c>
      <c r="S31" s="120">
        <v>7</v>
      </c>
    </row>
    <row r="32" spans="2:19" s="1172" customFormat="1" ht="12" customHeight="1">
      <c r="B32" s="1173" t="s">
        <v>2133</v>
      </c>
      <c r="C32" s="120">
        <v>7</v>
      </c>
      <c r="D32" s="120">
        <v>0</v>
      </c>
      <c r="E32" s="295">
        <v>48</v>
      </c>
      <c r="F32" s="120">
        <f t="shared" si="5"/>
        <v>1374</v>
      </c>
      <c r="G32" s="120">
        <v>696</v>
      </c>
      <c r="H32" s="120">
        <v>678</v>
      </c>
      <c r="I32" s="120">
        <f t="shared" si="6"/>
        <v>471</v>
      </c>
      <c r="J32" s="120">
        <v>221</v>
      </c>
      <c r="K32" s="120">
        <v>250</v>
      </c>
      <c r="L32" s="120">
        <f t="shared" si="7"/>
        <v>455</v>
      </c>
      <c r="M32" s="120">
        <v>252</v>
      </c>
      <c r="N32" s="120">
        <v>203</v>
      </c>
      <c r="O32" s="120">
        <f t="shared" si="8"/>
        <v>448</v>
      </c>
      <c r="P32" s="120">
        <v>223</v>
      </c>
      <c r="Q32" s="120">
        <v>225</v>
      </c>
      <c r="R32" s="120">
        <v>109</v>
      </c>
      <c r="S32" s="120">
        <v>18</v>
      </c>
    </row>
    <row r="33" spans="2:19" s="1172" customFormat="1" ht="12" customHeight="1">
      <c r="B33" s="1173" t="s">
        <v>2134</v>
      </c>
      <c r="C33" s="120">
        <v>3</v>
      </c>
      <c r="D33" s="120">
        <v>0</v>
      </c>
      <c r="E33" s="295">
        <v>22</v>
      </c>
      <c r="F33" s="120">
        <f t="shared" si="5"/>
        <v>596</v>
      </c>
      <c r="G33" s="120">
        <v>315</v>
      </c>
      <c r="H33" s="120">
        <v>281</v>
      </c>
      <c r="I33" s="120">
        <f t="shared" si="6"/>
        <v>205</v>
      </c>
      <c r="J33" s="120">
        <v>115</v>
      </c>
      <c r="K33" s="120">
        <v>90</v>
      </c>
      <c r="L33" s="120">
        <f t="shared" si="7"/>
        <v>200</v>
      </c>
      <c r="M33" s="120">
        <v>105</v>
      </c>
      <c r="N33" s="120">
        <v>95</v>
      </c>
      <c r="O33" s="120">
        <f t="shared" si="8"/>
        <v>191</v>
      </c>
      <c r="P33" s="120">
        <v>95</v>
      </c>
      <c r="Q33" s="120">
        <v>96</v>
      </c>
      <c r="R33" s="120">
        <v>49</v>
      </c>
      <c r="S33" s="120">
        <v>3</v>
      </c>
    </row>
    <row r="34" spans="2:19" s="1172" customFormat="1" ht="12" customHeight="1">
      <c r="B34" s="1173" t="s">
        <v>2135</v>
      </c>
      <c r="C34" s="120">
        <v>1</v>
      </c>
      <c r="D34" s="120">
        <v>0</v>
      </c>
      <c r="E34" s="295">
        <v>16</v>
      </c>
      <c r="F34" s="120">
        <f t="shared" si="5"/>
        <v>551</v>
      </c>
      <c r="G34" s="120">
        <v>265</v>
      </c>
      <c r="H34" s="120">
        <v>286</v>
      </c>
      <c r="I34" s="120">
        <f t="shared" si="6"/>
        <v>188</v>
      </c>
      <c r="J34" s="120">
        <v>87</v>
      </c>
      <c r="K34" s="120">
        <v>101</v>
      </c>
      <c r="L34" s="120">
        <f t="shared" si="7"/>
        <v>181</v>
      </c>
      <c r="M34" s="120">
        <v>88</v>
      </c>
      <c r="N34" s="120">
        <v>93</v>
      </c>
      <c r="O34" s="120">
        <f t="shared" si="8"/>
        <v>182</v>
      </c>
      <c r="P34" s="120">
        <v>90</v>
      </c>
      <c r="Q34" s="120">
        <v>92</v>
      </c>
      <c r="R34" s="120">
        <v>30</v>
      </c>
      <c r="S34" s="120">
        <v>5</v>
      </c>
    </row>
    <row r="35" spans="2:19" s="1172" customFormat="1" ht="12" customHeight="1">
      <c r="B35" s="1173" t="s">
        <v>2136</v>
      </c>
      <c r="C35" s="120">
        <v>1</v>
      </c>
      <c r="D35" s="120">
        <v>0</v>
      </c>
      <c r="E35" s="295">
        <v>26</v>
      </c>
      <c r="F35" s="120">
        <f t="shared" si="5"/>
        <v>923</v>
      </c>
      <c r="G35" s="120">
        <v>476</v>
      </c>
      <c r="H35" s="120">
        <v>447</v>
      </c>
      <c r="I35" s="120">
        <f t="shared" si="6"/>
        <v>314</v>
      </c>
      <c r="J35" s="120">
        <v>160</v>
      </c>
      <c r="K35" s="120">
        <v>154</v>
      </c>
      <c r="L35" s="120">
        <f t="shared" si="7"/>
        <v>307</v>
      </c>
      <c r="M35" s="120">
        <v>164</v>
      </c>
      <c r="N35" s="120">
        <v>143</v>
      </c>
      <c r="O35" s="120">
        <f t="shared" si="8"/>
        <v>302</v>
      </c>
      <c r="P35" s="120">
        <v>152</v>
      </c>
      <c r="Q35" s="120">
        <v>150</v>
      </c>
      <c r="R35" s="120">
        <v>47</v>
      </c>
      <c r="S35" s="120">
        <v>4</v>
      </c>
    </row>
    <row r="36" spans="2:19" s="1172" customFormat="1" ht="12" customHeight="1">
      <c r="B36" s="1173" t="s">
        <v>2137</v>
      </c>
      <c r="C36" s="120">
        <v>3</v>
      </c>
      <c r="D36" s="120">
        <v>0</v>
      </c>
      <c r="E36" s="295">
        <v>14</v>
      </c>
      <c r="F36" s="120">
        <f t="shared" si="5"/>
        <v>294</v>
      </c>
      <c r="G36" s="120">
        <v>147</v>
      </c>
      <c r="H36" s="120">
        <v>147</v>
      </c>
      <c r="I36" s="120">
        <f t="shared" si="6"/>
        <v>90</v>
      </c>
      <c r="J36" s="120">
        <v>46</v>
      </c>
      <c r="K36" s="120">
        <v>44</v>
      </c>
      <c r="L36" s="120">
        <f t="shared" si="7"/>
        <v>105</v>
      </c>
      <c r="M36" s="120">
        <v>56</v>
      </c>
      <c r="N36" s="120">
        <v>49</v>
      </c>
      <c r="O36" s="120">
        <f t="shared" si="8"/>
        <v>99</v>
      </c>
      <c r="P36" s="120">
        <v>45</v>
      </c>
      <c r="Q36" s="120">
        <v>54</v>
      </c>
      <c r="R36" s="120">
        <v>35</v>
      </c>
      <c r="S36" s="120">
        <v>4</v>
      </c>
    </row>
    <row r="37" spans="2:19" s="1172" customFormat="1" ht="12" customHeight="1">
      <c r="B37" s="1173" t="s">
        <v>2138</v>
      </c>
      <c r="C37" s="120">
        <v>1</v>
      </c>
      <c r="D37" s="120">
        <v>0</v>
      </c>
      <c r="E37" s="295">
        <v>12</v>
      </c>
      <c r="F37" s="120">
        <f t="shared" si="5"/>
        <v>392</v>
      </c>
      <c r="G37" s="120">
        <v>197</v>
      </c>
      <c r="H37" s="120">
        <v>195</v>
      </c>
      <c r="I37" s="120">
        <f t="shared" si="6"/>
        <v>142</v>
      </c>
      <c r="J37" s="120">
        <v>73</v>
      </c>
      <c r="K37" s="120">
        <v>69</v>
      </c>
      <c r="L37" s="120">
        <f t="shared" si="7"/>
        <v>118</v>
      </c>
      <c r="M37" s="120">
        <v>54</v>
      </c>
      <c r="N37" s="120">
        <v>64</v>
      </c>
      <c r="O37" s="120">
        <f t="shared" si="8"/>
        <v>132</v>
      </c>
      <c r="P37" s="120">
        <v>70</v>
      </c>
      <c r="Q37" s="120">
        <v>62</v>
      </c>
      <c r="R37" s="120">
        <v>24</v>
      </c>
      <c r="S37" s="120">
        <v>4</v>
      </c>
    </row>
    <row r="38" spans="2:19" s="1172" customFormat="1" ht="12" customHeight="1">
      <c r="B38" s="1173" t="s">
        <v>2139</v>
      </c>
      <c r="C38" s="120">
        <v>1</v>
      </c>
      <c r="D38" s="120">
        <v>0</v>
      </c>
      <c r="E38" s="295">
        <v>12</v>
      </c>
      <c r="F38" s="120">
        <f t="shared" si="5"/>
        <v>373</v>
      </c>
      <c r="G38" s="120">
        <v>173</v>
      </c>
      <c r="H38" s="120">
        <v>200</v>
      </c>
      <c r="I38" s="120">
        <f t="shared" si="6"/>
        <v>116</v>
      </c>
      <c r="J38" s="120">
        <v>54</v>
      </c>
      <c r="K38" s="120">
        <v>62</v>
      </c>
      <c r="L38" s="120">
        <f t="shared" si="7"/>
        <v>128</v>
      </c>
      <c r="M38" s="120">
        <v>58</v>
      </c>
      <c r="N38" s="120">
        <v>70</v>
      </c>
      <c r="O38" s="120">
        <f t="shared" si="8"/>
        <v>129</v>
      </c>
      <c r="P38" s="120">
        <v>61</v>
      </c>
      <c r="Q38" s="120">
        <v>68</v>
      </c>
      <c r="R38" s="120">
        <v>23</v>
      </c>
      <c r="S38" s="120">
        <v>4</v>
      </c>
    </row>
    <row r="39" spans="2:19" s="1172" customFormat="1" ht="12" customHeight="1">
      <c r="B39" s="1173" t="s">
        <v>2140</v>
      </c>
      <c r="C39" s="120">
        <v>2</v>
      </c>
      <c r="D39" s="120">
        <v>0</v>
      </c>
      <c r="E39" s="295">
        <v>16</v>
      </c>
      <c r="F39" s="120">
        <f t="shared" si="5"/>
        <v>424</v>
      </c>
      <c r="G39" s="120">
        <v>199</v>
      </c>
      <c r="H39" s="120">
        <v>225</v>
      </c>
      <c r="I39" s="120">
        <f t="shared" si="6"/>
        <v>144</v>
      </c>
      <c r="J39" s="120">
        <v>63</v>
      </c>
      <c r="K39" s="120">
        <v>81</v>
      </c>
      <c r="L39" s="120">
        <f t="shared" si="7"/>
        <v>128</v>
      </c>
      <c r="M39" s="120">
        <v>57</v>
      </c>
      <c r="N39" s="120">
        <v>71</v>
      </c>
      <c r="O39" s="120">
        <f t="shared" si="8"/>
        <v>152</v>
      </c>
      <c r="P39" s="120">
        <v>79</v>
      </c>
      <c r="Q39" s="120">
        <v>73</v>
      </c>
      <c r="R39" s="120">
        <v>33</v>
      </c>
      <c r="S39" s="120">
        <v>6</v>
      </c>
    </row>
    <row r="40" spans="2:19" s="1172" customFormat="1" ht="12" customHeight="1">
      <c r="B40" s="1173" t="s">
        <v>2141</v>
      </c>
      <c r="C40" s="120">
        <v>1</v>
      </c>
      <c r="D40" s="120">
        <v>0</v>
      </c>
      <c r="E40" s="295">
        <v>10</v>
      </c>
      <c r="F40" s="120">
        <f t="shared" si="5"/>
        <v>283</v>
      </c>
      <c r="G40" s="120">
        <v>148</v>
      </c>
      <c r="H40" s="120">
        <v>135</v>
      </c>
      <c r="I40" s="120">
        <f t="shared" si="6"/>
        <v>88</v>
      </c>
      <c r="J40" s="120">
        <v>47</v>
      </c>
      <c r="K40" s="120">
        <v>41</v>
      </c>
      <c r="L40" s="120">
        <f t="shared" si="7"/>
        <v>107</v>
      </c>
      <c r="M40" s="120">
        <v>59</v>
      </c>
      <c r="N40" s="120">
        <v>48</v>
      </c>
      <c r="O40" s="120">
        <f t="shared" si="8"/>
        <v>88</v>
      </c>
      <c r="P40" s="120">
        <v>42</v>
      </c>
      <c r="Q40" s="120">
        <v>46</v>
      </c>
      <c r="R40" s="120">
        <v>19</v>
      </c>
      <c r="S40" s="120">
        <v>3</v>
      </c>
    </row>
    <row r="41" spans="2:19" s="1172" customFormat="1" ht="12" customHeight="1">
      <c r="B41" s="1173" t="s">
        <v>2142</v>
      </c>
      <c r="C41" s="120">
        <v>1</v>
      </c>
      <c r="D41" s="120">
        <v>0</v>
      </c>
      <c r="E41" s="295">
        <v>16</v>
      </c>
      <c r="F41" s="120">
        <f t="shared" si="5"/>
        <v>493</v>
      </c>
      <c r="G41" s="120">
        <v>258</v>
      </c>
      <c r="H41" s="120">
        <v>235</v>
      </c>
      <c r="I41" s="120">
        <f t="shared" si="6"/>
        <v>153</v>
      </c>
      <c r="J41" s="120">
        <v>83</v>
      </c>
      <c r="K41" s="120">
        <v>70</v>
      </c>
      <c r="L41" s="120">
        <f t="shared" si="7"/>
        <v>170</v>
      </c>
      <c r="M41" s="120">
        <v>92</v>
      </c>
      <c r="N41" s="120">
        <v>78</v>
      </c>
      <c r="O41" s="120">
        <f t="shared" si="8"/>
        <v>170</v>
      </c>
      <c r="P41" s="120">
        <v>83</v>
      </c>
      <c r="Q41" s="120">
        <v>87</v>
      </c>
      <c r="R41" s="120">
        <v>29</v>
      </c>
      <c r="S41" s="120">
        <v>4</v>
      </c>
    </row>
    <row r="42" spans="2:19" s="1172" customFormat="1" ht="12" customHeight="1">
      <c r="B42" s="1173" t="s">
        <v>2143</v>
      </c>
      <c r="C42" s="120">
        <v>2</v>
      </c>
      <c r="D42" s="120">
        <v>0</v>
      </c>
      <c r="E42" s="295">
        <v>13</v>
      </c>
      <c r="F42" s="120">
        <f t="shared" si="5"/>
        <v>327</v>
      </c>
      <c r="G42" s="120">
        <v>184</v>
      </c>
      <c r="H42" s="120">
        <v>143</v>
      </c>
      <c r="I42" s="120">
        <f t="shared" si="6"/>
        <v>106</v>
      </c>
      <c r="J42" s="120">
        <v>61</v>
      </c>
      <c r="K42" s="120">
        <v>45</v>
      </c>
      <c r="L42" s="120">
        <f t="shared" si="7"/>
        <v>112</v>
      </c>
      <c r="M42" s="120">
        <v>69</v>
      </c>
      <c r="N42" s="120">
        <v>43</v>
      </c>
      <c r="O42" s="120">
        <f t="shared" si="8"/>
        <v>109</v>
      </c>
      <c r="P42" s="120">
        <v>54</v>
      </c>
      <c r="Q42" s="120">
        <v>55</v>
      </c>
      <c r="R42" s="120">
        <v>29</v>
      </c>
      <c r="S42" s="120">
        <v>9</v>
      </c>
    </row>
    <row r="43" spans="2:19" s="1172" customFormat="1" ht="12" customHeight="1">
      <c r="B43" s="1173" t="s">
        <v>2144</v>
      </c>
      <c r="C43" s="120">
        <v>2</v>
      </c>
      <c r="D43" s="120">
        <v>0</v>
      </c>
      <c r="E43" s="295">
        <v>13</v>
      </c>
      <c r="F43" s="120">
        <f t="shared" si="5"/>
        <v>418</v>
      </c>
      <c r="G43" s="120">
        <v>203</v>
      </c>
      <c r="H43" s="120">
        <v>215</v>
      </c>
      <c r="I43" s="120">
        <f t="shared" si="6"/>
        <v>132</v>
      </c>
      <c r="J43" s="120">
        <v>66</v>
      </c>
      <c r="K43" s="120">
        <v>66</v>
      </c>
      <c r="L43" s="120">
        <f t="shared" si="7"/>
        <v>140</v>
      </c>
      <c r="M43" s="120">
        <v>71</v>
      </c>
      <c r="N43" s="120">
        <v>69</v>
      </c>
      <c r="O43" s="120">
        <f t="shared" si="8"/>
        <v>146</v>
      </c>
      <c r="P43" s="120">
        <v>66</v>
      </c>
      <c r="Q43" s="120">
        <v>80</v>
      </c>
      <c r="R43" s="120">
        <v>31</v>
      </c>
      <c r="S43" s="120">
        <v>5</v>
      </c>
    </row>
    <row r="44" spans="2:19" s="1172" customFormat="1" ht="12" customHeight="1">
      <c r="B44" s="1173" t="s">
        <v>2145</v>
      </c>
      <c r="C44" s="120">
        <v>3</v>
      </c>
      <c r="D44" s="120">
        <v>0</v>
      </c>
      <c r="E44" s="295">
        <v>13</v>
      </c>
      <c r="F44" s="120">
        <f t="shared" si="5"/>
        <v>181</v>
      </c>
      <c r="G44" s="120">
        <v>92</v>
      </c>
      <c r="H44" s="120">
        <v>89</v>
      </c>
      <c r="I44" s="120">
        <f t="shared" si="6"/>
        <v>59</v>
      </c>
      <c r="J44" s="120">
        <v>31</v>
      </c>
      <c r="K44" s="120">
        <v>28</v>
      </c>
      <c r="L44" s="120">
        <f t="shared" si="7"/>
        <v>56</v>
      </c>
      <c r="M44" s="120">
        <v>28</v>
      </c>
      <c r="N44" s="120">
        <v>28</v>
      </c>
      <c r="O44" s="120">
        <f t="shared" si="8"/>
        <v>66</v>
      </c>
      <c r="P44" s="120">
        <v>33</v>
      </c>
      <c r="Q44" s="120">
        <v>33</v>
      </c>
      <c r="R44" s="120">
        <v>32</v>
      </c>
      <c r="S44" s="120">
        <v>7</v>
      </c>
    </row>
    <row r="45" spans="2:19" s="1172" customFormat="1" ht="12" customHeight="1">
      <c r="B45" s="1173" t="s">
        <v>2146</v>
      </c>
      <c r="C45" s="120">
        <v>2</v>
      </c>
      <c r="D45" s="120">
        <v>0</v>
      </c>
      <c r="E45" s="295">
        <v>10</v>
      </c>
      <c r="F45" s="120">
        <f t="shared" si="5"/>
        <v>237</v>
      </c>
      <c r="G45" s="120">
        <v>119</v>
      </c>
      <c r="H45" s="120">
        <v>118</v>
      </c>
      <c r="I45" s="120">
        <f t="shared" si="6"/>
        <v>76</v>
      </c>
      <c r="J45" s="120">
        <v>44</v>
      </c>
      <c r="K45" s="120">
        <v>32</v>
      </c>
      <c r="L45" s="120">
        <f t="shared" si="7"/>
        <v>85</v>
      </c>
      <c r="M45" s="120">
        <v>41</v>
      </c>
      <c r="N45" s="120">
        <v>44</v>
      </c>
      <c r="O45" s="120">
        <f t="shared" si="8"/>
        <v>76</v>
      </c>
      <c r="P45" s="120">
        <v>34</v>
      </c>
      <c r="Q45" s="120">
        <v>42</v>
      </c>
      <c r="R45" s="120">
        <v>24</v>
      </c>
      <c r="S45" s="120">
        <v>9</v>
      </c>
    </row>
    <row r="46" spans="2:19" s="1172" customFormat="1" ht="12" customHeight="1">
      <c r="B46" s="1173" t="s">
        <v>2147</v>
      </c>
      <c r="C46" s="120">
        <v>2</v>
      </c>
      <c r="D46" s="120">
        <v>0</v>
      </c>
      <c r="E46" s="295">
        <v>12</v>
      </c>
      <c r="F46" s="120">
        <f t="shared" si="5"/>
        <v>288</v>
      </c>
      <c r="G46" s="120">
        <v>139</v>
      </c>
      <c r="H46" s="120">
        <v>149</v>
      </c>
      <c r="I46" s="120">
        <f t="shared" si="6"/>
        <v>103</v>
      </c>
      <c r="J46" s="120">
        <v>49</v>
      </c>
      <c r="K46" s="120">
        <v>54</v>
      </c>
      <c r="L46" s="120">
        <f t="shared" si="7"/>
        <v>90</v>
      </c>
      <c r="M46" s="120">
        <v>39</v>
      </c>
      <c r="N46" s="120">
        <v>51</v>
      </c>
      <c r="O46" s="120">
        <f t="shared" si="8"/>
        <v>95</v>
      </c>
      <c r="P46" s="120">
        <v>51</v>
      </c>
      <c r="Q46" s="120">
        <v>44</v>
      </c>
      <c r="R46" s="120">
        <v>28</v>
      </c>
      <c r="S46" s="120">
        <v>10</v>
      </c>
    </row>
    <row r="47" spans="2:19" s="1172" customFormat="1" ht="12" customHeight="1">
      <c r="B47" s="1173" t="s">
        <v>2148</v>
      </c>
      <c r="C47" s="120">
        <v>4</v>
      </c>
      <c r="D47" s="120">
        <v>0</v>
      </c>
      <c r="E47" s="295">
        <v>36</v>
      </c>
      <c r="F47" s="120">
        <f t="shared" si="5"/>
        <v>1102</v>
      </c>
      <c r="G47" s="120">
        <v>565</v>
      </c>
      <c r="H47" s="120">
        <v>537</v>
      </c>
      <c r="I47" s="120">
        <f t="shared" si="6"/>
        <v>368</v>
      </c>
      <c r="J47" s="120">
        <v>190</v>
      </c>
      <c r="K47" s="120">
        <v>178</v>
      </c>
      <c r="L47" s="120">
        <f t="shared" si="7"/>
        <v>368</v>
      </c>
      <c r="M47" s="120">
        <v>186</v>
      </c>
      <c r="N47" s="120">
        <v>182</v>
      </c>
      <c r="O47" s="120">
        <f t="shared" si="8"/>
        <v>366</v>
      </c>
      <c r="P47" s="120">
        <v>189</v>
      </c>
      <c r="Q47" s="120">
        <v>177</v>
      </c>
      <c r="R47" s="120">
        <v>75</v>
      </c>
      <c r="S47" s="120">
        <v>8</v>
      </c>
    </row>
    <row r="48" spans="2:19" s="1172" customFormat="1" ht="12" customHeight="1">
      <c r="B48" s="1173" t="s">
        <v>2149</v>
      </c>
      <c r="C48" s="120">
        <v>3</v>
      </c>
      <c r="D48" s="120">
        <v>0</v>
      </c>
      <c r="E48" s="295">
        <v>27</v>
      </c>
      <c r="F48" s="120">
        <f t="shared" si="5"/>
        <v>830</v>
      </c>
      <c r="G48" s="120">
        <v>419</v>
      </c>
      <c r="H48" s="120">
        <v>411</v>
      </c>
      <c r="I48" s="120">
        <f t="shared" si="6"/>
        <v>272</v>
      </c>
      <c r="J48" s="120">
        <v>139</v>
      </c>
      <c r="K48" s="120">
        <v>133</v>
      </c>
      <c r="L48" s="120">
        <f t="shared" si="7"/>
        <v>244</v>
      </c>
      <c r="M48" s="120">
        <v>127</v>
      </c>
      <c r="N48" s="120">
        <v>117</v>
      </c>
      <c r="O48" s="120">
        <f t="shared" si="8"/>
        <v>314</v>
      </c>
      <c r="P48" s="120">
        <v>153</v>
      </c>
      <c r="Q48" s="120">
        <v>161</v>
      </c>
      <c r="R48" s="120">
        <v>58</v>
      </c>
      <c r="S48" s="120">
        <v>8</v>
      </c>
    </row>
    <row r="49" spans="2:19" s="1172" customFormat="1" ht="12" customHeight="1">
      <c r="B49" s="1173" t="s">
        <v>2150</v>
      </c>
      <c r="C49" s="120">
        <v>6</v>
      </c>
      <c r="D49" s="120">
        <v>0</v>
      </c>
      <c r="E49" s="295">
        <v>23</v>
      </c>
      <c r="F49" s="120">
        <f t="shared" si="5"/>
        <v>381</v>
      </c>
      <c r="G49" s="120">
        <v>205</v>
      </c>
      <c r="H49" s="120">
        <v>176</v>
      </c>
      <c r="I49" s="120">
        <f t="shared" si="6"/>
        <v>125</v>
      </c>
      <c r="J49" s="120">
        <v>68</v>
      </c>
      <c r="K49" s="120">
        <v>57</v>
      </c>
      <c r="L49" s="120">
        <f t="shared" si="7"/>
        <v>128</v>
      </c>
      <c r="M49" s="120">
        <v>71</v>
      </c>
      <c r="N49" s="120">
        <v>57</v>
      </c>
      <c r="O49" s="120">
        <f t="shared" si="8"/>
        <v>128</v>
      </c>
      <c r="P49" s="120">
        <v>66</v>
      </c>
      <c r="Q49" s="120">
        <v>62</v>
      </c>
      <c r="R49" s="120">
        <v>61</v>
      </c>
      <c r="S49" s="120">
        <v>4</v>
      </c>
    </row>
    <row r="50" spans="2:19" s="1172" customFormat="1" ht="12" customHeight="1">
      <c r="B50" s="1173" t="s">
        <v>2151</v>
      </c>
      <c r="C50" s="120">
        <v>2</v>
      </c>
      <c r="D50" s="120">
        <v>0</v>
      </c>
      <c r="E50" s="295">
        <v>23</v>
      </c>
      <c r="F50" s="120">
        <f t="shared" si="5"/>
        <v>707</v>
      </c>
      <c r="G50" s="120">
        <v>353</v>
      </c>
      <c r="H50" s="120">
        <v>354</v>
      </c>
      <c r="I50" s="120">
        <f t="shared" si="6"/>
        <v>221</v>
      </c>
      <c r="J50" s="120">
        <v>111</v>
      </c>
      <c r="K50" s="120">
        <v>110</v>
      </c>
      <c r="L50" s="120">
        <f t="shared" si="7"/>
        <v>239</v>
      </c>
      <c r="M50" s="120">
        <v>110</v>
      </c>
      <c r="N50" s="120">
        <v>129</v>
      </c>
      <c r="O50" s="120">
        <f t="shared" si="8"/>
        <v>247</v>
      </c>
      <c r="P50" s="120">
        <v>132</v>
      </c>
      <c r="Q50" s="120">
        <v>115</v>
      </c>
      <c r="R50" s="120">
        <v>45</v>
      </c>
      <c r="S50" s="120">
        <v>6</v>
      </c>
    </row>
    <row r="51" spans="2:19" s="1172" customFormat="1" ht="12" customHeight="1">
      <c r="B51" s="1173" t="s">
        <v>2152</v>
      </c>
      <c r="C51" s="120">
        <v>2</v>
      </c>
      <c r="D51" s="120">
        <v>0</v>
      </c>
      <c r="E51" s="295">
        <v>15</v>
      </c>
      <c r="F51" s="120">
        <f t="shared" si="5"/>
        <v>420</v>
      </c>
      <c r="G51" s="120">
        <v>206</v>
      </c>
      <c r="H51" s="120">
        <v>214</v>
      </c>
      <c r="I51" s="120">
        <f t="shared" si="6"/>
        <v>143</v>
      </c>
      <c r="J51" s="120">
        <v>78</v>
      </c>
      <c r="K51" s="120">
        <v>65</v>
      </c>
      <c r="L51" s="120">
        <f t="shared" si="7"/>
        <v>153</v>
      </c>
      <c r="M51" s="120">
        <v>76</v>
      </c>
      <c r="N51" s="120">
        <v>77</v>
      </c>
      <c r="O51" s="120">
        <f t="shared" si="8"/>
        <v>124</v>
      </c>
      <c r="P51" s="120">
        <v>52</v>
      </c>
      <c r="Q51" s="120">
        <v>72</v>
      </c>
      <c r="R51" s="120">
        <v>31</v>
      </c>
      <c r="S51" s="120">
        <v>4</v>
      </c>
    </row>
    <row r="52" spans="2:19" s="1172" customFormat="1" ht="12" customHeight="1">
      <c r="B52" s="1173" t="s">
        <v>2177</v>
      </c>
      <c r="C52" s="120">
        <v>1</v>
      </c>
      <c r="D52" s="120">
        <v>0</v>
      </c>
      <c r="E52" s="295">
        <v>9</v>
      </c>
      <c r="F52" s="120">
        <f t="shared" si="5"/>
        <v>249</v>
      </c>
      <c r="G52" s="120">
        <v>120</v>
      </c>
      <c r="H52" s="120">
        <v>129</v>
      </c>
      <c r="I52" s="120">
        <f t="shared" si="6"/>
        <v>82</v>
      </c>
      <c r="J52" s="120">
        <v>43</v>
      </c>
      <c r="K52" s="120">
        <v>39</v>
      </c>
      <c r="L52" s="120">
        <f t="shared" si="7"/>
        <v>78</v>
      </c>
      <c r="M52" s="120">
        <v>32</v>
      </c>
      <c r="N52" s="120">
        <v>46</v>
      </c>
      <c r="O52" s="120">
        <f t="shared" si="8"/>
        <v>89</v>
      </c>
      <c r="P52" s="120">
        <v>45</v>
      </c>
      <c r="Q52" s="120">
        <v>44</v>
      </c>
      <c r="R52" s="120">
        <v>19</v>
      </c>
      <c r="S52" s="120">
        <v>2</v>
      </c>
    </row>
    <row r="53" spans="2:19" s="1172" customFormat="1" ht="12" customHeight="1">
      <c r="B53" s="1173" t="s">
        <v>2153</v>
      </c>
      <c r="C53" s="120">
        <v>1</v>
      </c>
      <c r="D53" s="120">
        <v>0</v>
      </c>
      <c r="E53" s="295">
        <v>21</v>
      </c>
      <c r="F53" s="120">
        <f t="shared" si="5"/>
        <v>671</v>
      </c>
      <c r="G53" s="120">
        <v>347</v>
      </c>
      <c r="H53" s="120">
        <v>324</v>
      </c>
      <c r="I53" s="120">
        <f t="shared" si="6"/>
        <v>217</v>
      </c>
      <c r="J53" s="120">
        <v>108</v>
      </c>
      <c r="K53" s="120">
        <v>109</v>
      </c>
      <c r="L53" s="120">
        <f t="shared" si="7"/>
        <v>231</v>
      </c>
      <c r="M53" s="120">
        <v>121</v>
      </c>
      <c r="N53" s="120">
        <v>110</v>
      </c>
      <c r="O53" s="120">
        <f t="shared" si="8"/>
        <v>223</v>
      </c>
      <c r="P53" s="120">
        <v>118</v>
      </c>
      <c r="Q53" s="120">
        <v>105</v>
      </c>
      <c r="R53" s="120">
        <v>37</v>
      </c>
      <c r="S53" s="120">
        <v>6</v>
      </c>
    </row>
    <row r="54" spans="2:19" s="1172" customFormat="1" ht="12" customHeight="1">
      <c r="B54" s="1173" t="s">
        <v>2154</v>
      </c>
      <c r="C54" s="120">
        <v>1</v>
      </c>
      <c r="D54" s="120">
        <v>0</v>
      </c>
      <c r="E54" s="295">
        <v>16</v>
      </c>
      <c r="F54" s="120">
        <f t="shared" si="5"/>
        <v>502</v>
      </c>
      <c r="G54" s="120">
        <v>274</v>
      </c>
      <c r="H54" s="120">
        <v>228</v>
      </c>
      <c r="I54" s="120">
        <f t="shared" si="6"/>
        <v>170</v>
      </c>
      <c r="J54" s="120">
        <v>108</v>
      </c>
      <c r="K54" s="120">
        <v>62</v>
      </c>
      <c r="L54" s="120">
        <f t="shared" si="7"/>
        <v>165</v>
      </c>
      <c r="M54" s="120">
        <v>79</v>
      </c>
      <c r="N54" s="120">
        <v>86</v>
      </c>
      <c r="O54" s="120">
        <f t="shared" si="8"/>
        <v>167</v>
      </c>
      <c r="P54" s="120">
        <v>87</v>
      </c>
      <c r="Q54" s="120">
        <v>80</v>
      </c>
      <c r="R54" s="120">
        <v>29</v>
      </c>
      <c r="S54" s="120">
        <v>5</v>
      </c>
    </row>
    <row r="55" spans="2:19" s="1172" customFormat="1" ht="12" customHeight="1">
      <c r="B55" s="1173" t="s">
        <v>2155</v>
      </c>
      <c r="C55" s="120">
        <v>1</v>
      </c>
      <c r="D55" s="120">
        <v>0</v>
      </c>
      <c r="E55" s="295">
        <v>12</v>
      </c>
      <c r="F55" s="120">
        <f t="shared" si="5"/>
        <v>400</v>
      </c>
      <c r="G55" s="120">
        <v>204</v>
      </c>
      <c r="H55" s="120">
        <v>196</v>
      </c>
      <c r="I55" s="120">
        <f t="shared" si="6"/>
        <v>130</v>
      </c>
      <c r="J55" s="120">
        <v>67</v>
      </c>
      <c r="K55" s="120">
        <v>63</v>
      </c>
      <c r="L55" s="120">
        <f t="shared" si="7"/>
        <v>154</v>
      </c>
      <c r="M55" s="120">
        <v>81</v>
      </c>
      <c r="N55" s="120">
        <v>73</v>
      </c>
      <c r="O55" s="120">
        <f t="shared" si="8"/>
        <v>116</v>
      </c>
      <c r="P55" s="120">
        <v>56</v>
      </c>
      <c r="Q55" s="120">
        <v>60</v>
      </c>
      <c r="R55" s="120">
        <v>22</v>
      </c>
      <c r="S55" s="120">
        <v>9</v>
      </c>
    </row>
    <row r="56" spans="2:19" s="1172" customFormat="1" ht="12" customHeight="1">
      <c r="B56" s="1173" t="s">
        <v>2156</v>
      </c>
      <c r="C56" s="120">
        <v>1</v>
      </c>
      <c r="D56" s="120">
        <v>0</v>
      </c>
      <c r="E56" s="295">
        <v>10</v>
      </c>
      <c r="F56" s="120">
        <f t="shared" si="5"/>
        <v>328</v>
      </c>
      <c r="G56" s="120">
        <v>154</v>
      </c>
      <c r="H56" s="120">
        <v>174</v>
      </c>
      <c r="I56" s="120">
        <f t="shared" si="6"/>
        <v>93</v>
      </c>
      <c r="J56" s="120">
        <v>38</v>
      </c>
      <c r="K56" s="120">
        <v>55</v>
      </c>
      <c r="L56" s="120">
        <f t="shared" si="7"/>
        <v>116</v>
      </c>
      <c r="M56" s="120">
        <v>55</v>
      </c>
      <c r="N56" s="120">
        <v>61</v>
      </c>
      <c r="O56" s="120">
        <f t="shared" si="8"/>
        <v>119</v>
      </c>
      <c r="P56" s="120">
        <v>61</v>
      </c>
      <c r="Q56" s="120">
        <v>58</v>
      </c>
      <c r="R56" s="120">
        <v>18</v>
      </c>
      <c r="S56" s="120">
        <v>3</v>
      </c>
    </row>
    <row r="57" spans="2:19" s="1172" customFormat="1" ht="12" customHeight="1">
      <c r="B57" s="1173" t="s">
        <v>2157</v>
      </c>
      <c r="C57" s="120">
        <v>1</v>
      </c>
      <c r="D57" s="120">
        <v>0</v>
      </c>
      <c r="E57" s="295">
        <v>9</v>
      </c>
      <c r="F57" s="120">
        <f t="shared" si="5"/>
        <v>294</v>
      </c>
      <c r="G57" s="120">
        <v>155</v>
      </c>
      <c r="H57" s="120">
        <v>139</v>
      </c>
      <c r="I57" s="120">
        <f t="shared" si="6"/>
        <v>88</v>
      </c>
      <c r="J57" s="120">
        <v>43</v>
      </c>
      <c r="K57" s="120">
        <v>45</v>
      </c>
      <c r="L57" s="120">
        <f t="shared" si="7"/>
        <v>102</v>
      </c>
      <c r="M57" s="120">
        <v>50</v>
      </c>
      <c r="N57" s="120">
        <v>52</v>
      </c>
      <c r="O57" s="120">
        <f t="shared" si="8"/>
        <v>104</v>
      </c>
      <c r="P57" s="120">
        <v>62</v>
      </c>
      <c r="Q57" s="120">
        <v>42</v>
      </c>
      <c r="R57" s="120">
        <v>23</v>
      </c>
      <c r="S57" s="120">
        <v>6</v>
      </c>
    </row>
    <row r="58" spans="2:19" s="1172" customFormat="1" ht="12" customHeight="1">
      <c r="B58" s="1173" t="s">
        <v>2158</v>
      </c>
      <c r="C58" s="120">
        <v>1</v>
      </c>
      <c r="D58" s="120">
        <v>0</v>
      </c>
      <c r="E58" s="295">
        <v>10</v>
      </c>
      <c r="F58" s="120">
        <f t="shared" si="5"/>
        <v>269</v>
      </c>
      <c r="G58" s="120">
        <v>137</v>
      </c>
      <c r="H58" s="120">
        <v>132</v>
      </c>
      <c r="I58" s="120">
        <f t="shared" si="6"/>
        <v>84</v>
      </c>
      <c r="J58" s="120">
        <v>49</v>
      </c>
      <c r="K58" s="120">
        <v>35</v>
      </c>
      <c r="L58" s="120">
        <f t="shared" si="7"/>
        <v>90</v>
      </c>
      <c r="M58" s="120">
        <v>43</v>
      </c>
      <c r="N58" s="120">
        <v>47</v>
      </c>
      <c r="O58" s="120">
        <f t="shared" si="8"/>
        <v>95</v>
      </c>
      <c r="P58" s="120">
        <v>45</v>
      </c>
      <c r="Q58" s="120">
        <v>50</v>
      </c>
      <c r="R58" s="120">
        <v>21</v>
      </c>
      <c r="S58" s="120">
        <v>5</v>
      </c>
    </row>
    <row r="59" spans="2:19" s="1172" customFormat="1" ht="12" customHeight="1">
      <c r="B59" s="1173" t="s">
        <v>2159</v>
      </c>
      <c r="C59" s="120">
        <v>3</v>
      </c>
      <c r="D59" s="120">
        <v>0</v>
      </c>
      <c r="E59" s="295">
        <v>14</v>
      </c>
      <c r="F59" s="120">
        <f t="shared" si="5"/>
        <v>382</v>
      </c>
      <c r="G59" s="120">
        <v>192</v>
      </c>
      <c r="H59" s="120">
        <v>190</v>
      </c>
      <c r="I59" s="120">
        <f t="shared" si="6"/>
        <v>120</v>
      </c>
      <c r="J59" s="120">
        <v>57</v>
      </c>
      <c r="K59" s="120">
        <v>63</v>
      </c>
      <c r="L59" s="120">
        <f t="shared" si="7"/>
        <v>132</v>
      </c>
      <c r="M59" s="120">
        <v>75</v>
      </c>
      <c r="N59" s="120">
        <v>57</v>
      </c>
      <c r="O59" s="120">
        <f t="shared" si="8"/>
        <v>130</v>
      </c>
      <c r="P59" s="120">
        <v>60</v>
      </c>
      <c r="Q59" s="120">
        <v>70</v>
      </c>
      <c r="R59" s="120">
        <v>36</v>
      </c>
      <c r="S59" s="120">
        <v>7</v>
      </c>
    </row>
    <row r="60" spans="2:19" s="1172" customFormat="1" ht="12" customHeight="1">
      <c r="B60" s="1173" t="s">
        <v>2160</v>
      </c>
      <c r="C60" s="120">
        <v>1</v>
      </c>
      <c r="D60" s="120">
        <v>0</v>
      </c>
      <c r="E60" s="295">
        <v>20</v>
      </c>
      <c r="F60" s="120">
        <f t="shared" si="5"/>
        <v>694</v>
      </c>
      <c r="G60" s="120">
        <v>359</v>
      </c>
      <c r="H60" s="120">
        <v>335</v>
      </c>
      <c r="I60" s="120">
        <f t="shared" si="6"/>
        <v>216</v>
      </c>
      <c r="J60" s="120">
        <v>108</v>
      </c>
      <c r="K60" s="120">
        <v>108</v>
      </c>
      <c r="L60" s="120">
        <f t="shared" si="7"/>
        <v>249</v>
      </c>
      <c r="M60" s="120">
        <v>133</v>
      </c>
      <c r="N60" s="120">
        <v>116</v>
      </c>
      <c r="O60" s="120">
        <f t="shared" si="8"/>
        <v>229</v>
      </c>
      <c r="P60" s="120">
        <v>118</v>
      </c>
      <c r="Q60" s="120">
        <v>111</v>
      </c>
      <c r="R60" s="120">
        <v>37</v>
      </c>
      <c r="S60" s="120">
        <v>13</v>
      </c>
    </row>
    <row r="61" spans="2:19" s="1172" customFormat="1" ht="12" customHeight="1">
      <c r="B61" s="1173" t="s">
        <v>2161</v>
      </c>
      <c r="C61" s="120">
        <v>1</v>
      </c>
      <c r="D61" s="120">
        <v>0</v>
      </c>
      <c r="E61" s="295">
        <v>10</v>
      </c>
      <c r="F61" s="120">
        <f t="shared" si="5"/>
        <v>280</v>
      </c>
      <c r="G61" s="120">
        <v>134</v>
      </c>
      <c r="H61" s="120">
        <v>146</v>
      </c>
      <c r="I61" s="120">
        <f t="shared" si="6"/>
        <v>92</v>
      </c>
      <c r="J61" s="120">
        <v>52</v>
      </c>
      <c r="K61" s="120">
        <v>40</v>
      </c>
      <c r="L61" s="120">
        <f t="shared" si="7"/>
        <v>98</v>
      </c>
      <c r="M61" s="120">
        <v>46</v>
      </c>
      <c r="N61" s="120">
        <v>52</v>
      </c>
      <c r="O61" s="120">
        <f t="shared" si="8"/>
        <v>90</v>
      </c>
      <c r="P61" s="120">
        <v>36</v>
      </c>
      <c r="Q61" s="120">
        <v>54</v>
      </c>
      <c r="R61" s="120">
        <v>19</v>
      </c>
      <c r="S61" s="120">
        <v>6</v>
      </c>
    </row>
    <row r="62" spans="2:19" s="1172" customFormat="1" ht="12" customHeight="1">
      <c r="B62" s="1173" t="s">
        <v>2162</v>
      </c>
      <c r="C62" s="120">
        <v>1</v>
      </c>
      <c r="D62" s="120">
        <v>0</v>
      </c>
      <c r="E62" s="295">
        <v>7</v>
      </c>
      <c r="F62" s="120">
        <f t="shared" si="5"/>
        <v>230</v>
      </c>
      <c r="G62" s="120">
        <v>118</v>
      </c>
      <c r="H62" s="120">
        <v>112</v>
      </c>
      <c r="I62" s="120">
        <f t="shared" si="6"/>
        <v>68</v>
      </c>
      <c r="J62" s="120">
        <v>34</v>
      </c>
      <c r="K62" s="120">
        <v>34</v>
      </c>
      <c r="L62" s="120">
        <f t="shared" si="7"/>
        <v>72</v>
      </c>
      <c r="M62" s="120">
        <v>38</v>
      </c>
      <c r="N62" s="120">
        <v>34</v>
      </c>
      <c r="O62" s="120">
        <f t="shared" si="8"/>
        <v>90</v>
      </c>
      <c r="P62" s="120">
        <v>46</v>
      </c>
      <c r="Q62" s="120">
        <v>44</v>
      </c>
      <c r="R62" s="120">
        <v>14</v>
      </c>
      <c r="S62" s="120">
        <v>4</v>
      </c>
    </row>
    <row r="63" spans="2:19" s="1172" customFormat="1" ht="12" customHeight="1" thickBot="1">
      <c r="B63" s="1177" t="s">
        <v>2163</v>
      </c>
      <c r="C63" s="125">
        <v>1</v>
      </c>
      <c r="D63" s="125">
        <v>0</v>
      </c>
      <c r="E63" s="523">
        <v>9</v>
      </c>
      <c r="F63" s="125">
        <f t="shared" si="5"/>
        <v>286</v>
      </c>
      <c r="G63" s="125">
        <v>146</v>
      </c>
      <c r="H63" s="125">
        <v>140</v>
      </c>
      <c r="I63" s="125">
        <f t="shared" si="6"/>
        <v>93</v>
      </c>
      <c r="J63" s="125">
        <v>46</v>
      </c>
      <c r="K63" s="125">
        <v>47</v>
      </c>
      <c r="L63" s="125">
        <f t="shared" si="7"/>
        <v>98</v>
      </c>
      <c r="M63" s="125">
        <v>51</v>
      </c>
      <c r="N63" s="125">
        <v>47</v>
      </c>
      <c r="O63" s="125">
        <f t="shared" si="8"/>
        <v>95</v>
      </c>
      <c r="P63" s="125">
        <v>49</v>
      </c>
      <c r="Q63" s="125">
        <v>46</v>
      </c>
      <c r="R63" s="125">
        <v>19</v>
      </c>
      <c r="S63" s="125">
        <v>3</v>
      </c>
    </row>
    <row r="64" ht="12" customHeight="1">
      <c r="B64" s="62" t="s">
        <v>1974</v>
      </c>
    </row>
    <row r="65" ht="12" customHeight="1"/>
  </sheetData>
  <mergeCells count="10">
    <mergeCell ref="O5:Q5"/>
    <mergeCell ref="F4:Q4"/>
    <mergeCell ref="L5:N5"/>
    <mergeCell ref="B4:B6"/>
    <mergeCell ref="C4:D4"/>
    <mergeCell ref="F5:H5"/>
    <mergeCell ref="I5:K5"/>
    <mergeCell ref="C5:C6"/>
    <mergeCell ref="D5:D6"/>
    <mergeCell ref="E4:E6"/>
  </mergeCells>
  <printOptions/>
  <pageMargins left="0.3937007874015748" right="0.31496062992125984" top="0.5905511811023623" bottom="0.3937007874015748" header="0.2755905511811024" footer="0.1968503937007874"/>
  <pageSetup horizontalDpi="400" verticalDpi="400" orientation="portrait" paperSize="9" r:id="rId1"/>
</worksheet>
</file>

<file path=xl/worksheets/sheet41.xml><?xml version="1.0" encoding="utf-8"?>
<worksheet xmlns="http://schemas.openxmlformats.org/spreadsheetml/2006/main" xmlns:r="http://schemas.openxmlformats.org/officeDocument/2006/relationships">
  <sheetPr codeName="Sheet2"/>
  <dimension ref="B2:Q22"/>
  <sheetViews>
    <sheetView workbookViewId="0" topLeftCell="A1">
      <selection activeCell="A1" sqref="A1"/>
    </sheetView>
  </sheetViews>
  <sheetFormatPr defaultColWidth="9.00390625" defaultRowHeight="13.5"/>
  <cols>
    <col min="1" max="1" width="2.625" style="440" customWidth="1"/>
    <col min="2" max="17" width="7.625" style="440" customWidth="1"/>
    <col min="18" max="16384" width="9.00390625" style="440" customWidth="1"/>
  </cols>
  <sheetData>
    <row r="2" ht="14.25">
      <c r="B2" s="63" t="s">
        <v>1988</v>
      </c>
    </row>
    <row r="4" spans="2:17" s="62" customFormat="1" ht="12.75" thickBot="1">
      <c r="B4" s="66" t="s">
        <v>1982</v>
      </c>
      <c r="C4" s="66"/>
      <c r="D4" s="66"/>
      <c r="E4" s="66"/>
      <c r="G4" s="66"/>
      <c r="H4" s="66"/>
      <c r="I4" s="66"/>
      <c r="J4" s="66"/>
      <c r="K4" s="66"/>
      <c r="L4" s="66"/>
      <c r="M4" s="66"/>
      <c r="N4" s="66"/>
      <c r="O4" s="66"/>
      <c r="P4" s="66"/>
      <c r="Q4" s="90" t="s">
        <v>1983</v>
      </c>
    </row>
    <row r="5" spans="2:17" s="62" customFormat="1" ht="17.25" customHeight="1" thickTop="1">
      <c r="B5" s="1016" t="s">
        <v>1976</v>
      </c>
      <c r="C5" s="1016"/>
      <c r="D5" s="1016"/>
      <c r="E5" s="1016"/>
      <c r="F5" s="1016" t="s">
        <v>1977</v>
      </c>
      <c r="G5" s="1016"/>
      <c r="H5" s="1016"/>
      <c r="I5" s="1016"/>
      <c r="J5" s="1016" t="s">
        <v>1978</v>
      </c>
      <c r="K5" s="1016"/>
      <c r="L5" s="1016"/>
      <c r="M5" s="1016"/>
      <c r="N5" s="1016" t="s">
        <v>1979</v>
      </c>
      <c r="O5" s="1016"/>
      <c r="P5" s="1016"/>
      <c r="Q5" s="1016"/>
    </row>
    <row r="6" spans="2:17" s="62" customFormat="1" ht="17.25" customHeight="1">
      <c r="B6" s="1078" t="s">
        <v>1980</v>
      </c>
      <c r="C6" s="1078" t="s">
        <v>1984</v>
      </c>
      <c r="D6" s="1078" t="s">
        <v>1985</v>
      </c>
      <c r="E6" s="1078" t="s">
        <v>1981</v>
      </c>
      <c r="F6" s="1078" t="s">
        <v>1980</v>
      </c>
      <c r="G6" s="1078" t="s">
        <v>1984</v>
      </c>
      <c r="H6" s="1078" t="s">
        <v>1985</v>
      </c>
      <c r="I6" s="1078" t="s">
        <v>1981</v>
      </c>
      <c r="J6" s="1078" t="s">
        <v>1980</v>
      </c>
      <c r="K6" s="1078" t="s">
        <v>1984</v>
      </c>
      <c r="L6" s="1078" t="s">
        <v>1985</v>
      </c>
      <c r="M6" s="1078" t="s">
        <v>1981</v>
      </c>
      <c r="N6" s="1078" t="s">
        <v>1980</v>
      </c>
      <c r="O6" s="1078" t="s">
        <v>1984</v>
      </c>
      <c r="P6" s="1078" t="s">
        <v>1985</v>
      </c>
      <c r="Q6" s="1078" t="s">
        <v>1981</v>
      </c>
    </row>
    <row r="7" spans="2:17" s="176" customFormat="1" ht="17.25" customHeight="1">
      <c r="B7" s="1178" t="s">
        <v>1986</v>
      </c>
      <c r="C7" s="177">
        <f>SUM(C8:C15)</f>
        <v>98010</v>
      </c>
      <c r="D7" s="1179">
        <f>SUM(D8:D15)</f>
        <v>93534</v>
      </c>
      <c r="E7" s="1180">
        <v>95.4</v>
      </c>
      <c r="F7" s="1181" t="s">
        <v>1986</v>
      </c>
      <c r="G7" s="1182">
        <f>SUM(G8:G21)</f>
        <v>176173</v>
      </c>
      <c r="H7" s="1182">
        <v>176258</v>
      </c>
      <c r="I7" s="1180">
        <v>100</v>
      </c>
      <c r="J7" s="1181" t="s">
        <v>1986</v>
      </c>
      <c r="K7" s="1179">
        <f>SUM(K8:K15)</f>
        <v>22188</v>
      </c>
      <c r="L7" s="1182">
        <f>SUM(L8:L15)</f>
        <v>23175</v>
      </c>
      <c r="M7" s="1180">
        <v>104.4</v>
      </c>
      <c r="N7" s="1181" t="s">
        <v>1986</v>
      </c>
      <c r="O7" s="1182">
        <f>SUM(O8:O21)</f>
        <v>104141</v>
      </c>
      <c r="P7" s="1182">
        <v>103729</v>
      </c>
      <c r="Q7" s="1183">
        <v>99.6</v>
      </c>
    </row>
    <row r="8" spans="2:17" s="62" customFormat="1" ht="17.25" customHeight="1">
      <c r="B8" s="1184" t="s">
        <v>2122</v>
      </c>
      <c r="C8" s="1158">
        <v>41574</v>
      </c>
      <c r="D8" s="1157">
        <v>38124</v>
      </c>
      <c r="E8" s="1185">
        <v>91.7</v>
      </c>
      <c r="F8" s="1186" t="s">
        <v>2121</v>
      </c>
      <c r="G8" s="1158">
        <v>60468</v>
      </c>
      <c r="H8" s="1157">
        <v>57695</v>
      </c>
      <c r="I8" s="1185">
        <v>95.4</v>
      </c>
      <c r="J8" s="1186" t="s">
        <v>2125</v>
      </c>
      <c r="K8" s="1158">
        <v>7137</v>
      </c>
      <c r="L8" s="1157">
        <v>7482</v>
      </c>
      <c r="M8" s="1185">
        <v>104.8</v>
      </c>
      <c r="N8" s="1186" t="s">
        <v>2123</v>
      </c>
      <c r="O8" s="1158">
        <v>29376</v>
      </c>
      <c r="P8" s="1157">
        <v>28380</v>
      </c>
      <c r="Q8" s="1187">
        <v>96.6</v>
      </c>
    </row>
    <row r="9" spans="2:17" s="62" customFormat="1" ht="17.25" customHeight="1">
      <c r="B9" s="1184" t="s">
        <v>2129</v>
      </c>
      <c r="C9" s="1158">
        <v>13321</v>
      </c>
      <c r="D9" s="1157">
        <v>12585</v>
      </c>
      <c r="E9" s="1185">
        <v>94.5</v>
      </c>
      <c r="F9" s="1186" t="s">
        <v>2126</v>
      </c>
      <c r="G9" s="1158">
        <v>7473</v>
      </c>
      <c r="H9" s="1157">
        <v>7921</v>
      </c>
      <c r="I9" s="1185">
        <v>106</v>
      </c>
      <c r="J9" s="1186" t="s">
        <v>2143</v>
      </c>
      <c r="K9" s="1158">
        <v>2697</v>
      </c>
      <c r="L9" s="1157">
        <v>2659</v>
      </c>
      <c r="M9" s="1185">
        <v>98.6</v>
      </c>
      <c r="N9" s="1186" t="s">
        <v>2124</v>
      </c>
      <c r="O9" s="1158">
        <v>10348</v>
      </c>
      <c r="P9" s="1157">
        <v>11121</v>
      </c>
      <c r="Q9" s="1187">
        <v>107.5</v>
      </c>
    </row>
    <row r="10" spans="2:17" s="62" customFormat="1" ht="17.25" customHeight="1">
      <c r="B10" s="1184" t="s">
        <v>2133</v>
      </c>
      <c r="C10" s="1158">
        <v>16194</v>
      </c>
      <c r="D10" s="1157">
        <v>15229</v>
      </c>
      <c r="E10" s="1185">
        <v>94</v>
      </c>
      <c r="F10" s="1186" t="s">
        <v>2127</v>
      </c>
      <c r="G10" s="1158">
        <v>31835</v>
      </c>
      <c r="H10" s="1157">
        <v>30755</v>
      </c>
      <c r="I10" s="1185">
        <v>96.6</v>
      </c>
      <c r="J10" s="1186" t="s">
        <v>2145</v>
      </c>
      <c r="K10" s="1158">
        <v>1821</v>
      </c>
      <c r="L10" s="1157">
        <v>1706</v>
      </c>
      <c r="M10" s="1185">
        <v>93.7</v>
      </c>
      <c r="N10" s="1186" t="s">
        <v>2158</v>
      </c>
      <c r="O10" s="1158">
        <v>8000</v>
      </c>
      <c r="P10" s="1157">
        <v>7117</v>
      </c>
      <c r="Q10" s="1187">
        <v>89</v>
      </c>
    </row>
    <row r="11" spans="2:17" s="62" customFormat="1" ht="17.25" customHeight="1">
      <c r="B11" s="1184" t="s">
        <v>2148</v>
      </c>
      <c r="C11" s="1158">
        <v>13306</v>
      </c>
      <c r="D11" s="1157">
        <v>14043</v>
      </c>
      <c r="E11" s="1185">
        <v>105.5</v>
      </c>
      <c r="F11" s="1186" t="s">
        <v>2128</v>
      </c>
      <c r="G11" s="1158">
        <v>7751</v>
      </c>
      <c r="H11" s="1157">
        <v>7523</v>
      </c>
      <c r="I11" s="1185">
        <v>97.1</v>
      </c>
      <c r="J11" s="1186" t="s">
        <v>2147</v>
      </c>
      <c r="K11" s="1158">
        <v>3576</v>
      </c>
      <c r="L11" s="1157">
        <v>4332</v>
      </c>
      <c r="M11" s="1185">
        <v>121.1</v>
      </c>
      <c r="N11" s="1186" t="s">
        <v>2156</v>
      </c>
      <c r="O11" s="1158">
        <v>2500</v>
      </c>
      <c r="P11" s="1157">
        <v>2313</v>
      </c>
      <c r="Q11" s="1187">
        <v>92.5</v>
      </c>
    </row>
    <row r="12" spans="2:17" s="62" customFormat="1" ht="17.25" customHeight="1">
      <c r="B12" s="1184" t="s">
        <v>2149</v>
      </c>
      <c r="C12" s="1158">
        <v>3585</v>
      </c>
      <c r="D12" s="1157">
        <v>3520</v>
      </c>
      <c r="E12" s="1185">
        <v>98.2</v>
      </c>
      <c r="F12" s="1186" t="s">
        <v>2130</v>
      </c>
      <c r="G12" s="1158">
        <v>22866</v>
      </c>
      <c r="H12" s="1157">
        <v>22540</v>
      </c>
      <c r="I12" s="1185">
        <v>98.6</v>
      </c>
      <c r="J12" s="1186" t="s">
        <v>2146</v>
      </c>
      <c r="K12" s="1158">
        <v>557</v>
      </c>
      <c r="L12" s="1157">
        <v>509</v>
      </c>
      <c r="M12" s="1185">
        <v>91.4</v>
      </c>
      <c r="N12" s="1186" t="s">
        <v>2155</v>
      </c>
      <c r="O12" s="1158">
        <v>15022</v>
      </c>
      <c r="P12" s="1157">
        <v>15181</v>
      </c>
      <c r="Q12" s="1187">
        <v>101.1</v>
      </c>
    </row>
    <row r="13" spans="2:17" s="62" customFormat="1" ht="17.25" customHeight="1">
      <c r="B13" s="1184" t="s">
        <v>2151</v>
      </c>
      <c r="C13" s="1158">
        <v>3832</v>
      </c>
      <c r="D13" s="1157">
        <v>3588</v>
      </c>
      <c r="E13" s="1185">
        <v>93.6</v>
      </c>
      <c r="F13" s="1186" t="s">
        <v>2131</v>
      </c>
      <c r="G13" s="1158">
        <v>12785</v>
      </c>
      <c r="H13" s="1157">
        <v>14391</v>
      </c>
      <c r="I13" s="1185">
        <v>112.6</v>
      </c>
      <c r="J13" s="1186" t="s">
        <v>2144</v>
      </c>
      <c r="K13" s="1158">
        <v>616</v>
      </c>
      <c r="L13" s="1157">
        <v>694</v>
      </c>
      <c r="M13" s="1185">
        <v>112.7</v>
      </c>
      <c r="N13" s="1186" t="s">
        <v>2157</v>
      </c>
      <c r="O13" s="1158">
        <v>3212</v>
      </c>
      <c r="P13" s="1157">
        <v>3160</v>
      </c>
      <c r="Q13" s="1187">
        <v>98.4</v>
      </c>
    </row>
    <row r="14" spans="2:17" s="62" customFormat="1" ht="17.25" customHeight="1">
      <c r="B14" s="1184" t="s">
        <v>2152</v>
      </c>
      <c r="C14" s="1158">
        <v>2443</v>
      </c>
      <c r="D14" s="1157">
        <v>2536</v>
      </c>
      <c r="E14" s="1185">
        <v>103.8</v>
      </c>
      <c r="F14" s="1186" t="s">
        <v>2132</v>
      </c>
      <c r="G14" s="1158">
        <v>7114</v>
      </c>
      <c r="H14" s="1157">
        <v>7328</v>
      </c>
      <c r="I14" s="1185">
        <v>103</v>
      </c>
      <c r="J14" s="1186" t="s">
        <v>2141</v>
      </c>
      <c r="K14" s="1158">
        <v>850</v>
      </c>
      <c r="L14" s="1157">
        <v>816</v>
      </c>
      <c r="M14" s="1185">
        <v>96</v>
      </c>
      <c r="N14" s="1186" t="s">
        <v>2154</v>
      </c>
      <c r="O14" s="1158">
        <v>139</v>
      </c>
      <c r="P14" s="1157">
        <v>140</v>
      </c>
      <c r="Q14" s="1187">
        <v>100.7</v>
      </c>
    </row>
    <row r="15" spans="2:17" s="62" customFormat="1" ht="17.25" customHeight="1">
      <c r="B15" s="1184" t="s">
        <v>2150</v>
      </c>
      <c r="C15" s="1158">
        <v>3755</v>
      </c>
      <c r="D15" s="1157">
        <v>3909</v>
      </c>
      <c r="E15" s="1185">
        <v>104.1</v>
      </c>
      <c r="F15" s="1186" t="s">
        <v>2135</v>
      </c>
      <c r="G15" s="1158">
        <v>3956</v>
      </c>
      <c r="H15" s="1157">
        <v>3876</v>
      </c>
      <c r="I15" s="1185">
        <v>98</v>
      </c>
      <c r="J15" s="1186" t="s">
        <v>2142</v>
      </c>
      <c r="K15" s="1158">
        <v>4934</v>
      </c>
      <c r="L15" s="1157">
        <v>4977</v>
      </c>
      <c r="M15" s="1185">
        <v>100.9</v>
      </c>
      <c r="N15" s="1186" t="s">
        <v>2177</v>
      </c>
      <c r="O15" s="1158">
        <v>1106</v>
      </c>
      <c r="P15" s="1157">
        <v>1082</v>
      </c>
      <c r="Q15" s="1187">
        <v>97.8</v>
      </c>
    </row>
    <row r="16" spans="2:17" s="62" customFormat="1" ht="17.25" customHeight="1">
      <c r="B16" s="610"/>
      <c r="C16" s="66"/>
      <c r="D16" s="66"/>
      <c r="E16" s="1157"/>
      <c r="F16" s="1186" t="s">
        <v>2134</v>
      </c>
      <c r="G16" s="1158">
        <v>1222</v>
      </c>
      <c r="H16" s="1157">
        <v>1391</v>
      </c>
      <c r="I16" s="1185">
        <v>113.8</v>
      </c>
      <c r="J16" s="1157"/>
      <c r="K16" s="1158"/>
      <c r="L16" s="1157"/>
      <c r="M16" s="1157"/>
      <c r="N16" s="1186" t="s">
        <v>2153</v>
      </c>
      <c r="O16" s="1188" t="s">
        <v>1570</v>
      </c>
      <c r="P16" s="1157">
        <v>0</v>
      </c>
      <c r="Q16" s="1189" t="s">
        <v>1570</v>
      </c>
    </row>
    <row r="17" spans="2:17" s="62" customFormat="1" ht="17.25" customHeight="1">
      <c r="B17" s="1190"/>
      <c r="C17" s="1157"/>
      <c r="D17" s="1157"/>
      <c r="E17" s="1157"/>
      <c r="F17" s="1186" t="s">
        <v>2139</v>
      </c>
      <c r="G17" s="1158">
        <v>5911</v>
      </c>
      <c r="H17" s="1157">
        <v>7513</v>
      </c>
      <c r="I17" s="1185">
        <v>127.1</v>
      </c>
      <c r="J17" s="1157"/>
      <c r="K17" s="1158"/>
      <c r="L17" s="1157"/>
      <c r="M17" s="1157"/>
      <c r="N17" s="1186" t="s">
        <v>2159</v>
      </c>
      <c r="O17" s="1158">
        <v>12212</v>
      </c>
      <c r="P17" s="1157">
        <v>11847</v>
      </c>
      <c r="Q17" s="1187">
        <v>97</v>
      </c>
    </row>
    <row r="18" spans="2:17" s="62" customFormat="1" ht="17.25" customHeight="1">
      <c r="B18" s="1190"/>
      <c r="C18" s="1157"/>
      <c r="D18" s="1157"/>
      <c r="E18" s="1157"/>
      <c r="F18" s="1186" t="s">
        <v>2138</v>
      </c>
      <c r="G18" s="1158">
        <v>3411</v>
      </c>
      <c r="H18" s="1157">
        <v>2714</v>
      </c>
      <c r="I18" s="1185">
        <v>79.6</v>
      </c>
      <c r="J18" s="1157"/>
      <c r="K18" s="1158"/>
      <c r="L18" s="1157"/>
      <c r="M18" s="1157"/>
      <c r="N18" s="1186" t="s">
        <v>2162</v>
      </c>
      <c r="O18" s="1158">
        <v>1417</v>
      </c>
      <c r="P18" s="1157">
        <v>1080</v>
      </c>
      <c r="Q18" s="1187">
        <v>76.2</v>
      </c>
    </row>
    <row r="19" spans="2:17" s="62" customFormat="1" ht="17.25" customHeight="1">
      <c r="B19" s="1190"/>
      <c r="C19" s="1157"/>
      <c r="D19" s="1157"/>
      <c r="E19" s="1157"/>
      <c r="F19" s="1186" t="s">
        <v>2137</v>
      </c>
      <c r="G19" s="1158">
        <v>5400</v>
      </c>
      <c r="H19" s="1157">
        <v>5672</v>
      </c>
      <c r="I19" s="1185">
        <v>105</v>
      </c>
      <c r="J19" s="1157"/>
      <c r="K19" s="1158"/>
      <c r="L19" s="1157"/>
      <c r="M19" s="1157"/>
      <c r="N19" s="1191" t="s">
        <v>2163</v>
      </c>
      <c r="O19" s="1158">
        <v>301</v>
      </c>
      <c r="P19" s="1157">
        <v>382</v>
      </c>
      <c r="Q19" s="1187">
        <v>126.9</v>
      </c>
    </row>
    <row r="20" spans="2:17" s="62" customFormat="1" ht="17.25" customHeight="1">
      <c r="B20" s="1190"/>
      <c r="C20" s="1157"/>
      <c r="D20" s="1157"/>
      <c r="E20" s="1157"/>
      <c r="F20" s="1186" t="s">
        <v>2136</v>
      </c>
      <c r="G20" s="1158">
        <v>4331</v>
      </c>
      <c r="H20" s="1157">
        <v>4238</v>
      </c>
      <c r="I20" s="1185">
        <v>97.9</v>
      </c>
      <c r="J20" s="1157"/>
      <c r="K20" s="1158"/>
      <c r="L20" s="1157"/>
      <c r="M20" s="1157"/>
      <c r="N20" s="1186" t="s">
        <v>2161</v>
      </c>
      <c r="O20" s="1158">
        <v>1187</v>
      </c>
      <c r="P20" s="1157">
        <v>1464</v>
      </c>
      <c r="Q20" s="1187">
        <v>123.3</v>
      </c>
    </row>
    <row r="21" spans="2:17" s="62" customFormat="1" ht="17.25" customHeight="1" thickBot="1">
      <c r="B21" s="1192"/>
      <c r="C21" s="1193"/>
      <c r="D21" s="1193"/>
      <c r="E21" s="1193"/>
      <c r="F21" s="1194" t="s">
        <v>2140</v>
      </c>
      <c r="G21" s="1195">
        <v>1650</v>
      </c>
      <c r="H21" s="1193">
        <v>2701</v>
      </c>
      <c r="I21" s="1196">
        <v>163.7</v>
      </c>
      <c r="J21" s="1193"/>
      <c r="K21" s="1195"/>
      <c r="L21" s="1193"/>
      <c r="M21" s="1193"/>
      <c r="N21" s="1197" t="s">
        <v>2160</v>
      </c>
      <c r="O21" s="1195">
        <v>19321</v>
      </c>
      <c r="P21" s="1193">
        <v>20462</v>
      </c>
      <c r="Q21" s="1198">
        <v>105.9</v>
      </c>
    </row>
    <row r="22" ht="11.25">
      <c r="B22" s="440" t="s">
        <v>1987</v>
      </c>
    </row>
  </sheetData>
  <printOptions/>
  <pageMargins left="0.42" right="0.18" top="0.5905511811023623" bottom="0.3937007874015748" header="0.29" footer="0.1968503937007874"/>
  <pageSetup horizontalDpi="300" verticalDpi="300" orientation="portrait" paperSize="9" r:id="rId1"/>
</worksheet>
</file>

<file path=xl/worksheets/sheet42.xml><?xml version="1.0" encoding="utf-8"?>
<worksheet xmlns="http://schemas.openxmlformats.org/spreadsheetml/2006/main" xmlns:r="http://schemas.openxmlformats.org/officeDocument/2006/relationships">
  <dimension ref="B2:T49"/>
  <sheetViews>
    <sheetView workbookViewId="0" topLeftCell="A1">
      <selection activeCell="A1" sqref="A1"/>
    </sheetView>
  </sheetViews>
  <sheetFormatPr defaultColWidth="9.00390625" defaultRowHeight="13.5"/>
  <cols>
    <col min="1" max="1" width="2.625" style="440" customWidth="1"/>
    <col min="2" max="12" width="6.625" style="440" customWidth="1"/>
    <col min="13" max="14" width="10.625" style="440" customWidth="1"/>
    <col min="15" max="16384" width="6.625" style="440" customWidth="1"/>
  </cols>
  <sheetData>
    <row r="1" ht="12" customHeight="1"/>
    <row r="2" spans="2:3" ht="14.25">
      <c r="B2" s="63" t="s">
        <v>2043</v>
      </c>
      <c r="C2" s="1199"/>
    </row>
    <row r="3" ht="12" customHeight="1">
      <c r="I3" s="1200"/>
    </row>
    <row r="4" spans="2:19" ht="15.75" customHeight="1">
      <c r="B4" s="62" t="s">
        <v>2035</v>
      </c>
      <c r="C4" s="62"/>
      <c r="D4" s="62"/>
      <c r="E4" s="62"/>
      <c r="F4" s="62"/>
      <c r="G4" s="62"/>
      <c r="H4" s="62"/>
      <c r="L4" s="1201"/>
      <c r="N4" s="1200"/>
      <c r="P4" s="1200"/>
      <c r="Q4" s="1200"/>
      <c r="R4" s="1200"/>
      <c r="S4" s="1202" t="s">
        <v>1989</v>
      </c>
    </row>
    <row r="5" spans="2:20" s="62" customFormat="1" ht="15.75" customHeight="1">
      <c r="B5" s="648" t="s">
        <v>1990</v>
      </c>
      <c r="C5" s="1610" t="s">
        <v>2036</v>
      </c>
      <c r="D5" s="1611"/>
      <c r="E5" s="1611"/>
      <c r="F5" s="1611"/>
      <c r="G5" s="1611"/>
      <c r="H5" s="1611"/>
      <c r="I5" s="1612"/>
      <c r="J5" s="1203" t="s">
        <v>1991</v>
      </c>
      <c r="K5" s="1204"/>
      <c r="L5" s="1205"/>
      <c r="M5" s="1206" t="s">
        <v>1992</v>
      </c>
      <c r="N5" s="1204"/>
      <c r="O5" s="1204"/>
      <c r="P5" s="1204"/>
      <c r="Q5" s="1204"/>
      <c r="R5" s="1204"/>
      <c r="S5" s="1207"/>
      <c r="T5" s="826"/>
    </row>
    <row r="6" spans="2:20" s="62" customFormat="1" ht="15.75" customHeight="1">
      <c r="B6" s="75" t="s">
        <v>2258</v>
      </c>
      <c r="C6" s="1208"/>
      <c r="D6" s="1208"/>
      <c r="E6" s="1208"/>
      <c r="F6" s="1208"/>
      <c r="G6" s="1208"/>
      <c r="H6" s="1208"/>
      <c r="I6" s="1208"/>
      <c r="J6" s="1186" t="s">
        <v>1993</v>
      </c>
      <c r="K6" s="1186" t="s">
        <v>1993</v>
      </c>
      <c r="L6" s="1208"/>
      <c r="M6" s="1208"/>
      <c r="N6" s="1208"/>
      <c r="O6" s="1186"/>
      <c r="P6" s="1186"/>
      <c r="Q6" s="1186" t="s">
        <v>1994</v>
      </c>
      <c r="R6" s="1186"/>
      <c r="S6" s="74"/>
      <c r="T6" s="826"/>
    </row>
    <row r="7" spans="2:20" s="62" customFormat="1" ht="15.75" customHeight="1">
      <c r="B7" s="1209" t="s">
        <v>1995</v>
      </c>
      <c r="C7" s="1210" t="s">
        <v>2097</v>
      </c>
      <c r="D7" s="1210" t="s">
        <v>1993</v>
      </c>
      <c r="E7" s="1210" t="s">
        <v>1996</v>
      </c>
      <c r="F7" s="1210" t="s">
        <v>1997</v>
      </c>
      <c r="G7" s="1210" t="s">
        <v>1998</v>
      </c>
      <c r="H7" s="1210" t="s">
        <v>1999</v>
      </c>
      <c r="I7" s="1210" t="s">
        <v>1153</v>
      </c>
      <c r="J7" s="1210" t="s">
        <v>2000</v>
      </c>
      <c r="K7" s="1210" t="s">
        <v>2001</v>
      </c>
      <c r="L7" s="1210" t="s">
        <v>1996</v>
      </c>
      <c r="M7" s="1210" t="s">
        <v>2209</v>
      </c>
      <c r="N7" s="1210" t="s">
        <v>1993</v>
      </c>
      <c r="O7" s="1210" t="s">
        <v>1996</v>
      </c>
      <c r="P7" s="1210" t="s">
        <v>1997</v>
      </c>
      <c r="Q7" s="1210" t="s">
        <v>1999</v>
      </c>
      <c r="R7" s="1210" t="s">
        <v>1153</v>
      </c>
      <c r="S7" s="1211" t="s">
        <v>2002</v>
      </c>
      <c r="T7" s="826"/>
    </row>
    <row r="8" spans="2:20" s="62" customFormat="1" ht="15.75" customHeight="1">
      <c r="B8" s="82"/>
      <c r="C8" s="1157"/>
      <c r="D8" s="1157"/>
      <c r="E8" s="1157"/>
      <c r="F8" s="1157"/>
      <c r="G8" s="1157"/>
      <c r="H8" s="1157"/>
      <c r="I8" s="1157"/>
      <c r="J8" s="1157"/>
      <c r="K8" s="1157"/>
      <c r="L8" s="1157"/>
      <c r="M8" s="1157"/>
      <c r="N8" s="1157"/>
      <c r="O8" s="1157"/>
      <c r="P8" s="1157"/>
      <c r="Q8" s="1212"/>
      <c r="R8" s="1212"/>
      <c r="S8" s="776"/>
      <c r="T8" s="66"/>
    </row>
    <row r="9" spans="2:20" s="62" customFormat="1" ht="16.5" customHeight="1">
      <c r="B9" s="426" t="s">
        <v>2037</v>
      </c>
      <c r="C9" s="1157">
        <f>SUM(D9:I9)</f>
        <v>465</v>
      </c>
      <c r="D9" s="1157">
        <v>339</v>
      </c>
      <c r="E9" s="1157">
        <v>21</v>
      </c>
      <c r="F9" s="1157">
        <v>28</v>
      </c>
      <c r="G9" s="1212" t="s">
        <v>2038</v>
      </c>
      <c r="H9" s="1212" t="s">
        <v>2038</v>
      </c>
      <c r="I9" s="1157">
        <v>77</v>
      </c>
      <c r="J9" s="1157">
        <v>22171</v>
      </c>
      <c r="K9" s="1157">
        <v>2459</v>
      </c>
      <c r="L9" s="1157">
        <v>804</v>
      </c>
      <c r="M9" s="1157">
        <f>SUM(N9:S9)</f>
        <v>2284687</v>
      </c>
      <c r="N9" s="1157">
        <v>2193230</v>
      </c>
      <c r="O9" s="1157">
        <v>2966</v>
      </c>
      <c r="P9" s="1157">
        <v>16738</v>
      </c>
      <c r="Q9" s="1212" t="s">
        <v>2038</v>
      </c>
      <c r="R9" s="1157">
        <v>20862</v>
      </c>
      <c r="S9" s="79">
        <v>50891</v>
      </c>
      <c r="T9" s="66"/>
    </row>
    <row r="10" spans="2:20" s="62" customFormat="1" ht="16.5" customHeight="1">
      <c r="B10" s="82"/>
      <c r="C10" s="1157"/>
      <c r="D10" s="1157"/>
      <c r="E10" s="1157"/>
      <c r="F10" s="1157"/>
      <c r="G10" s="1157"/>
      <c r="H10" s="1157"/>
      <c r="I10" s="1157"/>
      <c r="J10" s="1157"/>
      <c r="K10" s="1157"/>
      <c r="L10" s="1157"/>
      <c r="M10" s="1157"/>
      <c r="N10" s="1157"/>
      <c r="O10" s="1157"/>
      <c r="P10" s="1157"/>
      <c r="Q10" s="1157"/>
      <c r="R10" s="1157"/>
      <c r="S10" s="79"/>
      <c r="T10" s="66"/>
    </row>
    <row r="11" spans="2:20" s="176" customFormat="1" ht="16.5" customHeight="1">
      <c r="B11" s="1213" t="s">
        <v>2039</v>
      </c>
      <c r="C11" s="1182">
        <v>553</v>
      </c>
      <c r="D11" s="1182">
        <f>SUM(D13:D25)</f>
        <v>368</v>
      </c>
      <c r="E11" s="1182">
        <f>SUM(E13:E25)</f>
        <v>44</v>
      </c>
      <c r="F11" s="1182">
        <f>SUM(F13:F25)</f>
        <v>43</v>
      </c>
      <c r="G11" s="1214" t="s">
        <v>2003</v>
      </c>
      <c r="H11" s="1214" t="s">
        <v>2003</v>
      </c>
      <c r="I11" s="1182">
        <f>SUM(I13:I25)</f>
        <v>98</v>
      </c>
      <c r="J11" s="1182">
        <f>SUM(J13:J25)</f>
        <v>23124</v>
      </c>
      <c r="K11" s="1182">
        <f>SUM(K13:K25)</f>
        <v>2451</v>
      </c>
      <c r="L11" s="1182">
        <f>SUM(L13:L25)</f>
        <v>548</v>
      </c>
      <c r="M11" s="1182">
        <f>SUM(N11:S11)</f>
        <v>1542002</v>
      </c>
      <c r="N11" s="1215">
        <f>SUM(N13:N25)</f>
        <v>1500562</v>
      </c>
      <c r="O11" s="1182">
        <f>SUM(O13:O25)</f>
        <v>5504</v>
      </c>
      <c r="P11" s="1182">
        <f>SUM(P13:P25)</f>
        <v>18229</v>
      </c>
      <c r="Q11" s="1214" t="s">
        <v>2003</v>
      </c>
      <c r="R11" s="1182">
        <f>SUM(R13:R25)</f>
        <v>17647</v>
      </c>
      <c r="S11" s="640">
        <f>SUM(S13:S25)</f>
        <v>60</v>
      </c>
      <c r="T11" s="177"/>
    </row>
    <row r="12" spans="2:20" s="62" customFormat="1" ht="16.5" customHeight="1">
      <c r="B12" s="82"/>
      <c r="C12" s="1212"/>
      <c r="D12" s="1212"/>
      <c r="E12" s="1212"/>
      <c r="F12" s="1212"/>
      <c r="G12" s="1212"/>
      <c r="H12" s="1212"/>
      <c r="I12" s="1212"/>
      <c r="J12" s="1212"/>
      <c r="K12" s="1212"/>
      <c r="L12" s="1212"/>
      <c r="M12" s="1212"/>
      <c r="N12" s="1212"/>
      <c r="O12" s="1212"/>
      <c r="P12" s="1212"/>
      <c r="Q12" s="1212"/>
      <c r="R12" s="1212"/>
      <c r="S12" s="776"/>
      <c r="T12" s="66"/>
    </row>
    <row r="13" spans="2:20" s="62" customFormat="1" ht="16.5" customHeight="1">
      <c r="B13" s="76" t="s">
        <v>2004</v>
      </c>
      <c r="C13" s="1157">
        <v>33</v>
      </c>
      <c r="D13" s="1212">
        <v>30</v>
      </c>
      <c r="E13" s="1212" t="s">
        <v>2038</v>
      </c>
      <c r="F13" s="1212">
        <v>2</v>
      </c>
      <c r="G13" s="1212" t="s">
        <v>2003</v>
      </c>
      <c r="H13" s="1212" t="s">
        <v>2003</v>
      </c>
      <c r="I13" s="1212">
        <v>1</v>
      </c>
      <c r="J13" s="1212">
        <v>2502</v>
      </c>
      <c r="K13" s="1212">
        <v>101</v>
      </c>
      <c r="L13" s="1212" t="s">
        <v>2038</v>
      </c>
      <c r="M13" s="1157">
        <f aca="true" t="shared" si="0" ref="M13:M18">SUM(N13:S13)</f>
        <v>220480</v>
      </c>
      <c r="N13" s="1212">
        <v>219985</v>
      </c>
      <c r="O13" s="1212" t="s">
        <v>2038</v>
      </c>
      <c r="P13" s="1212">
        <v>15</v>
      </c>
      <c r="Q13" s="1212" t="s">
        <v>2038</v>
      </c>
      <c r="R13" s="1212">
        <v>420</v>
      </c>
      <c r="S13" s="776">
        <v>60</v>
      </c>
      <c r="T13" s="66"/>
    </row>
    <row r="14" spans="2:20" s="62" customFormat="1" ht="16.5" customHeight="1">
      <c r="B14" s="688" t="s">
        <v>2005</v>
      </c>
      <c r="C14" s="1157">
        <v>38</v>
      </c>
      <c r="D14" s="1212">
        <v>33</v>
      </c>
      <c r="E14" s="1212" t="s">
        <v>2038</v>
      </c>
      <c r="F14" s="1212">
        <v>3</v>
      </c>
      <c r="G14" s="1212" t="s">
        <v>2003</v>
      </c>
      <c r="H14" s="1212" t="s">
        <v>2003</v>
      </c>
      <c r="I14" s="1212">
        <v>2</v>
      </c>
      <c r="J14" s="1212">
        <v>1565</v>
      </c>
      <c r="K14" s="1212">
        <v>154</v>
      </c>
      <c r="L14" s="1212" t="s">
        <v>2038</v>
      </c>
      <c r="M14" s="1157">
        <f t="shared" si="0"/>
        <v>157479</v>
      </c>
      <c r="N14" s="1212">
        <v>156707</v>
      </c>
      <c r="O14" s="1212" t="s">
        <v>2038</v>
      </c>
      <c r="P14" s="1212">
        <v>755</v>
      </c>
      <c r="Q14" s="1212" t="s">
        <v>2038</v>
      </c>
      <c r="R14" s="1212">
        <v>17</v>
      </c>
      <c r="S14" s="776" t="s">
        <v>2038</v>
      </c>
      <c r="T14" s="66"/>
    </row>
    <row r="15" spans="2:20" s="62" customFormat="1" ht="16.5" customHeight="1">
      <c r="B15" s="688" t="s">
        <v>2006</v>
      </c>
      <c r="C15" s="1157">
        <v>50</v>
      </c>
      <c r="D15" s="1212">
        <v>32</v>
      </c>
      <c r="E15" s="1212">
        <v>1</v>
      </c>
      <c r="F15" s="1212">
        <v>3</v>
      </c>
      <c r="G15" s="1212" t="s">
        <v>2003</v>
      </c>
      <c r="H15" s="1212" t="s">
        <v>2003</v>
      </c>
      <c r="I15" s="1212">
        <v>14</v>
      </c>
      <c r="J15" s="1212">
        <v>2419</v>
      </c>
      <c r="K15" s="1212">
        <v>117</v>
      </c>
      <c r="L15" s="1212">
        <v>3</v>
      </c>
      <c r="M15" s="1157">
        <f t="shared" si="0"/>
        <v>134241</v>
      </c>
      <c r="N15" s="1212">
        <v>133592</v>
      </c>
      <c r="O15" s="1212" t="s">
        <v>2038</v>
      </c>
      <c r="P15" s="1212">
        <v>274</v>
      </c>
      <c r="Q15" s="1212" t="s">
        <v>2038</v>
      </c>
      <c r="R15" s="1212">
        <v>375</v>
      </c>
      <c r="S15" s="776" t="s">
        <v>2038</v>
      </c>
      <c r="T15" s="66"/>
    </row>
    <row r="16" spans="2:20" s="62" customFormat="1" ht="16.5" customHeight="1">
      <c r="B16" s="688" t="s">
        <v>2007</v>
      </c>
      <c r="C16" s="1157">
        <v>87</v>
      </c>
      <c r="D16" s="1212">
        <v>39</v>
      </c>
      <c r="E16" s="1212">
        <v>12</v>
      </c>
      <c r="F16" s="1212">
        <v>6</v>
      </c>
      <c r="G16" s="1212" t="s">
        <v>2003</v>
      </c>
      <c r="H16" s="1212" t="s">
        <v>2003</v>
      </c>
      <c r="I16" s="1212">
        <v>30</v>
      </c>
      <c r="J16" s="1212">
        <v>2887</v>
      </c>
      <c r="K16" s="1212">
        <v>118</v>
      </c>
      <c r="L16" s="1212">
        <v>56</v>
      </c>
      <c r="M16" s="1157">
        <f t="shared" si="0"/>
        <v>177188</v>
      </c>
      <c r="N16" s="1212">
        <v>174931</v>
      </c>
      <c r="O16" s="1212">
        <v>104</v>
      </c>
      <c r="P16" s="1212">
        <v>782</v>
      </c>
      <c r="Q16" s="1212" t="s">
        <v>2038</v>
      </c>
      <c r="R16" s="1212">
        <v>1371</v>
      </c>
      <c r="S16" s="776" t="s">
        <v>2038</v>
      </c>
      <c r="T16" s="66"/>
    </row>
    <row r="17" spans="2:20" s="62" customFormat="1" ht="16.5" customHeight="1">
      <c r="B17" s="688" t="s">
        <v>2008</v>
      </c>
      <c r="C17" s="1157">
        <v>59</v>
      </c>
      <c r="D17" s="1212">
        <v>30</v>
      </c>
      <c r="E17" s="1212">
        <v>10</v>
      </c>
      <c r="F17" s="1212">
        <v>6</v>
      </c>
      <c r="G17" s="1212" t="s">
        <v>2003</v>
      </c>
      <c r="H17" s="1212" t="s">
        <v>2003</v>
      </c>
      <c r="I17" s="1212">
        <v>13</v>
      </c>
      <c r="J17" s="1212">
        <v>1843</v>
      </c>
      <c r="K17" s="1212">
        <v>74</v>
      </c>
      <c r="L17" s="1212">
        <v>82</v>
      </c>
      <c r="M17" s="1157">
        <f t="shared" si="0"/>
        <v>88106</v>
      </c>
      <c r="N17" s="1212">
        <v>82875</v>
      </c>
      <c r="O17" s="1212">
        <v>50</v>
      </c>
      <c r="P17" s="1212">
        <v>4199</v>
      </c>
      <c r="Q17" s="1212" t="s">
        <v>2038</v>
      </c>
      <c r="R17" s="1212">
        <v>982</v>
      </c>
      <c r="S17" s="776" t="s">
        <v>2038</v>
      </c>
      <c r="T17" s="66"/>
    </row>
    <row r="18" spans="2:20" s="62" customFormat="1" ht="15.75" customHeight="1">
      <c r="B18" s="688" t="s">
        <v>2009</v>
      </c>
      <c r="C18" s="1157">
        <v>50</v>
      </c>
      <c r="D18" s="1212">
        <v>28</v>
      </c>
      <c r="E18" s="1212">
        <v>9</v>
      </c>
      <c r="F18" s="1212">
        <v>4</v>
      </c>
      <c r="G18" s="1212" t="s">
        <v>2003</v>
      </c>
      <c r="H18" s="1212" t="s">
        <v>2003</v>
      </c>
      <c r="I18" s="1212">
        <v>9</v>
      </c>
      <c r="J18" s="1212">
        <v>1452</v>
      </c>
      <c r="K18" s="1212">
        <v>165</v>
      </c>
      <c r="L18" s="1212">
        <v>291</v>
      </c>
      <c r="M18" s="1157">
        <f t="shared" si="0"/>
        <v>97166</v>
      </c>
      <c r="N18" s="1212">
        <v>91593</v>
      </c>
      <c r="O18" s="1212">
        <v>5199</v>
      </c>
      <c r="P18" s="1212">
        <v>363</v>
      </c>
      <c r="Q18" s="1212" t="s">
        <v>2038</v>
      </c>
      <c r="R18" s="1212">
        <v>11</v>
      </c>
      <c r="S18" s="776" t="s">
        <v>2038</v>
      </c>
      <c r="T18" s="66"/>
    </row>
    <row r="19" spans="2:20" s="62" customFormat="1" ht="15.75" customHeight="1">
      <c r="B19" s="76"/>
      <c r="C19" s="1157"/>
      <c r="D19" s="1212"/>
      <c r="E19" s="1212"/>
      <c r="F19" s="1212"/>
      <c r="G19" s="1212"/>
      <c r="H19" s="1212"/>
      <c r="I19" s="1212"/>
      <c r="J19" s="1212"/>
      <c r="K19" s="1212"/>
      <c r="L19" s="1212"/>
      <c r="M19" s="1157"/>
      <c r="N19" s="1212"/>
      <c r="O19" s="1212"/>
      <c r="P19" s="1212"/>
      <c r="Q19" s="1212"/>
      <c r="R19" s="1212"/>
      <c r="S19" s="776"/>
      <c r="T19" s="66"/>
    </row>
    <row r="20" spans="2:20" s="62" customFormat="1" ht="15.75" customHeight="1">
      <c r="B20" s="688" t="s">
        <v>2010</v>
      </c>
      <c r="C20" s="1157">
        <v>42</v>
      </c>
      <c r="D20" s="1212">
        <v>31</v>
      </c>
      <c r="E20" s="1212" t="s">
        <v>2038</v>
      </c>
      <c r="F20" s="1212">
        <v>6</v>
      </c>
      <c r="G20" s="1212" t="s">
        <v>2003</v>
      </c>
      <c r="H20" s="1212" t="s">
        <v>2003</v>
      </c>
      <c r="I20" s="1212">
        <v>5</v>
      </c>
      <c r="J20" s="1212">
        <v>1712</v>
      </c>
      <c r="K20" s="1212">
        <v>96</v>
      </c>
      <c r="L20" s="1212" t="s">
        <v>2038</v>
      </c>
      <c r="M20" s="1157">
        <f aca="true" t="shared" si="1" ref="M20:M25">SUM(N20:S20)</f>
        <v>90827</v>
      </c>
      <c r="N20" s="1212">
        <v>90191</v>
      </c>
      <c r="O20" s="1212" t="s">
        <v>2038</v>
      </c>
      <c r="P20" s="1212">
        <v>622</v>
      </c>
      <c r="Q20" s="1212" t="s">
        <v>2038</v>
      </c>
      <c r="R20" s="1212">
        <v>14</v>
      </c>
      <c r="S20" s="776" t="s">
        <v>2038</v>
      </c>
      <c r="T20" s="66"/>
    </row>
    <row r="21" spans="2:20" s="62" customFormat="1" ht="15.75" customHeight="1">
      <c r="B21" s="688" t="s">
        <v>2011</v>
      </c>
      <c r="C21" s="1157">
        <v>45</v>
      </c>
      <c r="D21" s="1212">
        <v>22</v>
      </c>
      <c r="E21" s="1212">
        <v>7</v>
      </c>
      <c r="F21" s="1212">
        <v>5</v>
      </c>
      <c r="G21" s="1212" t="s">
        <v>2003</v>
      </c>
      <c r="H21" s="1212" t="s">
        <v>2003</v>
      </c>
      <c r="I21" s="1212">
        <v>11</v>
      </c>
      <c r="J21" s="1212">
        <v>1777</v>
      </c>
      <c r="K21" s="1212">
        <v>83</v>
      </c>
      <c r="L21" s="1212">
        <v>60</v>
      </c>
      <c r="M21" s="1157">
        <f t="shared" si="1"/>
        <v>134108</v>
      </c>
      <c r="N21" s="1212">
        <v>122882</v>
      </c>
      <c r="O21" s="1212">
        <v>104</v>
      </c>
      <c r="P21" s="1212">
        <v>888</v>
      </c>
      <c r="Q21" s="1212" t="s">
        <v>2038</v>
      </c>
      <c r="R21" s="1212">
        <v>10234</v>
      </c>
      <c r="S21" s="776" t="s">
        <v>2038</v>
      </c>
      <c r="T21" s="66"/>
    </row>
    <row r="22" spans="2:20" s="62" customFormat="1" ht="15.75" customHeight="1">
      <c r="B22" s="688" t="s">
        <v>2012</v>
      </c>
      <c r="C22" s="1157">
        <v>31</v>
      </c>
      <c r="D22" s="1212">
        <v>26</v>
      </c>
      <c r="E22" s="1212">
        <v>2</v>
      </c>
      <c r="F22" s="1212">
        <v>1</v>
      </c>
      <c r="G22" s="1212" t="s">
        <v>2003</v>
      </c>
      <c r="H22" s="1212" t="s">
        <v>2003</v>
      </c>
      <c r="I22" s="1212">
        <v>2</v>
      </c>
      <c r="J22" s="1212">
        <v>1583</v>
      </c>
      <c r="K22" s="1212">
        <v>667</v>
      </c>
      <c r="L22" s="1212">
        <v>56</v>
      </c>
      <c r="M22" s="1157">
        <f t="shared" si="1"/>
        <v>41742</v>
      </c>
      <c r="N22" s="1212">
        <v>41357</v>
      </c>
      <c r="O22" s="1212" t="s">
        <v>2038</v>
      </c>
      <c r="P22" s="1212" t="s">
        <v>2038</v>
      </c>
      <c r="Q22" s="1212" t="s">
        <v>2038</v>
      </c>
      <c r="R22" s="1212">
        <v>385</v>
      </c>
      <c r="S22" s="776" t="s">
        <v>2038</v>
      </c>
      <c r="T22" s="66"/>
    </row>
    <row r="23" spans="2:20" s="62" customFormat="1" ht="15.75" customHeight="1">
      <c r="B23" s="688" t="s">
        <v>2013</v>
      </c>
      <c r="C23" s="1157">
        <v>36</v>
      </c>
      <c r="D23" s="1212">
        <v>27</v>
      </c>
      <c r="E23" s="1212">
        <v>1</v>
      </c>
      <c r="F23" s="1212">
        <v>3</v>
      </c>
      <c r="G23" s="1212" t="s">
        <v>2003</v>
      </c>
      <c r="H23" s="1212" t="s">
        <v>2003</v>
      </c>
      <c r="I23" s="1212">
        <v>5</v>
      </c>
      <c r="J23" s="1212">
        <v>1437</v>
      </c>
      <c r="K23" s="1212">
        <v>358</v>
      </c>
      <c r="L23" s="1212" t="s">
        <v>2038</v>
      </c>
      <c r="M23" s="1157">
        <f t="shared" si="1"/>
        <v>119837</v>
      </c>
      <c r="N23" s="1212">
        <v>111624</v>
      </c>
      <c r="O23" s="1212" t="s">
        <v>2038</v>
      </c>
      <c r="P23" s="1212">
        <v>8213</v>
      </c>
      <c r="Q23" s="1212" t="s">
        <v>2038</v>
      </c>
      <c r="R23" s="1212" t="s">
        <v>2038</v>
      </c>
      <c r="S23" s="776" t="s">
        <v>2038</v>
      </c>
      <c r="T23" s="66"/>
    </row>
    <row r="24" spans="2:20" s="62" customFormat="1" ht="15.75" customHeight="1">
      <c r="B24" s="688" t="s">
        <v>2014</v>
      </c>
      <c r="C24" s="1157">
        <v>28</v>
      </c>
      <c r="D24" s="1212">
        <v>24</v>
      </c>
      <c r="E24" s="1212" t="s">
        <v>2038</v>
      </c>
      <c r="F24" s="1212">
        <v>2</v>
      </c>
      <c r="G24" s="1212" t="s">
        <v>2003</v>
      </c>
      <c r="H24" s="1212" t="s">
        <v>2003</v>
      </c>
      <c r="I24" s="1212">
        <v>2</v>
      </c>
      <c r="J24" s="1212">
        <v>958</v>
      </c>
      <c r="K24" s="1212">
        <v>122</v>
      </c>
      <c r="L24" s="1212" t="s">
        <v>2038</v>
      </c>
      <c r="M24" s="1157">
        <f t="shared" si="1"/>
        <v>90162</v>
      </c>
      <c r="N24" s="1212">
        <v>89414</v>
      </c>
      <c r="O24" s="1212" t="s">
        <v>2038</v>
      </c>
      <c r="P24" s="1212">
        <v>465</v>
      </c>
      <c r="Q24" s="1212" t="s">
        <v>2038</v>
      </c>
      <c r="R24" s="1212">
        <v>283</v>
      </c>
      <c r="S24" s="776" t="s">
        <v>2038</v>
      </c>
      <c r="T24" s="66"/>
    </row>
    <row r="25" spans="2:20" s="62" customFormat="1" ht="15.75" customHeight="1">
      <c r="B25" s="688" t="s">
        <v>2015</v>
      </c>
      <c r="C25" s="1157">
        <v>54</v>
      </c>
      <c r="D25" s="1212">
        <v>46</v>
      </c>
      <c r="E25" s="1212">
        <v>2</v>
      </c>
      <c r="F25" s="1212">
        <v>2</v>
      </c>
      <c r="G25" s="1212" t="s">
        <v>2003</v>
      </c>
      <c r="H25" s="1212" t="s">
        <v>2003</v>
      </c>
      <c r="I25" s="1212">
        <v>4</v>
      </c>
      <c r="J25" s="1212">
        <v>2989</v>
      </c>
      <c r="K25" s="1212">
        <v>396</v>
      </c>
      <c r="L25" s="1212" t="s">
        <v>2038</v>
      </c>
      <c r="M25" s="1157">
        <f t="shared" si="1"/>
        <v>190666</v>
      </c>
      <c r="N25" s="1212">
        <v>185411</v>
      </c>
      <c r="O25" s="1212">
        <v>47</v>
      </c>
      <c r="P25" s="1212">
        <v>1653</v>
      </c>
      <c r="Q25" s="1212" t="s">
        <v>2038</v>
      </c>
      <c r="R25" s="1212">
        <v>3555</v>
      </c>
      <c r="S25" s="776" t="s">
        <v>2038</v>
      </c>
      <c r="T25" s="66"/>
    </row>
    <row r="26" spans="2:20" s="62" customFormat="1" ht="15.75" customHeight="1" thickBot="1">
      <c r="B26" s="82"/>
      <c r="C26" s="1212"/>
      <c r="D26" s="1212"/>
      <c r="E26" s="1212"/>
      <c r="F26" s="1212"/>
      <c r="G26" s="1212"/>
      <c r="H26" s="1212"/>
      <c r="I26" s="1212"/>
      <c r="J26" s="1212"/>
      <c r="K26" s="1212"/>
      <c r="L26" s="1212"/>
      <c r="M26" s="1212"/>
      <c r="N26" s="1212"/>
      <c r="O26" s="1212"/>
      <c r="P26" s="1212"/>
      <c r="Q26" s="1212"/>
      <c r="R26" s="1212"/>
      <c r="S26" s="776"/>
      <c r="T26" s="66"/>
    </row>
    <row r="27" spans="2:20" s="62" customFormat="1" ht="15.75" customHeight="1" thickTop="1">
      <c r="B27" s="1216" t="s">
        <v>1990</v>
      </c>
      <c r="C27" s="1607" t="s">
        <v>2040</v>
      </c>
      <c r="D27" s="1608"/>
      <c r="E27" s="1608"/>
      <c r="F27" s="1608"/>
      <c r="G27" s="1608"/>
      <c r="H27" s="1608"/>
      <c r="I27" s="1609"/>
      <c r="J27" s="1217" t="s">
        <v>2016</v>
      </c>
      <c r="K27" s="1218" t="s">
        <v>2017</v>
      </c>
      <c r="L27" s="1219"/>
      <c r="M27" s="1219"/>
      <c r="N27" s="1220"/>
      <c r="O27" s="1221"/>
      <c r="P27" s="1221"/>
      <c r="Q27" s="1222"/>
      <c r="R27" s="1113"/>
      <c r="S27" s="1222"/>
      <c r="T27" s="66"/>
    </row>
    <row r="28" spans="2:18" s="62" customFormat="1" ht="15.75" customHeight="1">
      <c r="B28" s="75" t="s">
        <v>2258</v>
      </c>
      <c r="C28" s="1223" t="s">
        <v>2018</v>
      </c>
      <c r="D28" s="1224"/>
      <c r="E28" s="1224"/>
      <c r="F28" s="1224"/>
      <c r="G28" s="1225"/>
      <c r="H28" s="1186"/>
      <c r="I28" s="1186" t="s">
        <v>1994</v>
      </c>
      <c r="J28" s="1186"/>
      <c r="K28" s="1186"/>
      <c r="L28" s="1186"/>
      <c r="M28" s="1186"/>
      <c r="N28" s="1186"/>
      <c r="O28" s="1226" t="s">
        <v>2019</v>
      </c>
      <c r="P28" s="1227" t="s">
        <v>2020</v>
      </c>
      <c r="Q28" s="1020" t="s">
        <v>2021</v>
      </c>
      <c r="R28" s="1228" t="s">
        <v>2022</v>
      </c>
    </row>
    <row r="29" spans="2:18" s="62" customFormat="1" ht="15.75" customHeight="1">
      <c r="B29" s="1209" t="s">
        <v>1995</v>
      </c>
      <c r="C29" s="1210" t="s">
        <v>2041</v>
      </c>
      <c r="D29" s="1210" t="s">
        <v>2023</v>
      </c>
      <c r="E29" s="1210" t="s">
        <v>2024</v>
      </c>
      <c r="F29" s="1210" t="s">
        <v>2042</v>
      </c>
      <c r="G29" s="1210" t="s">
        <v>2025</v>
      </c>
      <c r="H29" s="1210" t="s">
        <v>1997</v>
      </c>
      <c r="I29" s="1210" t="s">
        <v>1999</v>
      </c>
      <c r="J29" s="1210" t="s">
        <v>2026</v>
      </c>
      <c r="K29" s="1210" t="s">
        <v>2097</v>
      </c>
      <c r="L29" s="1210" t="s">
        <v>2027</v>
      </c>
      <c r="M29" s="1210" t="s">
        <v>2028</v>
      </c>
      <c r="N29" s="1210" t="s">
        <v>2029</v>
      </c>
      <c r="O29" s="1229" t="s">
        <v>2030</v>
      </c>
      <c r="P29" s="1230"/>
      <c r="Q29" s="1231"/>
      <c r="R29" s="437" t="s">
        <v>2031</v>
      </c>
    </row>
    <row r="30" spans="2:18" s="62" customFormat="1" ht="15.75" customHeight="1">
      <c r="B30" s="82"/>
      <c r="C30" s="1157"/>
      <c r="D30" s="1157"/>
      <c r="E30" s="1157"/>
      <c r="F30" s="1157"/>
      <c r="G30" s="1157"/>
      <c r="H30" s="1157"/>
      <c r="I30" s="1157"/>
      <c r="J30" s="1157"/>
      <c r="K30" s="1157"/>
      <c r="L30" s="1212"/>
      <c r="M30" s="1212"/>
      <c r="N30" s="1157"/>
      <c r="O30" s="1212"/>
      <c r="P30" s="1157"/>
      <c r="Q30" s="1157"/>
      <c r="R30" s="79"/>
    </row>
    <row r="31" spans="2:18" s="62" customFormat="1" ht="15.75" customHeight="1">
      <c r="B31" s="426" t="s">
        <v>2037</v>
      </c>
      <c r="C31" s="1212">
        <v>432</v>
      </c>
      <c r="D31" s="1212">
        <v>134</v>
      </c>
      <c r="E31" s="1212">
        <v>37</v>
      </c>
      <c r="F31" s="1212">
        <v>158</v>
      </c>
      <c r="G31" s="1212">
        <v>103</v>
      </c>
      <c r="H31" s="1212">
        <v>36</v>
      </c>
      <c r="I31" s="1212" t="s">
        <v>2038</v>
      </c>
      <c r="J31" s="1212" t="s">
        <v>2038</v>
      </c>
      <c r="K31" s="1212">
        <f>SUM(L31:N31)</f>
        <v>265</v>
      </c>
      <c r="L31" s="1212">
        <v>79</v>
      </c>
      <c r="M31" s="1212">
        <v>23</v>
      </c>
      <c r="N31" s="1212">
        <v>163</v>
      </c>
      <c r="O31" s="1212">
        <v>973</v>
      </c>
      <c r="P31" s="1212">
        <v>75</v>
      </c>
      <c r="Q31" s="1212">
        <v>24</v>
      </c>
      <c r="R31" s="776">
        <v>13</v>
      </c>
    </row>
    <row r="32" spans="2:18" s="62" customFormat="1" ht="15.75" customHeight="1">
      <c r="B32" s="82"/>
      <c r="C32" s="1212"/>
      <c r="D32" s="1212"/>
      <c r="E32" s="1212"/>
      <c r="F32" s="1212"/>
      <c r="G32" s="1212"/>
      <c r="H32" s="1212"/>
      <c r="I32" s="1212"/>
      <c r="J32" s="1212"/>
      <c r="K32" s="1212"/>
      <c r="L32" s="1212"/>
      <c r="M32" s="1212"/>
      <c r="N32" s="1212"/>
      <c r="O32" s="1212"/>
      <c r="P32" s="1212"/>
      <c r="Q32" s="1212"/>
      <c r="R32" s="776"/>
    </row>
    <row r="33" spans="2:18" s="176" customFormat="1" ht="15.75" customHeight="1">
      <c r="B33" s="1213" t="s">
        <v>2039</v>
      </c>
      <c r="C33" s="1182">
        <f aca="true" t="shared" si="2" ref="C33:H33">SUM(C35:C47)</f>
        <v>468</v>
      </c>
      <c r="D33" s="1182">
        <f t="shared" si="2"/>
        <v>137</v>
      </c>
      <c r="E33" s="1182">
        <f t="shared" si="2"/>
        <v>35</v>
      </c>
      <c r="F33" s="1182">
        <f t="shared" si="2"/>
        <v>164</v>
      </c>
      <c r="G33" s="1182">
        <f t="shared" si="2"/>
        <v>132</v>
      </c>
      <c r="H33" s="1182">
        <f t="shared" si="2"/>
        <v>44</v>
      </c>
      <c r="I33" s="1214" t="s">
        <v>2003</v>
      </c>
      <c r="J33" s="1182">
        <f>SUM(J35:J47)</f>
        <v>1</v>
      </c>
      <c r="K33" s="1214">
        <f>SUM(L33:N33)</f>
        <v>316</v>
      </c>
      <c r="L33" s="1215">
        <f aca="true" t="shared" si="3" ref="L33:R33">SUM(L35:L47)</f>
        <v>93</v>
      </c>
      <c r="M33" s="1182">
        <f t="shared" si="3"/>
        <v>25</v>
      </c>
      <c r="N33" s="1182">
        <f t="shared" si="3"/>
        <v>198</v>
      </c>
      <c r="O33" s="1182">
        <f t="shared" si="3"/>
        <v>1050</v>
      </c>
      <c r="P33" s="1182">
        <f t="shared" si="3"/>
        <v>92</v>
      </c>
      <c r="Q33" s="1182">
        <f t="shared" si="3"/>
        <v>19</v>
      </c>
      <c r="R33" s="640">
        <f t="shared" si="3"/>
        <v>9</v>
      </c>
    </row>
    <row r="34" spans="2:18" s="62" customFormat="1" ht="15.75" customHeight="1">
      <c r="B34" s="82"/>
      <c r="C34" s="1212"/>
      <c r="D34" s="1212"/>
      <c r="E34" s="1212"/>
      <c r="F34" s="1212"/>
      <c r="G34" s="1212"/>
      <c r="H34" s="1212"/>
      <c r="I34" s="1212"/>
      <c r="J34" s="1212"/>
      <c r="K34" s="1212"/>
      <c r="L34" s="1212"/>
      <c r="M34" s="1212"/>
      <c r="N34" s="1212"/>
      <c r="O34" s="1212"/>
      <c r="P34" s="1212"/>
      <c r="Q34" s="1212"/>
      <c r="R34" s="776"/>
    </row>
    <row r="35" spans="2:18" s="62" customFormat="1" ht="15.75" customHeight="1">
      <c r="B35" s="76" t="s">
        <v>2004</v>
      </c>
      <c r="C35" s="1212">
        <v>38</v>
      </c>
      <c r="D35" s="1212">
        <v>10</v>
      </c>
      <c r="E35" s="1212">
        <v>4</v>
      </c>
      <c r="F35" s="1212">
        <v>11</v>
      </c>
      <c r="G35" s="1212">
        <v>13</v>
      </c>
      <c r="H35" s="1212">
        <v>2</v>
      </c>
      <c r="I35" s="1212" t="s">
        <v>2038</v>
      </c>
      <c r="J35" s="1212">
        <v>1</v>
      </c>
      <c r="K35" s="1212">
        <f aca="true" t="shared" si="4" ref="K35:K40">SUM(L35:N35)</f>
        <v>34</v>
      </c>
      <c r="L35" s="1212">
        <v>14</v>
      </c>
      <c r="M35" s="1212">
        <v>2</v>
      </c>
      <c r="N35" s="1212">
        <v>18</v>
      </c>
      <c r="O35" s="1212">
        <v>122</v>
      </c>
      <c r="P35" s="1212">
        <v>7</v>
      </c>
      <c r="Q35" s="1212">
        <v>4</v>
      </c>
      <c r="R35" s="776">
        <v>1</v>
      </c>
    </row>
    <row r="36" spans="2:18" s="62" customFormat="1" ht="15.75" customHeight="1">
      <c r="B36" s="688" t="s">
        <v>2005</v>
      </c>
      <c r="C36" s="1212">
        <v>38</v>
      </c>
      <c r="D36" s="1212">
        <v>11</v>
      </c>
      <c r="E36" s="1212">
        <v>2</v>
      </c>
      <c r="F36" s="1212">
        <v>14</v>
      </c>
      <c r="G36" s="1212">
        <v>11</v>
      </c>
      <c r="H36" s="1212">
        <v>3</v>
      </c>
      <c r="I36" s="1212" t="s">
        <v>2038</v>
      </c>
      <c r="J36" s="1212" t="s">
        <v>2038</v>
      </c>
      <c r="K36" s="1212">
        <f t="shared" si="4"/>
        <v>30</v>
      </c>
      <c r="L36" s="1212">
        <v>7</v>
      </c>
      <c r="M36" s="1212">
        <v>2</v>
      </c>
      <c r="N36" s="1212">
        <v>21</v>
      </c>
      <c r="O36" s="1212">
        <v>113</v>
      </c>
      <c r="P36" s="1212">
        <v>11</v>
      </c>
      <c r="Q36" s="1212" t="s">
        <v>2038</v>
      </c>
      <c r="R36" s="776" t="s">
        <v>2038</v>
      </c>
    </row>
    <row r="37" spans="2:18" s="62" customFormat="1" ht="15.75" customHeight="1">
      <c r="B37" s="688" t="s">
        <v>2006</v>
      </c>
      <c r="C37" s="1212">
        <v>38</v>
      </c>
      <c r="D37" s="1212">
        <v>14</v>
      </c>
      <c r="E37" s="1212">
        <v>2</v>
      </c>
      <c r="F37" s="1212">
        <v>13</v>
      </c>
      <c r="G37" s="1212">
        <v>9</v>
      </c>
      <c r="H37" s="1212">
        <v>3</v>
      </c>
      <c r="I37" s="1212" t="s">
        <v>2038</v>
      </c>
      <c r="J37" s="1212" t="s">
        <v>2038</v>
      </c>
      <c r="K37" s="1212">
        <f t="shared" si="4"/>
        <v>30</v>
      </c>
      <c r="L37" s="1212">
        <v>16</v>
      </c>
      <c r="M37" s="1212">
        <v>1</v>
      </c>
      <c r="N37" s="1212">
        <v>13</v>
      </c>
      <c r="O37" s="1212">
        <v>78</v>
      </c>
      <c r="P37" s="1212">
        <v>10</v>
      </c>
      <c r="Q37" s="1212">
        <v>1</v>
      </c>
      <c r="R37" s="776" t="s">
        <v>2038</v>
      </c>
    </row>
    <row r="38" spans="2:18" s="62" customFormat="1" ht="15.75" customHeight="1">
      <c r="B38" s="688" t="s">
        <v>2007</v>
      </c>
      <c r="C38" s="1212">
        <v>49</v>
      </c>
      <c r="D38" s="1212">
        <v>18</v>
      </c>
      <c r="E38" s="1212">
        <v>4</v>
      </c>
      <c r="F38" s="1212">
        <v>19</v>
      </c>
      <c r="G38" s="1212">
        <v>8</v>
      </c>
      <c r="H38" s="1212">
        <v>7</v>
      </c>
      <c r="I38" s="1212" t="s">
        <v>2038</v>
      </c>
      <c r="J38" s="1212" t="s">
        <v>2038</v>
      </c>
      <c r="K38" s="1212">
        <f t="shared" si="4"/>
        <v>37</v>
      </c>
      <c r="L38" s="1212">
        <v>13</v>
      </c>
      <c r="M38" s="1212">
        <v>3</v>
      </c>
      <c r="N38" s="1212">
        <v>21</v>
      </c>
      <c r="O38" s="1212">
        <v>121</v>
      </c>
      <c r="P38" s="1212">
        <v>8</v>
      </c>
      <c r="Q38" s="1212">
        <v>5</v>
      </c>
      <c r="R38" s="776">
        <v>2</v>
      </c>
    </row>
    <row r="39" spans="2:18" s="62" customFormat="1" ht="15.75" customHeight="1">
      <c r="B39" s="688" t="s">
        <v>2008</v>
      </c>
      <c r="C39" s="1212">
        <v>37</v>
      </c>
      <c r="D39" s="1212">
        <v>12</v>
      </c>
      <c r="E39" s="1212">
        <v>2</v>
      </c>
      <c r="F39" s="1212">
        <v>16</v>
      </c>
      <c r="G39" s="1212">
        <v>7</v>
      </c>
      <c r="H39" s="1212">
        <v>6</v>
      </c>
      <c r="I39" s="1212" t="s">
        <v>2038</v>
      </c>
      <c r="J39" s="1212" t="s">
        <v>2038</v>
      </c>
      <c r="K39" s="1212">
        <f t="shared" si="4"/>
        <v>27</v>
      </c>
      <c r="L39" s="1212">
        <v>8</v>
      </c>
      <c r="M39" s="1212">
        <v>1</v>
      </c>
      <c r="N39" s="1212">
        <v>18</v>
      </c>
      <c r="O39" s="1212">
        <v>106</v>
      </c>
      <c r="P39" s="1212">
        <v>8</v>
      </c>
      <c r="Q39" s="1212">
        <v>2</v>
      </c>
      <c r="R39" s="776">
        <v>1</v>
      </c>
    </row>
    <row r="40" spans="2:18" s="62" customFormat="1" ht="15.75" customHeight="1">
      <c r="B40" s="688" t="s">
        <v>2009</v>
      </c>
      <c r="C40" s="1212">
        <v>39</v>
      </c>
      <c r="D40" s="1212">
        <v>13</v>
      </c>
      <c r="E40" s="1212">
        <v>1</v>
      </c>
      <c r="F40" s="1212">
        <v>13</v>
      </c>
      <c r="G40" s="1212">
        <v>12</v>
      </c>
      <c r="H40" s="1212">
        <v>4</v>
      </c>
      <c r="I40" s="1212" t="s">
        <v>2038</v>
      </c>
      <c r="J40" s="1212" t="s">
        <v>2038</v>
      </c>
      <c r="K40" s="1212">
        <f t="shared" si="4"/>
        <v>15</v>
      </c>
      <c r="L40" s="1212">
        <v>5</v>
      </c>
      <c r="M40" s="1212">
        <v>1</v>
      </c>
      <c r="N40" s="1212">
        <v>9</v>
      </c>
      <c r="O40" s="1212">
        <v>55</v>
      </c>
      <c r="P40" s="1212">
        <v>4</v>
      </c>
      <c r="Q40" s="1212">
        <v>1</v>
      </c>
      <c r="R40" s="776">
        <v>1</v>
      </c>
    </row>
    <row r="41" spans="2:18" s="62" customFormat="1" ht="15.75" customHeight="1">
      <c r="B41" s="76"/>
      <c r="C41" s="1212"/>
      <c r="D41" s="1212"/>
      <c r="E41" s="1212"/>
      <c r="F41" s="1212"/>
      <c r="G41" s="1212"/>
      <c r="H41" s="1212"/>
      <c r="I41" s="1212"/>
      <c r="J41" s="1212"/>
      <c r="K41" s="1212"/>
      <c r="L41" s="1212"/>
      <c r="M41" s="1212"/>
      <c r="N41" s="1212"/>
      <c r="O41" s="1212"/>
      <c r="P41" s="1212"/>
      <c r="Q41" s="1212"/>
      <c r="R41" s="776"/>
    </row>
    <row r="42" spans="2:18" s="62" customFormat="1" ht="15.75" customHeight="1">
      <c r="B42" s="688" t="s">
        <v>2010</v>
      </c>
      <c r="C42" s="1212">
        <v>35</v>
      </c>
      <c r="D42" s="1212">
        <v>6</v>
      </c>
      <c r="E42" s="1212">
        <v>4</v>
      </c>
      <c r="F42" s="1212">
        <v>13</v>
      </c>
      <c r="G42" s="1212">
        <v>12</v>
      </c>
      <c r="H42" s="1212">
        <v>6</v>
      </c>
      <c r="I42" s="1212" t="s">
        <v>2038</v>
      </c>
      <c r="J42" s="1212" t="s">
        <v>2038</v>
      </c>
      <c r="K42" s="1212">
        <f aca="true" t="shared" si="5" ref="K42:K47">SUM(L42:N42)</f>
        <v>21</v>
      </c>
      <c r="L42" s="1212">
        <v>1</v>
      </c>
      <c r="M42" s="1212">
        <v>4</v>
      </c>
      <c r="N42" s="1212">
        <v>16</v>
      </c>
      <c r="O42" s="1212">
        <v>66</v>
      </c>
      <c r="P42" s="1212">
        <v>10</v>
      </c>
      <c r="Q42" s="1212" t="s">
        <v>2038</v>
      </c>
      <c r="R42" s="776" t="s">
        <v>2038</v>
      </c>
    </row>
    <row r="43" spans="2:18" s="62" customFormat="1" ht="15.75" customHeight="1">
      <c r="B43" s="688" t="s">
        <v>2011</v>
      </c>
      <c r="C43" s="1212">
        <v>30</v>
      </c>
      <c r="D43" s="1212">
        <v>8</v>
      </c>
      <c r="E43" s="1212">
        <v>5</v>
      </c>
      <c r="F43" s="1212">
        <v>8</v>
      </c>
      <c r="G43" s="1212">
        <v>9</v>
      </c>
      <c r="H43" s="1212">
        <v>5</v>
      </c>
      <c r="I43" s="1212" t="s">
        <v>2038</v>
      </c>
      <c r="J43" s="1212" t="s">
        <v>2038</v>
      </c>
      <c r="K43" s="1212">
        <f t="shared" si="5"/>
        <v>17</v>
      </c>
      <c r="L43" s="1212">
        <v>5</v>
      </c>
      <c r="M43" s="1212">
        <v>3</v>
      </c>
      <c r="N43" s="1212">
        <v>9</v>
      </c>
      <c r="O43" s="1212">
        <v>52</v>
      </c>
      <c r="P43" s="1212">
        <v>2</v>
      </c>
      <c r="Q43" s="1212">
        <v>1</v>
      </c>
      <c r="R43" s="776">
        <v>1</v>
      </c>
    </row>
    <row r="44" spans="2:18" s="62" customFormat="1" ht="15.75" customHeight="1">
      <c r="B44" s="688" t="s">
        <v>2012</v>
      </c>
      <c r="C44" s="1212">
        <v>38</v>
      </c>
      <c r="D44" s="1212">
        <v>12</v>
      </c>
      <c r="E44" s="1212">
        <v>1</v>
      </c>
      <c r="F44" s="1212">
        <v>15</v>
      </c>
      <c r="G44" s="1212">
        <v>10</v>
      </c>
      <c r="H44" s="1212">
        <v>1</v>
      </c>
      <c r="I44" s="1212" t="s">
        <v>2038</v>
      </c>
      <c r="J44" s="1212" t="s">
        <v>2038</v>
      </c>
      <c r="K44" s="1212">
        <f t="shared" si="5"/>
        <v>12</v>
      </c>
      <c r="L44" s="1212">
        <v>1</v>
      </c>
      <c r="M44" s="1212">
        <v>1</v>
      </c>
      <c r="N44" s="1212">
        <v>10</v>
      </c>
      <c r="O44" s="1212">
        <v>49</v>
      </c>
      <c r="P44" s="1212">
        <v>3</v>
      </c>
      <c r="Q44" s="1212">
        <v>2</v>
      </c>
      <c r="R44" s="776">
        <v>2</v>
      </c>
    </row>
    <row r="45" spans="2:18" s="62" customFormat="1" ht="15.75" customHeight="1">
      <c r="B45" s="688" t="s">
        <v>2013</v>
      </c>
      <c r="C45" s="1212">
        <v>35</v>
      </c>
      <c r="D45" s="1212">
        <v>11</v>
      </c>
      <c r="E45" s="1212">
        <v>1</v>
      </c>
      <c r="F45" s="1212">
        <v>13</v>
      </c>
      <c r="G45" s="1212">
        <v>10</v>
      </c>
      <c r="H45" s="1212">
        <v>3</v>
      </c>
      <c r="I45" s="1212" t="s">
        <v>2038</v>
      </c>
      <c r="J45" s="1212" t="s">
        <v>2038</v>
      </c>
      <c r="K45" s="1212">
        <f t="shared" si="5"/>
        <v>17</v>
      </c>
      <c r="L45" s="1212">
        <v>3</v>
      </c>
      <c r="M45" s="1212">
        <v>2</v>
      </c>
      <c r="N45" s="1212">
        <v>12</v>
      </c>
      <c r="O45" s="1212">
        <v>67</v>
      </c>
      <c r="P45" s="1212">
        <v>13</v>
      </c>
      <c r="Q45" s="1212" t="s">
        <v>2038</v>
      </c>
      <c r="R45" s="776" t="s">
        <v>2038</v>
      </c>
    </row>
    <row r="46" spans="2:18" s="62" customFormat="1" ht="15.75" customHeight="1">
      <c r="B46" s="688" t="s">
        <v>2014</v>
      </c>
      <c r="C46" s="1212">
        <v>30</v>
      </c>
      <c r="D46" s="1212">
        <v>7</v>
      </c>
      <c r="E46" s="1212">
        <v>3</v>
      </c>
      <c r="F46" s="1212">
        <v>11</v>
      </c>
      <c r="G46" s="1212">
        <v>9</v>
      </c>
      <c r="H46" s="1212">
        <v>2</v>
      </c>
      <c r="I46" s="1212" t="s">
        <v>2038</v>
      </c>
      <c r="J46" s="1212" t="s">
        <v>2038</v>
      </c>
      <c r="K46" s="1212">
        <f t="shared" si="5"/>
        <v>26</v>
      </c>
      <c r="L46" s="1212">
        <v>6</v>
      </c>
      <c r="M46" s="1212">
        <v>2</v>
      </c>
      <c r="N46" s="1212">
        <v>18</v>
      </c>
      <c r="O46" s="1212">
        <v>82</v>
      </c>
      <c r="P46" s="1212">
        <v>1</v>
      </c>
      <c r="Q46" s="1212">
        <v>1</v>
      </c>
      <c r="R46" s="776">
        <v>1</v>
      </c>
    </row>
    <row r="47" spans="2:18" s="62" customFormat="1" ht="15.75" customHeight="1">
      <c r="B47" s="688" t="s">
        <v>2015</v>
      </c>
      <c r="C47" s="1212">
        <v>61</v>
      </c>
      <c r="D47" s="1212">
        <v>15</v>
      </c>
      <c r="E47" s="1212">
        <v>6</v>
      </c>
      <c r="F47" s="1212">
        <v>18</v>
      </c>
      <c r="G47" s="1212">
        <v>22</v>
      </c>
      <c r="H47" s="1212">
        <v>2</v>
      </c>
      <c r="I47" s="1212" t="s">
        <v>2038</v>
      </c>
      <c r="J47" s="1212" t="s">
        <v>2038</v>
      </c>
      <c r="K47" s="1212">
        <f t="shared" si="5"/>
        <v>50</v>
      </c>
      <c r="L47" s="1212">
        <v>14</v>
      </c>
      <c r="M47" s="1212">
        <v>3</v>
      </c>
      <c r="N47" s="1212">
        <v>33</v>
      </c>
      <c r="O47" s="1212">
        <v>139</v>
      </c>
      <c r="P47" s="1212">
        <v>15</v>
      </c>
      <c r="Q47" s="1212">
        <v>2</v>
      </c>
      <c r="R47" s="776" t="s">
        <v>2038</v>
      </c>
    </row>
    <row r="48" spans="2:18" s="62" customFormat="1" ht="15.75" customHeight="1" thickBot="1">
      <c r="B48" s="84"/>
      <c r="C48" s="1193"/>
      <c r="D48" s="1193"/>
      <c r="E48" s="1193"/>
      <c r="F48" s="1193"/>
      <c r="G48" s="1193"/>
      <c r="H48" s="1193"/>
      <c r="I48" s="1193"/>
      <c r="J48" s="1193"/>
      <c r="K48" s="1193"/>
      <c r="L48" s="1232"/>
      <c r="M48" s="1232"/>
      <c r="N48" s="1193"/>
      <c r="O48" s="1193"/>
      <c r="P48" s="1193"/>
      <c r="Q48" s="1193"/>
      <c r="R48" s="643"/>
    </row>
    <row r="49" ht="15.75" customHeight="1">
      <c r="B49" s="440" t="s">
        <v>2032</v>
      </c>
    </row>
  </sheetData>
  <mergeCells count="2">
    <mergeCell ref="C27:I27"/>
    <mergeCell ref="C5:I5"/>
  </mergeCells>
  <printOptions/>
  <pageMargins left="0.75" right="0.75" top="1" bottom="1" header="0.512" footer="0.512"/>
  <pageSetup orientation="portrait" paperSize="9" r:id="rId2"/>
  <drawing r:id="rId1"/>
</worksheet>
</file>

<file path=xl/worksheets/sheet43.xml><?xml version="1.0" encoding="utf-8"?>
<worksheet xmlns="http://schemas.openxmlformats.org/spreadsheetml/2006/main" xmlns:r="http://schemas.openxmlformats.org/officeDocument/2006/relationships">
  <dimension ref="A2:N31"/>
  <sheetViews>
    <sheetView workbookViewId="0" topLeftCell="A1">
      <selection activeCell="A1" sqref="A1"/>
    </sheetView>
  </sheetViews>
  <sheetFormatPr defaultColWidth="9.00390625" defaultRowHeight="13.5"/>
  <cols>
    <col min="1" max="1" width="2.625" style="62" customWidth="1"/>
    <col min="2" max="2" width="13.625" style="62" customWidth="1"/>
    <col min="3" max="14" width="9.625" style="62" customWidth="1"/>
    <col min="15" max="16384" width="9.00390625" style="62" customWidth="1"/>
  </cols>
  <sheetData>
    <row r="1" ht="12" customHeight="1"/>
    <row r="2" ht="14.25">
      <c r="B2" s="63" t="s">
        <v>2062</v>
      </c>
    </row>
    <row r="3" ht="12" customHeight="1">
      <c r="B3" s="63"/>
    </row>
    <row r="4" spans="2:14" ht="12.75" thickBot="1">
      <c r="B4" s="66" t="s">
        <v>2058</v>
      </c>
      <c r="C4" s="66"/>
      <c r="D4" s="66"/>
      <c r="E4" s="66"/>
      <c r="F4" s="66"/>
      <c r="G4" s="66"/>
      <c r="H4" s="66"/>
      <c r="I4" s="66"/>
      <c r="J4" s="66"/>
      <c r="K4" s="66"/>
      <c r="L4" s="66"/>
      <c r="M4" s="90"/>
      <c r="N4" s="65" t="s">
        <v>2044</v>
      </c>
    </row>
    <row r="5" spans="1:14" ht="12" customHeight="1" thickTop="1">
      <c r="A5" s="79"/>
      <c r="B5" s="1216" t="s">
        <v>2045</v>
      </c>
      <c r="C5" s="1219" t="s">
        <v>2046</v>
      </c>
      <c r="D5" s="1219"/>
      <c r="E5" s="1219"/>
      <c r="F5" s="1220"/>
      <c r="G5" s="1219" t="s">
        <v>2047</v>
      </c>
      <c r="H5" s="1219"/>
      <c r="I5" s="1219"/>
      <c r="J5" s="1220"/>
      <c r="K5" s="1219" t="s">
        <v>2048</v>
      </c>
      <c r="L5" s="1219"/>
      <c r="M5" s="1219"/>
      <c r="N5" s="1233"/>
    </row>
    <row r="6" spans="1:14" ht="24" customHeight="1">
      <c r="A6" s="79"/>
      <c r="B6" s="1114" t="s">
        <v>2049</v>
      </c>
      <c r="C6" s="1229" t="s">
        <v>2059</v>
      </c>
      <c r="D6" s="1229" t="s">
        <v>2060</v>
      </c>
      <c r="E6" s="1210" t="s">
        <v>2050</v>
      </c>
      <c r="F6" s="1210" t="s">
        <v>2051</v>
      </c>
      <c r="G6" s="1229" t="s">
        <v>2059</v>
      </c>
      <c r="H6" s="1229" t="s">
        <v>2060</v>
      </c>
      <c r="I6" s="1210" t="s">
        <v>2050</v>
      </c>
      <c r="J6" s="1210" t="s">
        <v>2051</v>
      </c>
      <c r="K6" s="1229" t="s">
        <v>2059</v>
      </c>
      <c r="L6" s="1229" t="s">
        <v>2060</v>
      </c>
      <c r="M6" s="1210" t="s">
        <v>2050</v>
      </c>
      <c r="N6" s="1211" t="s">
        <v>2051</v>
      </c>
    </row>
    <row r="7" spans="1:14" ht="7.5" customHeight="1">
      <c r="A7" s="79"/>
      <c r="B7" s="79"/>
      <c r="C7" s="1157"/>
      <c r="D7" s="1157"/>
      <c r="E7" s="1157"/>
      <c r="F7" s="1157"/>
      <c r="G7" s="1157"/>
      <c r="H7" s="1157"/>
      <c r="I7" s="1157"/>
      <c r="J7" s="1157"/>
      <c r="K7" s="1157"/>
      <c r="L7" s="1157"/>
      <c r="M7" s="1157"/>
      <c r="N7" s="79"/>
    </row>
    <row r="8" spans="1:14" s="176" customFormat="1" ht="12" customHeight="1">
      <c r="A8" s="640"/>
      <c r="B8" s="110" t="s">
        <v>2097</v>
      </c>
      <c r="C8" s="1234">
        <v>5125</v>
      </c>
      <c r="D8" s="1234">
        <v>5234</v>
      </c>
      <c r="E8" s="1234">
        <f>D8-C8</f>
        <v>109</v>
      </c>
      <c r="F8" s="1235">
        <f>(D8-C8)/C8*100</f>
        <v>2.126829268292683</v>
      </c>
      <c r="G8" s="1234">
        <f>SUM(G10:G13,G30)</f>
        <v>109</v>
      </c>
      <c r="H8" s="1234">
        <v>125</v>
      </c>
      <c r="I8" s="1234">
        <f>H8-G8</f>
        <v>16</v>
      </c>
      <c r="J8" s="1236">
        <f>(H8-G8)/G8*100</f>
        <v>14.678899082568808</v>
      </c>
      <c r="K8" s="1234">
        <v>6271</v>
      </c>
      <c r="L8" s="1234">
        <v>6351</v>
      </c>
      <c r="M8" s="1234">
        <f>L8-K8</f>
        <v>80</v>
      </c>
      <c r="N8" s="1237">
        <f>(L8-K8)/K8*100</f>
        <v>1.2757136022962845</v>
      </c>
    </row>
    <row r="9" spans="1:14" s="440" customFormat="1" ht="7.5" customHeight="1">
      <c r="A9" s="1238"/>
      <c r="B9" s="1118"/>
      <c r="C9" s="1239"/>
      <c r="D9" s="1239"/>
      <c r="E9" s="1239"/>
      <c r="F9" s="1240"/>
      <c r="G9" s="1239"/>
      <c r="H9" s="1239"/>
      <c r="I9" s="1239"/>
      <c r="J9" s="1241"/>
      <c r="K9" s="1239"/>
      <c r="L9" s="1239"/>
      <c r="M9" s="1239"/>
      <c r="N9" s="1242"/>
    </row>
    <row r="10" spans="1:14" s="176" customFormat="1" ht="12" customHeight="1">
      <c r="A10" s="640"/>
      <c r="B10" s="110" t="s">
        <v>2117</v>
      </c>
      <c r="C10" s="1234">
        <v>2313</v>
      </c>
      <c r="D10" s="1234">
        <v>2377</v>
      </c>
      <c r="E10" s="1234">
        <f>D10-C10</f>
        <v>64</v>
      </c>
      <c r="F10" s="1235">
        <f>(D10-C10)/C10*100</f>
        <v>2.7669693039342844</v>
      </c>
      <c r="G10" s="1234">
        <f>SUM(G15,G16,G17,G18)</f>
        <v>44</v>
      </c>
      <c r="H10" s="1234">
        <v>36</v>
      </c>
      <c r="I10" s="1234">
        <f>H10-G10</f>
        <v>-8</v>
      </c>
      <c r="J10" s="1236">
        <f>(H10-G10)/G10*100</f>
        <v>-18.181818181818183</v>
      </c>
      <c r="K10" s="1234">
        <v>2848</v>
      </c>
      <c r="L10" s="1234">
        <v>2855</v>
      </c>
      <c r="M10" s="1234">
        <f>L10-K10</f>
        <v>7</v>
      </c>
      <c r="N10" s="1237">
        <f>(L10-K10)/K10*100</f>
        <v>0.24578651685393257</v>
      </c>
    </row>
    <row r="11" spans="1:14" s="176" customFormat="1" ht="12" customHeight="1">
      <c r="A11" s="640"/>
      <c r="B11" s="110" t="s">
        <v>2052</v>
      </c>
      <c r="C11" s="1234">
        <f>SUM(C19:C21)</f>
        <v>708</v>
      </c>
      <c r="D11" s="1234">
        <f>SUM(D19:D21)</f>
        <v>699</v>
      </c>
      <c r="E11" s="1234">
        <f>D11-C11</f>
        <v>-9</v>
      </c>
      <c r="F11" s="1235">
        <f>(D11-C11)/C11*100</f>
        <v>-1.2711864406779663</v>
      </c>
      <c r="G11" s="1234">
        <f>SUM(G19,G20,G21)</f>
        <v>14</v>
      </c>
      <c r="H11" s="1234">
        <f>SUM(H19,H20,H21)</f>
        <v>24</v>
      </c>
      <c r="I11" s="1234">
        <f>H11-G11</f>
        <v>10</v>
      </c>
      <c r="J11" s="1236">
        <f>(H11-G11)/G11*100</f>
        <v>71.42857142857143</v>
      </c>
      <c r="K11" s="1234">
        <f>SUM(K19,K20,K21)</f>
        <v>910</v>
      </c>
      <c r="L11" s="1234">
        <f>SUM(L19,L20,L21)</f>
        <v>884</v>
      </c>
      <c r="M11" s="1234">
        <f>L11-K11</f>
        <v>-26</v>
      </c>
      <c r="N11" s="1237">
        <f>(L11-K11)/K11*100</f>
        <v>-2.857142857142857</v>
      </c>
    </row>
    <row r="12" spans="1:14" s="176" customFormat="1" ht="12" customHeight="1">
      <c r="A12" s="640"/>
      <c r="B12" s="110" t="s">
        <v>2120</v>
      </c>
      <c r="C12" s="1234">
        <f>SUM(C22,C23,C24,C25)</f>
        <v>1077</v>
      </c>
      <c r="D12" s="1234">
        <f>SUM(D22,D23,D24,D25)</f>
        <v>1154</v>
      </c>
      <c r="E12" s="1234">
        <f>D12-C12</f>
        <v>77</v>
      </c>
      <c r="F12" s="1235">
        <f>(D12-C12)/C12*100</f>
        <v>7.149489322191272</v>
      </c>
      <c r="G12" s="1234">
        <f>SUM(G22,G23,G24,G25)</f>
        <v>25</v>
      </c>
      <c r="H12" s="1234">
        <f>SUM(H22,H23,H24,H25)</f>
        <v>39</v>
      </c>
      <c r="I12" s="1234">
        <f>H12-G12</f>
        <v>14</v>
      </c>
      <c r="J12" s="1236">
        <f>(H12-G12)/G12*100</f>
        <v>56.00000000000001</v>
      </c>
      <c r="K12" s="1234">
        <f>SUM(K22,K23,K24,K25)</f>
        <v>1285</v>
      </c>
      <c r="L12" s="1234">
        <f>SUM(L22,L23,L24,L25)</f>
        <v>1387</v>
      </c>
      <c r="M12" s="1234">
        <f>L12-K12</f>
        <v>102</v>
      </c>
      <c r="N12" s="1237">
        <f>(L12-K12)/K12*100</f>
        <v>7.937743190661478</v>
      </c>
    </row>
    <row r="13" spans="1:14" s="176" customFormat="1" ht="12" customHeight="1">
      <c r="A13" s="640"/>
      <c r="B13" s="110" t="s">
        <v>2119</v>
      </c>
      <c r="C13" s="1234">
        <f>SUM(C26,C27,C28,C29)</f>
        <v>1027</v>
      </c>
      <c r="D13" s="1234">
        <f>SUM(D26,D27,D28,D29)</f>
        <v>1004</v>
      </c>
      <c r="E13" s="1234">
        <f>D13-C13</f>
        <v>-23</v>
      </c>
      <c r="F13" s="1235">
        <f>(D13-C13)/C13*100</f>
        <v>-2.239532619279455</v>
      </c>
      <c r="G13" s="1234">
        <f>SUM(G26,G27,G28,G29)</f>
        <v>26</v>
      </c>
      <c r="H13" s="1234">
        <f>SUM(H26,H27,H28,H29)</f>
        <v>26</v>
      </c>
      <c r="I13" s="1234">
        <f>H13-G13</f>
        <v>0</v>
      </c>
      <c r="J13" s="1243">
        <f>(H13-G13)/G13*100</f>
        <v>0</v>
      </c>
      <c r="K13" s="1234">
        <f>SUM(K26,K27,K28,K29)</f>
        <v>1228</v>
      </c>
      <c r="L13" s="1234">
        <f>SUM(L26,L27,L28,L29)</f>
        <v>1225</v>
      </c>
      <c r="M13" s="1234">
        <f>L13-K13</f>
        <v>-3</v>
      </c>
      <c r="N13" s="1237">
        <f>(L13-K13)/K13*100</f>
        <v>-0.24429967426710095</v>
      </c>
    </row>
    <row r="14" spans="1:14" ht="7.5" customHeight="1">
      <c r="A14" s="79"/>
      <c r="B14" s="1104"/>
      <c r="C14" s="1244"/>
      <c r="D14" s="1244"/>
      <c r="E14" s="1244"/>
      <c r="F14" s="1245"/>
      <c r="G14" s="1244"/>
      <c r="H14" s="1244"/>
      <c r="I14" s="1244"/>
      <c r="J14" s="1243"/>
      <c r="K14" s="1244"/>
      <c r="L14" s="1244"/>
      <c r="M14" s="1244"/>
      <c r="N14" s="1246"/>
    </row>
    <row r="15" spans="1:14" ht="12" customHeight="1">
      <c r="A15" s="79"/>
      <c r="B15" s="74" t="s">
        <v>1642</v>
      </c>
      <c r="C15" s="1247">
        <v>1413</v>
      </c>
      <c r="D15" s="1247">
        <v>1384</v>
      </c>
      <c r="E15" s="1248">
        <f aca="true" t="shared" si="0" ref="E15:E30">D15-C15</f>
        <v>-29</v>
      </c>
      <c r="F15" s="1249">
        <f aca="true" t="shared" si="1" ref="F15:F30">(D15-C15)/C15*100</f>
        <v>-2.0523708421797595</v>
      </c>
      <c r="G15" s="1247">
        <v>28</v>
      </c>
      <c r="H15" s="1247">
        <v>18</v>
      </c>
      <c r="I15" s="1248">
        <f aca="true" t="shared" si="2" ref="I15:I30">H15-G15</f>
        <v>-10</v>
      </c>
      <c r="J15" s="1243">
        <f aca="true" t="shared" si="3" ref="J15:J29">(H15-G15)/G15*100</f>
        <v>-35.714285714285715</v>
      </c>
      <c r="K15" s="1247">
        <v>1653</v>
      </c>
      <c r="L15" s="1247">
        <v>1592</v>
      </c>
      <c r="M15" s="1248">
        <f aca="true" t="shared" si="4" ref="M15:M30">L15-K15</f>
        <v>-61</v>
      </c>
      <c r="N15" s="1250">
        <f aca="true" t="shared" si="5" ref="N15:N30">(L15-K15)/K15*100</f>
        <v>-3.690260133091349</v>
      </c>
    </row>
    <row r="16" spans="1:14" ht="12" customHeight="1">
      <c r="A16" s="79"/>
      <c r="B16" s="74" t="s">
        <v>2053</v>
      </c>
      <c r="C16" s="1247">
        <v>214</v>
      </c>
      <c r="D16" s="1247">
        <v>167</v>
      </c>
      <c r="E16" s="1248">
        <f t="shared" si="0"/>
        <v>-47</v>
      </c>
      <c r="F16" s="1249">
        <f t="shared" si="1"/>
        <v>-21.962616822429908</v>
      </c>
      <c r="G16" s="1247">
        <v>5</v>
      </c>
      <c r="H16" s="1247">
        <v>5</v>
      </c>
      <c r="I16" s="1248">
        <f t="shared" si="2"/>
        <v>0</v>
      </c>
      <c r="J16" s="1243">
        <f t="shared" si="3"/>
        <v>0</v>
      </c>
      <c r="K16" s="1247">
        <v>317</v>
      </c>
      <c r="L16" s="1247">
        <v>224</v>
      </c>
      <c r="M16" s="1248">
        <f t="shared" si="4"/>
        <v>-93</v>
      </c>
      <c r="N16" s="1250">
        <f t="shared" si="5"/>
        <v>-29.33753943217666</v>
      </c>
    </row>
    <row r="17" spans="1:14" ht="12" customHeight="1">
      <c r="A17" s="79"/>
      <c r="B17" s="74" t="s">
        <v>1656</v>
      </c>
      <c r="C17" s="1247">
        <v>314</v>
      </c>
      <c r="D17" s="1247">
        <v>372</v>
      </c>
      <c r="E17" s="1248">
        <f t="shared" si="0"/>
        <v>58</v>
      </c>
      <c r="F17" s="1249">
        <f t="shared" si="1"/>
        <v>18.471337579617835</v>
      </c>
      <c r="G17" s="1247">
        <v>2</v>
      </c>
      <c r="H17" s="1247">
        <v>1</v>
      </c>
      <c r="I17" s="1248">
        <f t="shared" si="2"/>
        <v>-1</v>
      </c>
      <c r="J17" s="1243">
        <f t="shared" si="3"/>
        <v>-50</v>
      </c>
      <c r="K17" s="1247">
        <v>395</v>
      </c>
      <c r="L17" s="1247">
        <v>468</v>
      </c>
      <c r="M17" s="1248">
        <f t="shared" si="4"/>
        <v>73</v>
      </c>
      <c r="N17" s="1250">
        <f t="shared" si="5"/>
        <v>18.48101265822785</v>
      </c>
    </row>
    <row r="18" spans="1:14" ht="12" customHeight="1">
      <c r="A18" s="79"/>
      <c r="B18" s="74" t="s">
        <v>1628</v>
      </c>
      <c r="C18" s="1247">
        <v>367</v>
      </c>
      <c r="D18" s="1247">
        <v>434</v>
      </c>
      <c r="E18" s="1248">
        <f t="shared" si="0"/>
        <v>67</v>
      </c>
      <c r="F18" s="1249">
        <f t="shared" si="1"/>
        <v>18.256130790190735</v>
      </c>
      <c r="G18" s="1247">
        <v>9</v>
      </c>
      <c r="H18" s="1247">
        <v>11</v>
      </c>
      <c r="I18" s="1248">
        <f t="shared" si="2"/>
        <v>2</v>
      </c>
      <c r="J18" s="1243">
        <f t="shared" si="3"/>
        <v>22.22222222222222</v>
      </c>
      <c r="K18" s="1247">
        <v>474</v>
      </c>
      <c r="L18" s="1247">
        <v>535</v>
      </c>
      <c r="M18" s="1248">
        <f t="shared" si="4"/>
        <v>61</v>
      </c>
      <c r="N18" s="1250">
        <f t="shared" si="5"/>
        <v>12.869198312236287</v>
      </c>
    </row>
    <row r="19" spans="1:14" ht="12" customHeight="1">
      <c r="A19" s="79"/>
      <c r="B19" s="74" t="s">
        <v>1870</v>
      </c>
      <c r="C19" s="1247">
        <v>266</v>
      </c>
      <c r="D19" s="1247">
        <v>268</v>
      </c>
      <c r="E19" s="1248">
        <f t="shared" si="0"/>
        <v>2</v>
      </c>
      <c r="F19" s="1249">
        <f t="shared" si="1"/>
        <v>0.7518796992481203</v>
      </c>
      <c r="G19" s="1247">
        <v>7</v>
      </c>
      <c r="H19" s="1247">
        <v>7</v>
      </c>
      <c r="I19" s="1248">
        <f t="shared" si="2"/>
        <v>0</v>
      </c>
      <c r="J19" s="1243">
        <f t="shared" si="3"/>
        <v>0</v>
      </c>
      <c r="K19" s="1247">
        <v>346</v>
      </c>
      <c r="L19" s="1247">
        <v>325</v>
      </c>
      <c r="M19" s="1248">
        <f t="shared" si="4"/>
        <v>-21</v>
      </c>
      <c r="N19" s="1250">
        <f t="shared" si="5"/>
        <v>-6.069364161849711</v>
      </c>
    </row>
    <row r="20" spans="1:14" ht="12" customHeight="1">
      <c r="A20" s="79"/>
      <c r="B20" s="74" t="s">
        <v>2054</v>
      </c>
      <c r="C20" s="1247">
        <v>121</v>
      </c>
      <c r="D20" s="1247">
        <v>127</v>
      </c>
      <c r="E20" s="1248">
        <f t="shared" si="0"/>
        <v>6</v>
      </c>
      <c r="F20" s="1249">
        <f t="shared" si="1"/>
        <v>4.958677685950414</v>
      </c>
      <c r="G20" s="1247">
        <v>3</v>
      </c>
      <c r="H20" s="1247">
        <v>7</v>
      </c>
      <c r="I20" s="1248">
        <f t="shared" si="2"/>
        <v>4</v>
      </c>
      <c r="J20" s="1243">
        <f t="shared" si="3"/>
        <v>133.33333333333331</v>
      </c>
      <c r="K20" s="1247">
        <v>164</v>
      </c>
      <c r="L20" s="1247">
        <v>177</v>
      </c>
      <c r="M20" s="1248">
        <f t="shared" si="4"/>
        <v>13</v>
      </c>
      <c r="N20" s="1250">
        <f t="shared" si="5"/>
        <v>7.926829268292683</v>
      </c>
    </row>
    <row r="21" spans="1:14" ht="12" customHeight="1">
      <c r="A21" s="79"/>
      <c r="B21" s="74" t="s">
        <v>1681</v>
      </c>
      <c r="C21" s="1247">
        <v>321</v>
      </c>
      <c r="D21" s="1247">
        <v>304</v>
      </c>
      <c r="E21" s="1248">
        <f t="shared" si="0"/>
        <v>-17</v>
      </c>
      <c r="F21" s="1249">
        <f t="shared" si="1"/>
        <v>-5.29595015576324</v>
      </c>
      <c r="G21" s="1247">
        <v>4</v>
      </c>
      <c r="H21" s="1247">
        <v>10</v>
      </c>
      <c r="I21" s="1248">
        <f t="shared" si="2"/>
        <v>6</v>
      </c>
      <c r="J21" s="1243">
        <f t="shared" si="3"/>
        <v>150</v>
      </c>
      <c r="K21" s="1247">
        <v>400</v>
      </c>
      <c r="L21" s="1247">
        <v>382</v>
      </c>
      <c r="M21" s="1248">
        <f t="shared" si="4"/>
        <v>-18</v>
      </c>
      <c r="N21" s="1250">
        <f t="shared" si="5"/>
        <v>-4.5</v>
      </c>
    </row>
    <row r="22" spans="1:14" ht="11.25" customHeight="1">
      <c r="A22" s="79"/>
      <c r="B22" s="74" t="s">
        <v>1704</v>
      </c>
      <c r="C22" s="1247">
        <v>53</v>
      </c>
      <c r="D22" s="1247">
        <v>85</v>
      </c>
      <c r="E22" s="1248">
        <f t="shared" si="0"/>
        <v>32</v>
      </c>
      <c r="F22" s="1249">
        <f t="shared" si="1"/>
        <v>60.37735849056604</v>
      </c>
      <c r="G22" s="1247">
        <v>3</v>
      </c>
      <c r="H22" s="1247">
        <v>5</v>
      </c>
      <c r="I22" s="1248">
        <f t="shared" si="2"/>
        <v>2</v>
      </c>
      <c r="J22" s="1243">
        <f t="shared" si="3"/>
        <v>66.66666666666666</v>
      </c>
      <c r="K22" s="1247">
        <v>61</v>
      </c>
      <c r="L22" s="1247">
        <v>97</v>
      </c>
      <c r="M22" s="1248">
        <f t="shared" si="4"/>
        <v>36</v>
      </c>
      <c r="N22" s="1250">
        <f t="shared" si="5"/>
        <v>59.01639344262295</v>
      </c>
    </row>
    <row r="23" spans="1:14" ht="12" customHeight="1">
      <c r="A23" s="79"/>
      <c r="B23" s="74" t="s">
        <v>1714</v>
      </c>
      <c r="C23" s="1247">
        <v>566</v>
      </c>
      <c r="D23" s="1247">
        <v>601</v>
      </c>
      <c r="E23" s="1248">
        <f t="shared" si="0"/>
        <v>35</v>
      </c>
      <c r="F23" s="1249">
        <f t="shared" si="1"/>
        <v>6.18374558303887</v>
      </c>
      <c r="G23" s="1247">
        <v>7</v>
      </c>
      <c r="H23" s="1247">
        <v>19</v>
      </c>
      <c r="I23" s="1248">
        <f t="shared" si="2"/>
        <v>12</v>
      </c>
      <c r="J23" s="1243">
        <f t="shared" si="3"/>
        <v>171.42857142857142</v>
      </c>
      <c r="K23" s="1247">
        <v>648</v>
      </c>
      <c r="L23" s="1247">
        <v>711</v>
      </c>
      <c r="M23" s="1248">
        <f t="shared" si="4"/>
        <v>63</v>
      </c>
      <c r="N23" s="1250">
        <f t="shared" si="5"/>
        <v>9.722222222222223</v>
      </c>
    </row>
    <row r="24" spans="1:14" ht="12" customHeight="1">
      <c r="A24" s="79"/>
      <c r="B24" s="74" t="s">
        <v>1697</v>
      </c>
      <c r="C24" s="1247">
        <v>429</v>
      </c>
      <c r="D24" s="1247">
        <v>436</v>
      </c>
      <c r="E24" s="1248">
        <f t="shared" si="0"/>
        <v>7</v>
      </c>
      <c r="F24" s="1249">
        <f t="shared" si="1"/>
        <v>1.6317016317016315</v>
      </c>
      <c r="G24" s="1247">
        <v>13</v>
      </c>
      <c r="H24" s="1247">
        <v>14</v>
      </c>
      <c r="I24" s="1248">
        <f t="shared" si="2"/>
        <v>1</v>
      </c>
      <c r="J24" s="1243">
        <f t="shared" si="3"/>
        <v>7.6923076923076925</v>
      </c>
      <c r="K24" s="1247">
        <v>544</v>
      </c>
      <c r="L24" s="1247">
        <v>539</v>
      </c>
      <c r="M24" s="1248">
        <f t="shared" si="4"/>
        <v>-5</v>
      </c>
      <c r="N24" s="1250">
        <f t="shared" si="5"/>
        <v>-0.9191176470588236</v>
      </c>
    </row>
    <row r="25" spans="1:14" ht="12" customHeight="1">
      <c r="A25" s="79"/>
      <c r="B25" s="74" t="s">
        <v>2055</v>
      </c>
      <c r="C25" s="1247">
        <v>29</v>
      </c>
      <c r="D25" s="1247">
        <v>32</v>
      </c>
      <c r="E25" s="1248">
        <f t="shared" si="0"/>
        <v>3</v>
      </c>
      <c r="F25" s="1249">
        <f t="shared" si="1"/>
        <v>10.344827586206897</v>
      </c>
      <c r="G25" s="1247">
        <v>2</v>
      </c>
      <c r="H25" s="1247">
        <v>1</v>
      </c>
      <c r="I25" s="1248">
        <f t="shared" si="2"/>
        <v>-1</v>
      </c>
      <c r="J25" s="1243">
        <f t="shared" si="3"/>
        <v>-50</v>
      </c>
      <c r="K25" s="1247">
        <v>32</v>
      </c>
      <c r="L25" s="1247">
        <v>40</v>
      </c>
      <c r="M25" s="1248">
        <f t="shared" si="4"/>
        <v>8</v>
      </c>
      <c r="N25" s="1250">
        <f t="shared" si="5"/>
        <v>25</v>
      </c>
    </row>
    <row r="26" spans="1:14" ht="12" customHeight="1">
      <c r="A26" s="79"/>
      <c r="B26" s="74" t="s">
        <v>2033</v>
      </c>
      <c r="C26" s="1247">
        <v>254</v>
      </c>
      <c r="D26" s="1247">
        <v>230</v>
      </c>
      <c r="E26" s="1248">
        <f t="shared" si="0"/>
        <v>-24</v>
      </c>
      <c r="F26" s="1249">
        <f t="shared" si="1"/>
        <v>-9.448818897637794</v>
      </c>
      <c r="G26" s="1247">
        <v>8</v>
      </c>
      <c r="H26" s="1247">
        <v>6</v>
      </c>
      <c r="I26" s="1248">
        <f t="shared" si="2"/>
        <v>-2</v>
      </c>
      <c r="J26" s="1243">
        <f t="shared" si="3"/>
        <v>-25</v>
      </c>
      <c r="K26" s="1247">
        <v>297</v>
      </c>
      <c r="L26" s="1247">
        <v>262</v>
      </c>
      <c r="M26" s="1248">
        <f t="shared" si="4"/>
        <v>-35</v>
      </c>
      <c r="N26" s="1250">
        <f t="shared" si="5"/>
        <v>-11.784511784511785</v>
      </c>
    </row>
    <row r="27" spans="1:14" ht="12" customHeight="1">
      <c r="A27" s="79"/>
      <c r="B27" s="74" t="s">
        <v>1680</v>
      </c>
      <c r="C27" s="1247">
        <v>35</v>
      </c>
      <c r="D27" s="1247">
        <v>40</v>
      </c>
      <c r="E27" s="1248">
        <f t="shared" si="0"/>
        <v>5</v>
      </c>
      <c r="F27" s="1249">
        <f t="shared" si="1"/>
        <v>14.285714285714285</v>
      </c>
      <c r="G27" s="1247">
        <v>1</v>
      </c>
      <c r="H27" s="1247">
        <v>2</v>
      </c>
      <c r="I27" s="1248">
        <f t="shared" si="2"/>
        <v>1</v>
      </c>
      <c r="J27" s="1243">
        <f t="shared" si="3"/>
        <v>100</v>
      </c>
      <c r="K27" s="1247">
        <v>43</v>
      </c>
      <c r="L27" s="1247">
        <v>59</v>
      </c>
      <c r="M27" s="1248">
        <f t="shared" si="4"/>
        <v>16</v>
      </c>
      <c r="N27" s="1250">
        <f t="shared" si="5"/>
        <v>37.2093023255814</v>
      </c>
    </row>
    <row r="28" spans="1:14" ht="12" customHeight="1">
      <c r="A28" s="79"/>
      <c r="B28" s="74" t="s">
        <v>2056</v>
      </c>
      <c r="C28" s="1247">
        <v>279</v>
      </c>
      <c r="D28" s="1247">
        <v>242</v>
      </c>
      <c r="E28" s="1248">
        <f t="shared" si="0"/>
        <v>-37</v>
      </c>
      <c r="F28" s="1249">
        <f t="shared" si="1"/>
        <v>-13.261648745519713</v>
      </c>
      <c r="G28" s="1247">
        <v>9</v>
      </c>
      <c r="H28" s="1247">
        <v>9</v>
      </c>
      <c r="I28" s="1248">
        <f t="shared" si="2"/>
        <v>0</v>
      </c>
      <c r="J28" s="1243">
        <f t="shared" si="3"/>
        <v>0</v>
      </c>
      <c r="K28" s="1247">
        <v>333</v>
      </c>
      <c r="L28" s="1247">
        <v>293</v>
      </c>
      <c r="M28" s="1248">
        <f t="shared" si="4"/>
        <v>-40</v>
      </c>
      <c r="N28" s="1250">
        <f t="shared" si="5"/>
        <v>-12.012012012012011</v>
      </c>
    </row>
    <row r="29" spans="1:14" ht="12" customHeight="1">
      <c r="A29" s="79"/>
      <c r="B29" s="74" t="s">
        <v>1620</v>
      </c>
      <c r="C29" s="1247">
        <v>459</v>
      </c>
      <c r="D29" s="1247">
        <v>492</v>
      </c>
      <c r="E29" s="1248">
        <f t="shared" si="0"/>
        <v>33</v>
      </c>
      <c r="F29" s="1249">
        <f t="shared" si="1"/>
        <v>7.18954248366013</v>
      </c>
      <c r="G29" s="1247">
        <v>8</v>
      </c>
      <c r="H29" s="1247">
        <v>9</v>
      </c>
      <c r="I29" s="1248">
        <f t="shared" si="2"/>
        <v>1</v>
      </c>
      <c r="J29" s="1243">
        <f t="shared" si="3"/>
        <v>12.5</v>
      </c>
      <c r="K29" s="1247">
        <v>555</v>
      </c>
      <c r="L29" s="1247">
        <v>611</v>
      </c>
      <c r="M29" s="1248">
        <f t="shared" si="4"/>
        <v>56</v>
      </c>
      <c r="N29" s="1250">
        <f t="shared" si="5"/>
        <v>10.09009009009009</v>
      </c>
    </row>
    <row r="30" spans="1:14" ht="12" customHeight="1" thickBot="1">
      <c r="A30" s="79"/>
      <c r="B30" s="84" t="s">
        <v>2057</v>
      </c>
      <c r="C30" s="1251">
        <v>5</v>
      </c>
      <c r="D30" s="1252">
        <v>20</v>
      </c>
      <c r="E30" s="1253">
        <f t="shared" si="0"/>
        <v>15</v>
      </c>
      <c r="F30" s="1254">
        <f t="shared" si="1"/>
        <v>300</v>
      </c>
      <c r="G30" s="1252">
        <v>0</v>
      </c>
      <c r="H30" s="1252">
        <v>1</v>
      </c>
      <c r="I30" s="1253">
        <f t="shared" si="2"/>
        <v>1</v>
      </c>
      <c r="J30" s="1255">
        <v>0</v>
      </c>
      <c r="K30" s="1252">
        <v>9</v>
      </c>
      <c r="L30" s="1252">
        <v>36</v>
      </c>
      <c r="M30" s="1253">
        <f t="shared" si="4"/>
        <v>27</v>
      </c>
      <c r="N30" s="1256">
        <f t="shared" si="5"/>
        <v>300</v>
      </c>
    </row>
    <row r="31" ht="12">
      <c r="B31" s="440" t="s">
        <v>2061</v>
      </c>
    </row>
  </sheetData>
  <printOptions/>
  <pageMargins left="0.75" right="0.75" top="1" bottom="1" header="0.512" footer="0.512"/>
  <pageSetup horizontalDpi="600" verticalDpi="600" orientation="portrait" paperSize="9" r:id="rId2"/>
  <drawing r:id="rId1"/>
</worksheet>
</file>

<file path=xl/worksheets/sheet44.xml><?xml version="1.0" encoding="utf-8"?>
<worksheet xmlns="http://schemas.openxmlformats.org/spreadsheetml/2006/main" xmlns:r="http://schemas.openxmlformats.org/officeDocument/2006/relationships">
  <sheetPr>
    <pageSetUpPr fitToPage="1"/>
  </sheetPr>
  <dimension ref="A1:F562"/>
  <sheetViews>
    <sheetView workbookViewId="0" topLeftCell="A25">
      <selection activeCell="A1" sqref="A1"/>
    </sheetView>
  </sheetViews>
  <sheetFormatPr defaultColWidth="9.00390625" defaultRowHeight="13.5"/>
  <cols>
    <col min="1" max="1" width="6.75390625" style="2" customWidth="1"/>
    <col min="2" max="2" width="6.875" style="2" customWidth="1"/>
    <col min="3" max="3" width="95.625" style="2" customWidth="1"/>
    <col min="4" max="4" width="9.625" style="2" customWidth="1"/>
    <col min="5" max="6" width="10.25390625" style="2" customWidth="1"/>
    <col min="7" max="9" width="9.00390625" style="2" customWidth="1"/>
    <col min="10" max="10" width="15.625" style="2" customWidth="1"/>
    <col min="11" max="16384" width="9.00390625" style="2" customWidth="1"/>
  </cols>
  <sheetData>
    <row r="1" spans="1:6" ht="12" customHeight="1">
      <c r="A1" s="1" t="s">
        <v>2079</v>
      </c>
      <c r="B1" s="1"/>
      <c r="C1" s="1"/>
      <c r="D1" s="1"/>
      <c r="E1" s="1"/>
      <c r="F1" s="1"/>
    </row>
    <row r="2" spans="1:6" ht="12" customHeight="1">
      <c r="A2" s="1"/>
      <c r="B2" s="1"/>
      <c r="C2" s="1"/>
      <c r="D2" s="1"/>
      <c r="E2" s="1"/>
      <c r="F2" s="1"/>
    </row>
    <row r="3" spans="2:6" ht="12" customHeight="1">
      <c r="B3" s="1" t="s">
        <v>472</v>
      </c>
      <c r="C3" s="1"/>
      <c r="E3" s="1"/>
      <c r="F3" s="1"/>
    </row>
    <row r="4" spans="2:6" ht="12" customHeight="1">
      <c r="B4" s="3" t="s">
        <v>475</v>
      </c>
      <c r="C4" s="1" t="s">
        <v>635</v>
      </c>
      <c r="E4" s="1"/>
      <c r="F4" s="1"/>
    </row>
    <row r="5" spans="2:3" ht="26.25" customHeight="1">
      <c r="B5" s="3" t="s">
        <v>476</v>
      </c>
      <c r="C5" s="5" t="s">
        <v>636</v>
      </c>
    </row>
    <row r="6" spans="2:6" ht="12" customHeight="1">
      <c r="B6" s="3" t="s">
        <v>479</v>
      </c>
      <c r="C6" s="5" t="s">
        <v>1756</v>
      </c>
      <c r="E6" s="1"/>
      <c r="F6" s="1"/>
    </row>
    <row r="7" spans="2:6" ht="12" customHeight="1">
      <c r="B7" s="3"/>
      <c r="C7" s="5" t="s">
        <v>492</v>
      </c>
      <c r="E7" s="1"/>
      <c r="F7" s="1"/>
    </row>
    <row r="8" spans="2:6" ht="12" customHeight="1">
      <c r="B8" s="3"/>
      <c r="C8" s="5" t="s">
        <v>637</v>
      </c>
      <c r="E8" s="1"/>
      <c r="F8" s="1"/>
    </row>
    <row r="9" spans="2:6" ht="12" customHeight="1">
      <c r="B9" s="3"/>
      <c r="C9" s="5" t="s">
        <v>493</v>
      </c>
      <c r="E9" s="1"/>
      <c r="F9" s="1"/>
    </row>
    <row r="10" spans="2:6" ht="12" customHeight="1">
      <c r="B10" s="3"/>
      <c r="C10" s="5" t="s">
        <v>494</v>
      </c>
      <c r="E10" s="1"/>
      <c r="F10" s="1"/>
    </row>
    <row r="11" spans="2:6" ht="12" customHeight="1">
      <c r="B11" s="3"/>
      <c r="C11" s="5" t="s">
        <v>495</v>
      </c>
      <c r="E11" s="1"/>
      <c r="F11" s="1"/>
    </row>
    <row r="12" spans="2:6" ht="12" customHeight="1">
      <c r="B12" s="3" t="s">
        <v>480</v>
      </c>
      <c r="C12" s="4" t="s">
        <v>2080</v>
      </c>
      <c r="E12" s="1"/>
      <c r="F12" s="1"/>
    </row>
    <row r="13" spans="2:3" ht="12" customHeight="1">
      <c r="B13" s="3" t="s">
        <v>481</v>
      </c>
      <c r="C13" s="5" t="s">
        <v>638</v>
      </c>
    </row>
    <row r="14" spans="2:3" ht="24">
      <c r="B14" s="3"/>
      <c r="C14" s="5" t="s">
        <v>639</v>
      </c>
    </row>
    <row r="15" spans="2:3" ht="12" customHeight="1">
      <c r="B15" s="3"/>
      <c r="C15" s="5" t="s">
        <v>640</v>
      </c>
    </row>
    <row r="16" spans="2:3" ht="12" customHeight="1">
      <c r="B16" s="3"/>
      <c r="C16" s="5" t="s">
        <v>865</v>
      </c>
    </row>
    <row r="17" spans="2:3" ht="24.75" customHeight="1">
      <c r="B17" s="3" t="s">
        <v>769</v>
      </c>
      <c r="C17" s="5" t="s">
        <v>641</v>
      </c>
    </row>
    <row r="18" spans="2:3" ht="12">
      <c r="B18" s="3" t="s">
        <v>482</v>
      </c>
      <c r="C18" s="5" t="s">
        <v>675</v>
      </c>
    </row>
    <row r="19" spans="2:3" ht="12">
      <c r="B19" s="1"/>
      <c r="C19" s="5"/>
    </row>
    <row r="20" spans="2:6" ht="12" customHeight="1">
      <c r="B20" s="1"/>
      <c r="C20" s="1" t="s">
        <v>2081</v>
      </c>
      <c r="F20" s="1"/>
    </row>
    <row r="21" spans="2:6" ht="12">
      <c r="B21" s="1"/>
      <c r="C21" s="1" t="s">
        <v>883</v>
      </c>
      <c r="E21" s="1"/>
      <c r="F21" s="1"/>
    </row>
    <row r="22" spans="1:6" ht="12">
      <c r="A22" s="1"/>
      <c r="B22" s="1"/>
      <c r="C22" s="1"/>
      <c r="D22" s="1"/>
      <c r="E22" s="1"/>
      <c r="F22" s="1"/>
    </row>
    <row r="23" spans="1:4" ht="12">
      <c r="A23" s="1"/>
      <c r="B23" s="1"/>
      <c r="C23" s="1"/>
      <c r="D23" s="1"/>
    </row>
    <row r="24" spans="2:4" ht="12">
      <c r="B24" s="1" t="s">
        <v>473</v>
      </c>
      <c r="C24" s="1"/>
      <c r="D24" s="1"/>
    </row>
    <row r="25" ht="12">
      <c r="B25" s="2" t="s">
        <v>770</v>
      </c>
    </row>
    <row r="26" spans="2:3" ht="12">
      <c r="B26" s="11" t="s">
        <v>691</v>
      </c>
      <c r="C26" s="6" t="s">
        <v>474</v>
      </c>
    </row>
    <row r="27" spans="2:3" ht="12">
      <c r="B27" s="11" t="s">
        <v>692</v>
      </c>
      <c r="C27" s="6" t="s">
        <v>2082</v>
      </c>
    </row>
    <row r="28" spans="2:3" ht="12">
      <c r="B28" s="11" t="s">
        <v>693</v>
      </c>
      <c r="C28" s="6" t="s">
        <v>898</v>
      </c>
    </row>
    <row r="29" spans="2:3" ht="12">
      <c r="B29" s="11" t="s">
        <v>694</v>
      </c>
      <c r="C29" s="6" t="s">
        <v>899</v>
      </c>
    </row>
    <row r="30" spans="2:3" ht="12">
      <c r="B30" s="11" t="s">
        <v>695</v>
      </c>
      <c r="C30" s="6" t="s">
        <v>903</v>
      </c>
    </row>
    <row r="31" spans="2:3" ht="12">
      <c r="B31" s="11" t="s">
        <v>696</v>
      </c>
      <c r="C31" s="6" t="s">
        <v>2083</v>
      </c>
    </row>
    <row r="32" spans="2:3" ht="12">
      <c r="B32" s="11" t="s">
        <v>697</v>
      </c>
      <c r="C32" s="6" t="s">
        <v>2084</v>
      </c>
    </row>
    <row r="33" spans="2:3" ht="12">
      <c r="B33" s="12" t="s">
        <v>698</v>
      </c>
      <c r="C33" s="13" t="s">
        <v>582</v>
      </c>
    </row>
    <row r="34" spans="2:3" ht="12">
      <c r="B34" s="11" t="s">
        <v>699</v>
      </c>
      <c r="C34" s="6" t="s">
        <v>866</v>
      </c>
    </row>
    <row r="35" spans="2:3" ht="12">
      <c r="B35" s="11" t="s">
        <v>700</v>
      </c>
      <c r="C35" s="6" t="s">
        <v>900</v>
      </c>
    </row>
    <row r="36" spans="2:3" ht="12">
      <c r="B36" s="11" t="s">
        <v>701</v>
      </c>
      <c r="C36" s="6" t="s">
        <v>676</v>
      </c>
    </row>
    <row r="37" spans="2:3" ht="12">
      <c r="B37" s="11" t="s">
        <v>702</v>
      </c>
      <c r="C37" s="6" t="s">
        <v>677</v>
      </c>
    </row>
    <row r="38" spans="2:3" ht="12">
      <c r="B38" s="11" t="s">
        <v>703</v>
      </c>
      <c r="C38" s="6" t="s">
        <v>678</v>
      </c>
    </row>
    <row r="39" ht="12">
      <c r="C39" s="6" t="s">
        <v>867</v>
      </c>
    </row>
    <row r="40" ht="12">
      <c r="C40" s="6" t="s">
        <v>868</v>
      </c>
    </row>
    <row r="41" spans="2:3" ht="12">
      <c r="B41" s="11" t="s">
        <v>704</v>
      </c>
      <c r="C41" s="2" t="s">
        <v>679</v>
      </c>
    </row>
    <row r="42" spans="2:3" ht="12">
      <c r="B42" s="11" t="s">
        <v>705</v>
      </c>
      <c r="C42" s="2" t="s">
        <v>908</v>
      </c>
    </row>
    <row r="43" ht="12">
      <c r="C43" s="2" t="s">
        <v>680</v>
      </c>
    </row>
    <row r="44" ht="12">
      <c r="C44" s="2" t="s">
        <v>681</v>
      </c>
    </row>
    <row r="45" ht="12">
      <c r="C45" s="2" t="s">
        <v>682</v>
      </c>
    </row>
    <row r="46" spans="2:3" ht="12">
      <c r="B46" s="11" t="s">
        <v>706</v>
      </c>
      <c r="C46" s="2" t="s">
        <v>901</v>
      </c>
    </row>
    <row r="47" ht="12">
      <c r="C47" s="2" t="s">
        <v>683</v>
      </c>
    </row>
    <row r="48" ht="12">
      <c r="C48" s="6" t="s">
        <v>684</v>
      </c>
    </row>
    <row r="49" ht="12">
      <c r="C49" s="6" t="s">
        <v>685</v>
      </c>
    </row>
    <row r="50" ht="12">
      <c r="C50" s="6" t="s">
        <v>686</v>
      </c>
    </row>
    <row r="51" ht="12">
      <c r="C51" s="6" t="s">
        <v>687</v>
      </c>
    </row>
    <row r="52" ht="12">
      <c r="C52" s="6" t="s">
        <v>688</v>
      </c>
    </row>
    <row r="53" ht="12">
      <c r="C53" s="6" t="s">
        <v>689</v>
      </c>
    </row>
    <row r="54" ht="12">
      <c r="C54" s="6" t="s">
        <v>690</v>
      </c>
    </row>
    <row r="55" spans="2:3" ht="12">
      <c r="B55" s="11" t="s">
        <v>707</v>
      </c>
      <c r="C55" s="6" t="s">
        <v>902</v>
      </c>
    </row>
    <row r="56" ht="12">
      <c r="C56" s="6"/>
    </row>
    <row r="57" ht="12">
      <c r="B57" s="2" t="s">
        <v>483</v>
      </c>
    </row>
    <row r="58" spans="2:3" ht="12">
      <c r="B58" s="11" t="s">
        <v>708</v>
      </c>
      <c r="C58" s="6" t="s">
        <v>2085</v>
      </c>
    </row>
    <row r="59" spans="2:3" ht="12">
      <c r="B59" s="12" t="s">
        <v>709</v>
      </c>
      <c r="C59" s="13" t="s">
        <v>2086</v>
      </c>
    </row>
    <row r="60" spans="2:3" ht="12">
      <c r="B60" s="11" t="s">
        <v>710</v>
      </c>
      <c r="C60" s="6" t="s">
        <v>581</v>
      </c>
    </row>
    <row r="61" spans="2:3" ht="12">
      <c r="B61" s="11" t="s">
        <v>711</v>
      </c>
      <c r="C61" s="2" t="s">
        <v>2087</v>
      </c>
    </row>
    <row r="62" spans="2:3" ht="12">
      <c r="B62" s="12" t="s">
        <v>712</v>
      </c>
      <c r="C62" s="14" t="s">
        <v>2088</v>
      </c>
    </row>
    <row r="63" spans="2:3" ht="12">
      <c r="B63" s="11" t="s">
        <v>713</v>
      </c>
      <c r="C63" s="2" t="s">
        <v>2089</v>
      </c>
    </row>
    <row r="64" ht="12">
      <c r="C64" s="2" t="s">
        <v>896</v>
      </c>
    </row>
    <row r="65" ht="12">
      <c r="C65" s="2" t="s">
        <v>897</v>
      </c>
    </row>
    <row r="66" spans="2:3" ht="12">
      <c r="B66" s="11" t="s">
        <v>714</v>
      </c>
      <c r="C66" s="2" t="s">
        <v>2090</v>
      </c>
    </row>
    <row r="67" spans="2:3" ht="12">
      <c r="B67" s="11" t="s">
        <v>715</v>
      </c>
      <c r="C67" s="2" t="s">
        <v>2091</v>
      </c>
    </row>
    <row r="68" spans="2:3" ht="12">
      <c r="B68" s="11" t="s">
        <v>716</v>
      </c>
      <c r="C68" s="2" t="s">
        <v>2092</v>
      </c>
    </row>
    <row r="69" spans="2:3" ht="12">
      <c r="B69" s="11" t="s">
        <v>720</v>
      </c>
      <c r="C69" s="2" t="s">
        <v>2093</v>
      </c>
    </row>
    <row r="70" spans="2:3" ht="12">
      <c r="B70" s="11" t="s">
        <v>717</v>
      </c>
      <c r="C70" s="2" t="s">
        <v>2094</v>
      </c>
    </row>
    <row r="71" spans="2:3" ht="12">
      <c r="B71" s="11" t="s">
        <v>718</v>
      </c>
      <c r="C71" s="2" t="s">
        <v>2613</v>
      </c>
    </row>
    <row r="72" spans="2:3" ht="12">
      <c r="B72" s="11" t="s">
        <v>719</v>
      </c>
      <c r="C72" s="2" t="s">
        <v>2614</v>
      </c>
    </row>
    <row r="73" spans="2:3" ht="12">
      <c r="B73" s="11" t="s">
        <v>721</v>
      </c>
      <c r="C73" s="2" t="s">
        <v>2615</v>
      </c>
    </row>
    <row r="74" spans="2:3" ht="12">
      <c r="B74" s="11" t="s">
        <v>722</v>
      </c>
      <c r="C74" s="2" t="s">
        <v>874</v>
      </c>
    </row>
    <row r="75" spans="2:3" ht="12">
      <c r="B75" s="11" t="s">
        <v>882</v>
      </c>
      <c r="C75" s="2" t="s">
        <v>875</v>
      </c>
    </row>
    <row r="76" spans="2:3" ht="12">
      <c r="B76" s="11" t="s">
        <v>723</v>
      </c>
      <c r="C76" s="2" t="s">
        <v>876</v>
      </c>
    </row>
    <row r="77" spans="2:3" ht="12">
      <c r="B77" s="11" t="s">
        <v>2616</v>
      </c>
      <c r="C77" s="2" t="s">
        <v>877</v>
      </c>
    </row>
    <row r="78" spans="2:3" ht="24">
      <c r="B78" s="3" t="s">
        <v>879</v>
      </c>
      <c r="C78" s="7" t="s">
        <v>878</v>
      </c>
    </row>
    <row r="79" spans="2:3" ht="12">
      <c r="B79" s="11" t="s">
        <v>530</v>
      </c>
      <c r="C79" s="2" t="s">
        <v>529</v>
      </c>
    </row>
    <row r="80" spans="2:3" ht="12">
      <c r="B80" s="11" t="s">
        <v>531</v>
      </c>
      <c r="C80" s="2" t="s">
        <v>880</v>
      </c>
    </row>
    <row r="81" spans="2:3" ht="24">
      <c r="B81" s="3" t="s">
        <v>532</v>
      </c>
      <c r="C81" s="7" t="s">
        <v>881</v>
      </c>
    </row>
    <row r="82" spans="2:3" ht="12">
      <c r="B82" s="11" t="s">
        <v>726</v>
      </c>
      <c r="C82" s="2" t="s">
        <v>580</v>
      </c>
    </row>
    <row r="83" spans="2:3" ht="12">
      <c r="B83" s="12" t="s">
        <v>727</v>
      </c>
      <c r="C83" s="14" t="s">
        <v>533</v>
      </c>
    </row>
    <row r="84" spans="2:3" ht="12">
      <c r="B84" s="11" t="s">
        <v>728</v>
      </c>
      <c r="C84" s="2" t="s">
        <v>534</v>
      </c>
    </row>
    <row r="85" spans="2:3" ht="12">
      <c r="B85" s="11" t="s">
        <v>729</v>
      </c>
      <c r="C85" s="2" t="s">
        <v>535</v>
      </c>
    </row>
    <row r="86" spans="2:3" ht="12">
      <c r="B86" s="11" t="s">
        <v>730</v>
      </c>
      <c r="C86" s="2" t="s">
        <v>724</v>
      </c>
    </row>
    <row r="87" spans="2:3" ht="12">
      <c r="B87" s="11" t="s">
        <v>731</v>
      </c>
      <c r="C87" s="2" t="s">
        <v>725</v>
      </c>
    </row>
    <row r="89" ht="12">
      <c r="B89" s="2" t="s">
        <v>484</v>
      </c>
    </row>
    <row r="90" spans="2:3" ht="12">
      <c r="B90" s="12" t="s">
        <v>732</v>
      </c>
      <c r="C90" s="14" t="s">
        <v>536</v>
      </c>
    </row>
    <row r="91" spans="2:3" ht="12">
      <c r="B91" s="11" t="s">
        <v>733</v>
      </c>
      <c r="C91" s="2" t="s">
        <v>537</v>
      </c>
    </row>
    <row r="92" spans="2:3" ht="12">
      <c r="B92" s="11" t="s">
        <v>734</v>
      </c>
      <c r="C92" s="2" t="s">
        <v>538</v>
      </c>
    </row>
    <row r="93" spans="2:3" ht="12">
      <c r="B93" s="11" t="s">
        <v>735</v>
      </c>
      <c r="C93" s="2" t="s">
        <v>539</v>
      </c>
    </row>
    <row r="94" spans="2:3" ht="12">
      <c r="B94" s="11" t="s">
        <v>736</v>
      </c>
      <c r="C94" s="2" t="s">
        <v>540</v>
      </c>
    </row>
    <row r="95" spans="2:3" ht="12">
      <c r="B95" s="11" t="s">
        <v>737</v>
      </c>
      <c r="C95" s="2" t="s">
        <v>542</v>
      </c>
    </row>
    <row r="96" spans="2:3" ht="12">
      <c r="B96" s="11" t="s">
        <v>738</v>
      </c>
      <c r="C96" s="2" t="s">
        <v>541</v>
      </c>
    </row>
    <row r="98" ht="12">
      <c r="B98" s="2" t="s">
        <v>485</v>
      </c>
    </row>
    <row r="99" spans="2:3" ht="12">
      <c r="B99" s="12" t="s">
        <v>739</v>
      </c>
      <c r="C99" s="14" t="s">
        <v>578</v>
      </c>
    </row>
    <row r="100" spans="2:3" ht="12">
      <c r="B100" s="12" t="s">
        <v>740</v>
      </c>
      <c r="C100" s="15" t="s">
        <v>577</v>
      </c>
    </row>
    <row r="101" spans="2:3" ht="12">
      <c r="B101" s="11" t="s">
        <v>741</v>
      </c>
      <c r="C101" s="8" t="s">
        <v>579</v>
      </c>
    </row>
    <row r="102" spans="2:3" ht="12">
      <c r="B102" s="11" t="s">
        <v>742</v>
      </c>
      <c r="C102" s="8" t="s">
        <v>543</v>
      </c>
    </row>
    <row r="103" spans="2:3" ht="12">
      <c r="B103" s="11" t="s">
        <v>743</v>
      </c>
      <c r="C103" s="8" t="s">
        <v>544</v>
      </c>
    </row>
    <row r="104" spans="2:3" ht="12">
      <c r="B104" s="11" t="s">
        <v>744</v>
      </c>
      <c r="C104" s="8" t="s">
        <v>545</v>
      </c>
    </row>
    <row r="105" spans="2:3" ht="12">
      <c r="B105" s="11" t="s">
        <v>745</v>
      </c>
      <c r="C105" s="8" t="s">
        <v>546</v>
      </c>
    </row>
    <row r="106" spans="2:3" ht="12">
      <c r="B106" s="11" t="s">
        <v>746</v>
      </c>
      <c r="C106" s="8" t="s">
        <v>576</v>
      </c>
    </row>
    <row r="107" spans="2:3" ht="12">
      <c r="B107" s="11" t="s">
        <v>747</v>
      </c>
      <c r="C107" s="8" t="s">
        <v>1757</v>
      </c>
    </row>
    <row r="108" spans="2:3" ht="12">
      <c r="B108" s="11" t="s">
        <v>748</v>
      </c>
      <c r="C108" s="8" t="s">
        <v>575</v>
      </c>
    </row>
    <row r="109" spans="2:3" ht="12">
      <c r="B109" s="11" t="s">
        <v>749</v>
      </c>
      <c r="C109" s="2" t="s">
        <v>547</v>
      </c>
    </row>
    <row r="110" ht="12">
      <c r="C110" s="2" t="s">
        <v>2617</v>
      </c>
    </row>
    <row r="111" ht="12">
      <c r="C111" s="2" t="s">
        <v>2618</v>
      </c>
    </row>
    <row r="112" spans="2:3" ht="24">
      <c r="B112" s="3" t="s">
        <v>751</v>
      </c>
      <c r="C112" s="7" t="s">
        <v>548</v>
      </c>
    </row>
    <row r="113" spans="2:3" ht="12">
      <c r="B113" s="11" t="s">
        <v>750</v>
      </c>
      <c r="C113" s="2" t="s">
        <v>574</v>
      </c>
    </row>
    <row r="114" spans="2:3" ht="12">
      <c r="B114" s="11" t="s">
        <v>757</v>
      </c>
      <c r="C114" s="2" t="s">
        <v>552</v>
      </c>
    </row>
    <row r="115" spans="2:3" ht="12">
      <c r="B115" s="11" t="s">
        <v>758</v>
      </c>
      <c r="C115" s="2" t="s">
        <v>549</v>
      </c>
    </row>
    <row r="116" spans="2:3" ht="12">
      <c r="B116" s="12" t="s">
        <v>759</v>
      </c>
      <c r="C116" s="14" t="s">
        <v>553</v>
      </c>
    </row>
    <row r="117" spans="2:3" ht="12">
      <c r="B117" s="11" t="s">
        <v>760</v>
      </c>
      <c r="C117" s="2" t="s">
        <v>564</v>
      </c>
    </row>
    <row r="118" spans="2:3" ht="12">
      <c r="B118" s="11" t="s">
        <v>761</v>
      </c>
      <c r="C118" s="2" t="s">
        <v>573</v>
      </c>
    </row>
    <row r="119" spans="2:3" ht="12">
      <c r="B119" s="11"/>
      <c r="C119" s="2" t="s">
        <v>752</v>
      </c>
    </row>
    <row r="120" spans="2:3" ht="12">
      <c r="B120" s="11"/>
      <c r="C120" s="2" t="s">
        <v>753</v>
      </c>
    </row>
    <row r="121" spans="2:3" ht="12">
      <c r="B121" s="11"/>
      <c r="C121" s="2" t="s">
        <v>754</v>
      </c>
    </row>
    <row r="122" ht="12">
      <c r="C122" s="2" t="s">
        <v>755</v>
      </c>
    </row>
    <row r="123" ht="12">
      <c r="C123" s="2" t="s">
        <v>756</v>
      </c>
    </row>
    <row r="124" spans="2:3" ht="12">
      <c r="B124" s="11" t="s">
        <v>762</v>
      </c>
      <c r="C124" s="8" t="s">
        <v>554</v>
      </c>
    </row>
    <row r="125" spans="2:3" ht="12">
      <c r="B125" s="11" t="s">
        <v>763</v>
      </c>
      <c r="C125" s="2" t="s">
        <v>565</v>
      </c>
    </row>
    <row r="126" spans="2:3" ht="12">
      <c r="B126" s="11" t="s">
        <v>764</v>
      </c>
      <c r="C126" s="8" t="s">
        <v>566</v>
      </c>
    </row>
    <row r="127" spans="2:3" ht="12">
      <c r="B127" s="11" t="s">
        <v>765</v>
      </c>
      <c r="C127" s="2" t="s">
        <v>567</v>
      </c>
    </row>
    <row r="128" spans="2:3" ht="12">
      <c r="B128" s="11" t="s">
        <v>766</v>
      </c>
      <c r="C128" s="2" t="s">
        <v>568</v>
      </c>
    </row>
    <row r="129" spans="2:3" ht="12">
      <c r="B129" s="11" t="s">
        <v>496</v>
      </c>
      <c r="C129" s="2" t="s">
        <v>569</v>
      </c>
    </row>
    <row r="130" spans="2:3" ht="12">
      <c r="B130" s="11" t="s">
        <v>497</v>
      </c>
      <c r="C130" s="2" t="s">
        <v>570</v>
      </c>
    </row>
    <row r="131" spans="2:3" ht="12">
      <c r="B131" s="12" t="s">
        <v>498</v>
      </c>
      <c r="C131" s="14" t="s">
        <v>572</v>
      </c>
    </row>
    <row r="132" spans="2:3" ht="12">
      <c r="B132" s="11" t="s">
        <v>499</v>
      </c>
      <c r="C132" s="2" t="s">
        <v>571</v>
      </c>
    </row>
    <row r="133" spans="2:3" ht="12">
      <c r="B133" s="11" t="s">
        <v>500</v>
      </c>
      <c r="C133" s="2" t="s">
        <v>583</v>
      </c>
    </row>
    <row r="134" spans="2:3" ht="12">
      <c r="B134" s="11" t="s">
        <v>501</v>
      </c>
      <c r="C134" s="2" t="s">
        <v>555</v>
      </c>
    </row>
    <row r="135" spans="2:3" ht="12">
      <c r="B135" s="11" t="s">
        <v>585</v>
      </c>
      <c r="C135" s="2" t="s">
        <v>584</v>
      </c>
    </row>
    <row r="136" spans="2:3" ht="12">
      <c r="B136" s="11" t="s">
        <v>586</v>
      </c>
      <c r="C136" s="2" t="s">
        <v>556</v>
      </c>
    </row>
    <row r="137" ht="12">
      <c r="B137" s="11"/>
    </row>
    <row r="138" ht="12">
      <c r="B138" s="2" t="s">
        <v>486</v>
      </c>
    </row>
    <row r="139" spans="2:3" ht="12">
      <c r="B139" s="11" t="s">
        <v>502</v>
      </c>
      <c r="C139" s="6" t="s">
        <v>587</v>
      </c>
    </row>
    <row r="140" spans="2:3" ht="12">
      <c r="B140" s="11" t="s">
        <v>503</v>
      </c>
      <c r="C140" s="6" t="s">
        <v>557</v>
      </c>
    </row>
    <row r="141" spans="2:3" ht="12">
      <c r="B141" s="12" t="s">
        <v>504</v>
      </c>
      <c r="C141" s="13" t="s">
        <v>588</v>
      </c>
    </row>
    <row r="142" spans="2:3" ht="12">
      <c r="B142" s="11" t="s">
        <v>505</v>
      </c>
      <c r="C142" s="6" t="s">
        <v>589</v>
      </c>
    </row>
    <row r="143" spans="2:3" ht="12">
      <c r="B143" s="11" t="s">
        <v>506</v>
      </c>
      <c r="C143" s="6" t="s">
        <v>590</v>
      </c>
    </row>
    <row r="144" spans="2:3" ht="12">
      <c r="B144" s="11" t="s">
        <v>508</v>
      </c>
      <c r="C144" s="6" t="s">
        <v>591</v>
      </c>
    </row>
    <row r="145" spans="2:3" ht="12">
      <c r="B145" s="11" t="s">
        <v>509</v>
      </c>
      <c r="C145" s="6" t="s">
        <v>592</v>
      </c>
    </row>
    <row r="146" spans="2:3" ht="12">
      <c r="B146" s="12" t="s">
        <v>510</v>
      </c>
      <c r="C146" s="13" t="s">
        <v>593</v>
      </c>
    </row>
    <row r="147" spans="2:3" ht="12">
      <c r="B147" s="11" t="s">
        <v>511</v>
      </c>
      <c r="C147" s="6" t="s">
        <v>507</v>
      </c>
    </row>
    <row r="148" ht="12">
      <c r="C148" s="6" t="s">
        <v>2620</v>
      </c>
    </row>
    <row r="149" ht="12">
      <c r="C149" s="6" t="s">
        <v>594</v>
      </c>
    </row>
    <row r="150" ht="12">
      <c r="C150" s="6" t="s">
        <v>2621</v>
      </c>
    </row>
    <row r="151" spans="2:3" ht="12">
      <c r="B151" s="11" t="s">
        <v>512</v>
      </c>
      <c r="C151" s="6" t="s">
        <v>595</v>
      </c>
    </row>
    <row r="152" ht="12">
      <c r="C152" s="6" t="s">
        <v>2622</v>
      </c>
    </row>
    <row r="153" ht="12">
      <c r="C153" s="6" t="s">
        <v>906</v>
      </c>
    </row>
    <row r="154" ht="12">
      <c r="C154" s="6" t="s">
        <v>2623</v>
      </c>
    </row>
    <row r="155" ht="12">
      <c r="C155" s="6" t="s">
        <v>2624</v>
      </c>
    </row>
    <row r="156" spans="2:3" ht="12">
      <c r="B156" s="11" t="s">
        <v>513</v>
      </c>
      <c r="C156" s="6" t="s">
        <v>596</v>
      </c>
    </row>
    <row r="157" spans="2:3" ht="12">
      <c r="B157" s="11" t="s">
        <v>514</v>
      </c>
      <c r="C157" s="6" t="s">
        <v>597</v>
      </c>
    </row>
    <row r="158" spans="2:3" ht="12">
      <c r="B158" s="11" t="s">
        <v>515</v>
      </c>
      <c r="C158" s="6" t="s">
        <v>598</v>
      </c>
    </row>
    <row r="159" spans="2:3" ht="12">
      <c r="B159" s="11" t="s">
        <v>516</v>
      </c>
      <c r="C159" s="6" t="s">
        <v>599</v>
      </c>
    </row>
    <row r="160" spans="2:3" ht="12">
      <c r="B160" s="11" t="s">
        <v>517</v>
      </c>
      <c r="C160" s="6" t="s">
        <v>600</v>
      </c>
    </row>
    <row r="161" spans="2:3" ht="12">
      <c r="B161" s="11" t="s">
        <v>518</v>
      </c>
      <c r="C161" s="6" t="s">
        <v>1758</v>
      </c>
    </row>
    <row r="162" ht="12">
      <c r="C162" s="6"/>
    </row>
    <row r="163" ht="12">
      <c r="B163" s="2" t="s">
        <v>487</v>
      </c>
    </row>
    <row r="164" spans="2:3" ht="12">
      <c r="B164" s="12" t="s">
        <v>519</v>
      </c>
      <c r="C164" s="16" t="s">
        <v>1759</v>
      </c>
    </row>
    <row r="165" spans="2:3" ht="12">
      <c r="B165" s="11" t="s">
        <v>520</v>
      </c>
      <c r="C165" s="7" t="s">
        <v>1760</v>
      </c>
    </row>
    <row r="166" spans="2:3" ht="12" customHeight="1">
      <c r="B166" s="11" t="s">
        <v>521</v>
      </c>
      <c r="C166" s="7" t="s">
        <v>1761</v>
      </c>
    </row>
    <row r="167" spans="2:3" ht="12">
      <c r="B167" s="11" t="s">
        <v>522</v>
      </c>
      <c r="C167" s="2" t="s">
        <v>1762</v>
      </c>
    </row>
    <row r="168" spans="2:3" ht="12">
      <c r="B168" s="11" t="s">
        <v>523</v>
      </c>
      <c r="C168" s="2" t="s">
        <v>1763</v>
      </c>
    </row>
    <row r="169" spans="2:3" ht="12">
      <c r="B169" s="12" t="s">
        <v>524</v>
      </c>
      <c r="C169" s="14" t="s">
        <v>1764</v>
      </c>
    </row>
    <row r="170" spans="2:3" ht="12">
      <c r="B170" s="11" t="s">
        <v>525</v>
      </c>
      <c r="C170" s="2" t="s">
        <v>1765</v>
      </c>
    </row>
    <row r="171" spans="2:3" ht="12">
      <c r="B171" s="11" t="s">
        <v>526</v>
      </c>
      <c r="C171" s="2" t="s">
        <v>1766</v>
      </c>
    </row>
    <row r="172" spans="2:3" ht="12">
      <c r="B172" s="11" t="s">
        <v>527</v>
      </c>
      <c r="C172" s="6" t="s">
        <v>1767</v>
      </c>
    </row>
    <row r="173" spans="2:3" ht="12">
      <c r="B173" s="11" t="s">
        <v>528</v>
      </c>
      <c r="C173" s="6" t="s">
        <v>1768</v>
      </c>
    </row>
    <row r="174" ht="12">
      <c r="C174" s="6"/>
    </row>
    <row r="175" ht="12">
      <c r="B175" s="2" t="s">
        <v>471</v>
      </c>
    </row>
    <row r="176" spans="2:3" ht="12">
      <c r="B176" s="11" t="s">
        <v>601</v>
      </c>
      <c r="C176" s="2" t="s">
        <v>1769</v>
      </c>
    </row>
    <row r="177" spans="2:3" ht="12">
      <c r="B177" s="11" t="s">
        <v>602</v>
      </c>
      <c r="C177" s="2" t="s">
        <v>1770</v>
      </c>
    </row>
    <row r="178" spans="2:3" ht="12">
      <c r="B178" s="11" t="s">
        <v>603</v>
      </c>
      <c r="C178" s="2" t="s">
        <v>1771</v>
      </c>
    </row>
    <row r="179" spans="2:3" ht="24" customHeight="1">
      <c r="B179" s="17" t="s">
        <v>604</v>
      </c>
      <c r="C179" s="16" t="s">
        <v>1772</v>
      </c>
    </row>
    <row r="180" spans="2:3" ht="12" customHeight="1">
      <c r="B180" s="11" t="s">
        <v>605</v>
      </c>
      <c r="C180" s="7" t="s">
        <v>1773</v>
      </c>
    </row>
    <row r="181" spans="2:3" ht="12">
      <c r="B181" s="12" t="s">
        <v>606</v>
      </c>
      <c r="C181" s="18" t="s">
        <v>1774</v>
      </c>
    </row>
    <row r="182" spans="2:3" ht="24" customHeight="1">
      <c r="B182" s="3" t="s">
        <v>607</v>
      </c>
      <c r="C182" s="9" t="s">
        <v>1775</v>
      </c>
    </row>
    <row r="183" spans="2:3" ht="24" customHeight="1">
      <c r="B183" s="3" t="s">
        <v>608</v>
      </c>
      <c r="C183" s="9" t="s">
        <v>1776</v>
      </c>
    </row>
    <row r="184" spans="2:3" ht="12">
      <c r="B184" s="11" t="s">
        <v>609</v>
      </c>
      <c r="C184" s="2" t="s">
        <v>1777</v>
      </c>
    </row>
    <row r="185" ht="12">
      <c r="C185" s="2" t="s">
        <v>467</v>
      </c>
    </row>
    <row r="186" ht="12">
      <c r="C186" s="2" t="s">
        <v>468</v>
      </c>
    </row>
    <row r="187" spans="2:3" ht="12">
      <c r="B187" s="11" t="s">
        <v>610</v>
      </c>
      <c r="C187" s="2" t="s">
        <v>1778</v>
      </c>
    </row>
    <row r="188" spans="2:3" ht="12">
      <c r="B188" s="11" t="s">
        <v>611</v>
      </c>
      <c r="C188" s="2" t="s">
        <v>1779</v>
      </c>
    </row>
    <row r="189" spans="2:3" ht="12">
      <c r="B189" s="11"/>
      <c r="C189" s="2" t="s">
        <v>869</v>
      </c>
    </row>
    <row r="190" spans="2:3" ht="12">
      <c r="B190" s="11"/>
      <c r="C190" s="2" t="s">
        <v>870</v>
      </c>
    </row>
    <row r="192" ht="12">
      <c r="B192" s="2" t="s">
        <v>488</v>
      </c>
    </row>
    <row r="193" spans="2:3" ht="12">
      <c r="B193" s="11" t="s">
        <v>612</v>
      </c>
      <c r="C193" s="2" t="s">
        <v>1780</v>
      </c>
    </row>
    <row r="194" spans="2:3" ht="12">
      <c r="B194" s="12" t="s">
        <v>613</v>
      </c>
      <c r="C194" s="14" t="s">
        <v>2626</v>
      </c>
    </row>
    <row r="195" spans="2:3" ht="12">
      <c r="B195" s="11" t="s">
        <v>614</v>
      </c>
      <c r="C195" s="2" t="s">
        <v>1781</v>
      </c>
    </row>
    <row r="196" ht="12">
      <c r="C196" s="2" t="s">
        <v>2628</v>
      </c>
    </row>
    <row r="197" ht="12">
      <c r="C197" s="2" t="s">
        <v>2629</v>
      </c>
    </row>
    <row r="198" ht="12">
      <c r="C198" s="2" t="s">
        <v>2630</v>
      </c>
    </row>
    <row r="199" spans="2:3" ht="12">
      <c r="B199" s="11" t="s">
        <v>615</v>
      </c>
      <c r="C199" s="2" t="s">
        <v>1782</v>
      </c>
    </row>
    <row r="200" spans="2:3" ht="12" customHeight="1">
      <c r="B200" s="11" t="s">
        <v>616</v>
      </c>
      <c r="C200" s="7" t="s">
        <v>1783</v>
      </c>
    </row>
    <row r="201" spans="2:3" ht="12">
      <c r="B201" s="11" t="s">
        <v>617</v>
      </c>
      <c r="C201" s="2" t="s">
        <v>1784</v>
      </c>
    </row>
    <row r="202" spans="2:3" ht="12">
      <c r="B202" s="11" t="s">
        <v>618</v>
      </c>
      <c r="C202" s="2" t="s">
        <v>1785</v>
      </c>
    </row>
    <row r="203" spans="2:3" ht="12">
      <c r="B203" s="11" t="s">
        <v>619</v>
      </c>
      <c r="C203" s="2" t="s">
        <v>1786</v>
      </c>
    </row>
    <row r="204" spans="2:3" ht="12">
      <c r="B204" s="11" t="s">
        <v>620</v>
      </c>
      <c r="C204" s="2" t="s">
        <v>1787</v>
      </c>
    </row>
    <row r="205" spans="2:3" ht="12">
      <c r="B205" s="11" t="s">
        <v>621</v>
      </c>
      <c r="C205" s="2" t="s">
        <v>1788</v>
      </c>
    </row>
    <row r="206" spans="2:3" ht="24" customHeight="1">
      <c r="B206" s="3" t="s">
        <v>622</v>
      </c>
      <c r="C206" s="7" t="s">
        <v>1789</v>
      </c>
    </row>
    <row r="207" spans="2:3" ht="12">
      <c r="B207" s="11" t="s">
        <v>623</v>
      </c>
      <c r="C207" s="2" t="s">
        <v>1790</v>
      </c>
    </row>
    <row r="208" spans="2:3" ht="12" customHeight="1">
      <c r="B208" s="11" t="s">
        <v>624</v>
      </c>
      <c r="C208" s="7" t="s">
        <v>1791</v>
      </c>
    </row>
    <row r="209" spans="2:3" ht="12">
      <c r="B209" s="11" t="s">
        <v>627</v>
      </c>
      <c r="C209" s="2" t="s">
        <v>1792</v>
      </c>
    </row>
    <row r="210" ht="12">
      <c r="C210" s="2" t="s">
        <v>625</v>
      </c>
    </row>
    <row r="211" ht="12">
      <c r="C211" s="2" t="s">
        <v>626</v>
      </c>
    </row>
    <row r="212" spans="2:3" ht="12" customHeight="1">
      <c r="B212" s="11" t="s">
        <v>628</v>
      </c>
      <c r="C212" s="7" t="s">
        <v>1793</v>
      </c>
    </row>
    <row r="213" ht="12" customHeight="1">
      <c r="C213" s="7" t="s">
        <v>2631</v>
      </c>
    </row>
    <row r="214" ht="12" customHeight="1">
      <c r="C214" s="7" t="s">
        <v>2632</v>
      </c>
    </row>
    <row r="216" ht="12">
      <c r="B216" s="2" t="s">
        <v>629</v>
      </c>
    </row>
    <row r="217" spans="2:3" ht="12">
      <c r="B217" s="11" t="s">
        <v>630</v>
      </c>
      <c r="C217" s="2" t="s">
        <v>631</v>
      </c>
    </row>
    <row r="218" spans="2:3" ht="12">
      <c r="B218" s="11" t="s">
        <v>632</v>
      </c>
      <c r="C218" s="2" t="s">
        <v>1794</v>
      </c>
    </row>
    <row r="219" spans="2:3" ht="12">
      <c r="B219" s="12" t="s">
        <v>633</v>
      </c>
      <c r="C219" s="14" t="s">
        <v>1795</v>
      </c>
    </row>
    <row r="220" spans="2:3" ht="12">
      <c r="B220" s="11" t="s">
        <v>909</v>
      </c>
      <c r="C220" s="2" t="s">
        <v>1796</v>
      </c>
    </row>
    <row r="221" spans="2:3" ht="12">
      <c r="B221" s="11" t="s">
        <v>910</v>
      </c>
      <c r="C221" s="2" t="s">
        <v>1797</v>
      </c>
    </row>
    <row r="222" spans="2:3" ht="12">
      <c r="B222" s="11" t="s">
        <v>911</v>
      </c>
      <c r="C222" s="2" t="s">
        <v>1798</v>
      </c>
    </row>
    <row r="223" spans="2:3" ht="12">
      <c r="B223" s="11" t="s">
        <v>912</v>
      </c>
      <c r="C223" s="2" t="s">
        <v>1799</v>
      </c>
    </row>
    <row r="224" spans="2:3" ht="12">
      <c r="B224" s="11" t="s">
        <v>913</v>
      </c>
      <c r="C224" s="2" t="s">
        <v>1800</v>
      </c>
    </row>
    <row r="225" spans="2:3" ht="12">
      <c r="B225" s="12" t="s">
        <v>914</v>
      </c>
      <c r="C225" s="14" t="s">
        <v>1801</v>
      </c>
    </row>
    <row r="226" spans="2:3" ht="12">
      <c r="B226" s="12"/>
      <c r="C226" s="14" t="s">
        <v>2635</v>
      </c>
    </row>
    <row r="227" ht="12">
      <c r="C227" s="2" t="s">
        <v>2636</v>
      </c>
    </row>
    <row r="228" spans="2:3" ht="12">
      <c r="B228" s="11" t="s">
        <v>915</v>
      </c>
      <c r="C228" s="2" t="s">
        <v>1802</v>
      </c>
    </row>
    <row r="229" spans="2:3" ht="12">
      <c r="B229" s="11" t="s">
        <v>916</v>
      </c>
      <c r="C229" s="2" t="s">
        <v>1803</v>
      </c>
    </row>
    <row r="230" spans="2:3" ht="12">
      <c r="B230" s="12" t="s">
        <v>917</v>
      </c>
      <c r="C230" s="14" t="s">
        <v>1804</v>
      </c>
    </row>
    <row r="232" ht="12">
      <c r="B232" s="2" t="s">
        <v>2637</v>
      </c>
    </row>
    <row r="233" spans="2:3" ht="12">
      <c r="B233" s="11" t="s">
        <v>371</v>
      </c>
      <c r="C233" s="2" t="s">
        <v>478</v>
      </c>
    </row>
    <row r="234" spans="2:3" ht="12">
      <c r="B234" s="11" t="s">
        <v>372</v>
      </c>
      <c r="C234" s="2" t="s">
        <v>489</v>
      </c>
    </row>
    <row r="235" ht="12">
      <c r="C235" s="2" t="s">
        <v>2633</v>
      </c>
    </row>
    <row r="236" ht="12">
      <c r="C236" s="2" t="s">
        <v>918</v>
      </c>
    </row>
    <row r="237" ht="12">
      <c r="C237" s="2" t="s">
        <v>2634</v>
      </c>
    </row>
    <row r="238" spans="2:3" ht="12">
      <c r="B238" s="11" t="s">
        <v>373</v>
      </c>
      <c r="C238" s="2" t="s">
        <v>1805</v>
      </c>
    </row>
    <row r="239" ht="12">
      <c r="C239" s="2" t="s">
        <v>2638</v>
      </c>
    </row>
    <row r="240" ht="12">
      <c r="C240" s="2" t="s">
        <v>2639</v>
      </c>
    </row>
    <row r="241" spans="2:3" ht="12">
      <c r="B241" s="11" t="s">
        <v>374</v>
      </c>
      <c r="C241" s="2" t="s">
        <v>1806</v>
      </c>
    </row>
    <row r="242" ht="12">
      <c r="C242" s="2" t="s">
        <v>2638</v>
      </c>
    </row>
    <row r="243" ht="12">
      <c r="C243" s="2" t="s">
        <v>2639</v>
      </c>
    </row>
    <row r="244" spans="2:3" ht="12">
      <c r="B244" s="11" t="s">
        <v>375</v>
      </c>
      <c r="C244" s="2" t="s">
        <v>360</v>
      </c>
    </row>
    <row r="245" spans="2:3" ht="12">
      <c r="B245" s="12" t="s">
        <v>376</v>
      </c>
      <c r="C245" s="14" t="s">
        <v>1807</v>
      </c>
    </row>
    <row r="246" spans="2:3" ht="12">
      <c r="B246" s="14"/>
      <c r="C246" s="14" t="s">
        <v>361</v>
      </c>
    </row>
    <row r="247" ht="12">
      <c r="C247" s="2" t="s">
        <v>362</v>
      </c>
    </row>
    <row r="248" ht="12">
      <c r="C248" s="2" t="s">
        <v>363</v>
      </c>
    </row>
    <row r="249" ht="12">
      <c r="C249" s="2" t="s">
        <v>364</v>
      </c>
    </row>
    <row r="250" ht="12">
      <c r="C250" s="2" t="s">
        <v>365</v>
      </c>
    </row>
    <row r="251" ht="12">
      <c r="C251" s="2" t="s">
        <v>366</v>
      </c>
    </row>
    <row r="252" spans="2:3" ht="12">
      <c r="B252" s="12" t="s">
        <v>377</v>
      </c>
      <c r="C252" s="14" t="s">
        <v>1808</v>
      </c>
    </row>
    <row r="253" spans="2:3" ht="12">
      <c r="B253" s="14"/>
      <c r="C253" s="14" t="s">
        <v>361</v>
      </c>
    </row>
    <row r="254" ht="12">
      <c r="C254" s="2" t="s">
        <v>362</v>
      </c>
    </row>
    <row r="255" ht="12">
      <c r="C255" s="2" t="s">
        <v>363</v>
      </c>
    </row>
    <row r="256" ht="12">
      <c r="C256" s="2" t="s">
        <v>364</v>
      </c>
    </row>
    <row r="257" spans="2:3" ht="12">
      <c r="B257" s="11" t="s">
        <v>378</v>
      </c>
      <c r="C257" s="2" t="s">
        <v>1809</v>
      </c>
    </row>
    <row r="258" spans="2:3" ht="12">
      <c r="B258" s="11" t="s">
        <v>379</v>
      </c>
      <c r="C258" s="2" t="s">
        <v>1810</v>
      </c>
    </row>
    <row r="259" ht="12">
      <c r="C259" s="2" t="s">
        <v>367</v>
      </c>
    </row>
    <row r="260" ht="12">
      <c r="C260" s="2" t="s">
        <v>368</v>
      </c>
    </row>
    <row r="261" spans="2:3" ht="12">
      <c r="B261" s="11" t="s">
        <v>380</v>
      </c>
      <c r="C261" s="2" t="s">
        <v>1811</v>
      </c>
    </row>
    <row r="262" spans="2:3" ht="12">
      <c r="B262" s="11" t="s">
        <v>381</v>
      </c>
      <c r="C262" s="2" t="s">
        <v>369</v>
      </c>
    </row>
    <row r="263" ht="12">
      <c r="C263" s="2" t="s">
        <v>2640</v>
      </c>
    </row>
    <row r="264" ht="12">
      <c r="C264" s="2" t="s">
        <v>2641</v>
      </c>
    </row>
    <row r="265" ht="12">
      <c r="C265" s="2" t="s">
        <v>1812</v>
      </c>
    </row>
    <row r="266" spans="2:3" ht="12">
      <c r="B266" s="12" t="s">
        <v>382</v>
      </c>
      <c r="C266" s="14" t="s">
        <v>907</v>
      </c>
    </row>
    <row r="267" spans="2:3" ht="12">
      <c r="B267" s="12"/>
      <c r="C267" s="14" t="s">
        <v>370</v>
      </c>
    </row>
    <row r="268" spans="2:3" ht="12">
      <c r="B268" s="11"/>
      <c r="C268" s="2" t="s">
        <v>871</v>
      </c>
    </row>
    <row r="269" spans="2:3" ht="12">
      <c r="B269" s="11" t="s">
        <v>383</v>
      </c>
      <c r="C269" s="2" t="s">
        <v>1813</v>
      </c>
    </row>
    <row r="270" spans="2:3" ht="12">
      <c r="B270" s="11" t="s">
        <v>384</v>
      </c>
      <c r="C270" s="2" t="s">
        <v>1819</v>
      </c>
    </row>
    <row r="271" spans="2:3" ht="12">
      <c r="B271" s="12" t="s">
        <v>385</v>
      </c>
      <c r="C271" s="14" t="s">
        <v>1820</v>
      </c>
    </row>
    <row r="272" spans="2:3" ht="12">
      <c r="B272" s="11" t="s">
        <v>386</v>
      </c>
      <c r="C272" s="2" t="s">
        <v>1821</v>
      </c>
    </row>
    <row r="273" spans="2:3" ht="12">
      <c r="B273" s="11" t="s">
        <v>387</v>
      </c>
      <c r="C273" s="2" t="s">
        <v>1822</v>
      </c>
    </row>
    <row r="274" spans="2:3" ht="12">
      <c r="B274" s="11" t="s">
        <v>388</v>
      </c>
      <c r="C274" s="2" t="s">
        <v>1823</v>
      </c>
    </row>
    <row r="275" spans="2:3" ht="12">
      <c r="B275" s="11" t="s">
        <v>1825</v>
      </c>
      <c r="C275" s="2" t="s">
        <v>1824</v>
      </c>
    </row>
    <row r="277" ht="12">
      <c r="B277" s="2" t="s">
        <v>2642</v>
      </c>
    </row>
    <row r="278" spans="2:3" ht="12">
      <c r="B278" s="12" t="s">
        <v>398</v>
      </c>
      <c r="C278" s="14" t="s">
        <v>1826</v>
      </c>
    </row>
    <row r="279" spans="2:3" ht="24">
      <c r="B279" s="3" t="s">
        <v>392</v>
      </c>
      <c r="C279" s="7" t="s">
        <v>1827</v>
      </c>
    </row>
    <row r="280" spans="2:3" ht="12">
      <c r="B280" s="11" t="s">
        <v>393</v>
      </c>
      <c r="C280" s="7" t="s">
        <v>1828</v>
      </c>
    </row>
    <row r="281" spans="2:3" ht="12">
      <c r="B281" s="11" t="s">
        <v>394</v>
      </c>
      <c r="C281" s="7" t="s">
        <v>1829</v>
      </c>
    </row>
    <row r="282" spans="2:3" ht="12">
      <c r="B282" s="11" t="s">
        <v>395</v>
      </c>
      <c r="C282" s="2" t="s">
        <v>1830</v>
      </c>
    </row>
    <row r="283" spans="2:3" ht="12">
      <c r="B283" s="11" t="s">
        <v>396</v>
      </c>
      <c r="C283" s="2" t="s">
        <v>1831</v>
      </c>
    </row>
    <row r="284" spans="2:3" ht="12">
      <c r="B284" s="12" t="s">
        <v>397</v>
      </c>
      <c r="C284" s="14" t="s">
        <v>1832</v>
      </c>
    </row>
    <row r="285" spans="2:3" ht="12">
      <c r="B285" s="14"/>
      <c r="C285" s="14" t="s">
        <v>389</v>
      </c>
    </row>
    <row r="286" ht="12">
      <c r="C286" s="2" t="s">
        <v>390</v>
      </c>
    </row>
    <row r="287" spans="2:3" ht="12">
      <c r="B287" s="12" t="s">
        <v>399</v>
      </c>
      <c r="C287" s="14" t="s">
        <v>558</v>
      </c>
    </row>
    <row r="288" spans="2:3" ht="12">
      <c r="B288" s="14"/>
      <c r="C288" s="14" t="s">
        <v>389</v>
      </c>
    </row>
    <row r="289" ht="12">
      <c r="C289" s="2" t="s">
        <v>391</v>
      </c>
    </row>
    <row r="291" ht="12">
      <c r="B291" s="2" t="s">
        <v>490</v>
      </c>
    </row>
    <row r="292" spans="2:3" ht="12">
      <c r="B292" s="12" t="s">
        <v>400</v>
      </c>
      <c r="C292" s="14" t="s">
        <v>463</v>
      </c>
    </row>
    <row r="293" spans="2:3" ht="12">
      <c r="B293" s="11" t="s">
        <v>401</v>
      </c>
      <c r="C293" s="2" t="s">
        <v>1833</v>
      </c>
    </row>
    <row r="294" spans="2:3" ht="12">
      <c r="B294" s="11" t="s">
        <v>402</v>
      </c>
      <c r="C294" s="2" t="s">
        <v>1834</v>
      </c>
    </row>
    <row r="295" spans="2:3" ht="12">
      <c r="B295" s="11" t="s">
        <v>403</v>
      </c>
      <c r="C295" s="2" t="s">
        <v>1835</v>
      </c>
    </row>
    <row r="296" spans="2:3" ht="12">
      <c r="B296" s="11" t="s">
        <v>404</v>
      </c>
      <c r="C296" s="2" t="s">
        <v>1836</v>
      </c>
    </row>
    <row r="297" spans="2:3" ht="12">
      <c r="B297" s="11" t="s">
        <v>405</v>
      </c>
      <c r="C297" s="2" t="s">
        <v>1837</v>
      </c>
    </row>
    <row r="298" spans="2:3" ht="12">
      <c r="B298" s="11" t="s">
        <v>406</v>
      </c>
      <c r="C298" s="2" t="s">
        <v>1838</v>
      </c>
    </row>
    <row r="299" spans="2:3" ht="12">
      <c r="B299" s="11" t="s">
        <v>407</v>
      </c>
      <c r="C299" s="2" t="s">
        <v>1839</v>
      </c>
    </row>
    <row r="300" spans="2:3" ht="12">
      <c r="B300" s="11" t="s">
        <v>408</v>
      </c>
      <c r="C300" s="2" t="s">
        <v>1840</v>
      </c>
    </row>
    <row r="301" spans="2:3" ht="12">
      <c r="B301" s="11" t="s">
        <v>409</v>
      </c>
      <c r="C301" s="2" t="s">
        <v>1841</v>
      </c>
    </row>
    <row r="302" spans="2:3" ht="12">
      <c r="B302" s="11" t="s">
        <v>410</v>
      </c>
      <c r="C302" s="2" t="s">
        <v>1842</v>
      </c>
    </row>
    <row r="303" spans="2:3" ht="12">
      <c r="B303" s="12" t="s">
        <v>411</v>
      </c>
      <c r="C303" s="14" t="s">
        <v>1843</v>
      </c>
    </row>
    <row r="304" spans="2:3" ht="12">
      <c r="B304" s="11" t="s">
        <v>412</v>
      </c>
      <c r="C304" s="2" t="s">
        <v>1844</v>
      </c>
    </row>
    <row r="305" spans="2:3" ht="12">
      <c r="B305" s="11" t="s">
        <v>413</v>
      </c>
      <c r="C305" s="2" t="s">
        <v>1845</v>
      </c>
    </row>
    <row r="306" spans="2:3" ht="12">
      <c r="B306" s="11" t="s">
        <v>414</v>
      </c>
      <c r="C306" s="2" t="s">
        <v>1846</v>
      </c>
    </row>
    <row r="307" spans="2:3" ht="12">
      <c r="B307" s="11" t="s">
        <v>415</v>
      </c>
      <c r="C307" s="2" t="s">
        <v>464</v>
      </c>
    </row>
    <row r="308" ht="12">
      <c r="C308" s="2" t="s">
        <v>1847</v>
      </c>
    </row>
    <row r="309" ht="12">
      <c r="C309" s="2" t="s">
        <v>1848</v>
      </c>
    </row>
    <row r="310" ht="12">
      <c r="C310" s="2" t="s">
        <v>1849</v>
      </c>
    </row>
    <row r="311" ht="12">
      <c r="C311" s="2" t="s">
        <v>1850</v>
      </c>
    </row>
    <row r="312" ht="12">
      <c r="C312" s="2" t="s">
        <v>1851</v>
      </c>
    </row>
    <row r="313" ht="12">
      <c r="C313" s="2" t="s">
        <v>1852</v>
      </c>
    </row>
    <row r="314" ht="12">
      <c r="C314" s="2" t="s">
        <v>1853</v>
      </c>
    </row>
    <row r="315" spans="2:3" ht="12">
      <c r="B315" s="11" t="s">
        <v>416</v>
      </c>
      <c r="C315" s="2" t="s">
        <v>1854</v>
      </c>
    </row>
    <row r="316" spans="2:3" ht="12">
      <c r="B316" s="11" t="s">
        <v>417</v>
      </c>
      <c r="C316" s="2" t="s">
        <v>1855</v>
      </c>
    </row>
    <row r="318" ht="12">
      <c r="B318" s="2" t="s">
        <v>469</v>
      </c>
    </row>
    <row r="319" spans="2:3" ht="12">
      <c r="B319" s="12" t="s">
        <v>418</v>
      </c>
      <c r="C319" s="14" t="s">
        <v>1856</v>
      </c>
    </row>
    <row r="320" spans="2:3" ht="12">
      <c r="B320" s="14"/>
      <c r="C320" s="14" t="s">
        <v>465</v>
      </c>
    </row>
    <row r="321" ht="12">
      <c r="C321" s="2" t="s">
        <v>466</v>
      </c>
    </row>
    <row r="322" spans="2:3" ht="12">
      <c r="B322" s="12" t="s">
        <v>419</v>
      </c>
      <c r="C322" s="14" t="s">
        <v>1857</v>
      </c>
    </row>
    <row r="323" spans="2:3" ht="12">
      <c r="B323" s="11" t="s">
        <v>420</v>
      </c>
      <c r="C323" s="2" t="s">
        <v>1858</v>
      </c>
    </row>
    <row r="324" spans="2:3" ht="12">
      <c r="B324" s="11" t="s">
        <v>421</v>
      </c>
      <c r="C324" s="2" t="s">
        <v>1859</v>
      </c>
    </row>
    <row r="325" spans="2:3" ht="12">
      <c r="B325" s="11" t="s">
        <v>422</v>
      </c>
      <c r="C325" s="2" t="s">
        <v>1860</v>
      </c>
    </row>
    <row r="326" spans="2:3" ht="12">
      <c r="B326" s="11" t="s">
        <v>423</v>
      </c>
      <c r="C326" s="2" t="s">
        <v>1861</v>
      </c>
    </row>
    <row r="327" spans="2:3" ht="12">
      <c r="B327" s="11" t="s">
        <v>424</v>
      </c>
      <c r="C327" s="2" t="s">
        <v>1862</v>
      </c>
    </row>
    <row r="328" spans="2:3" ht="12">
      <c r="B328" s="11" t="s">
        <v>425</v>
      </c>
      <c r="C328" s="2" t="s">
        <v>1863</v>
      </c>
    </row>
    <row r="330" ht="12">
      <c r="B330" s="2" t="s">
        <v>2646</v>
      </c>
    </row>
    <row r="331" spans="2:3" ht="12">
      <c r="B331" s="11" t="s">
        <v>428</v>
      </c>
      <c r="C331" s="2" t="s">
        <v>1864</v>
      </c>
    </row>
    <row r="332" ht="12">
      <c r="C332" s="2" t="s">
        <v>2656</v>
      </c>
    </row>
    <row r="333" ht="12">
      <c r="C333" s="2" t="s">
        <v>2657</v>
      </c>
    </row>
    <row r="334" ht="12">
      <c r="C334" s="2" t="s">
        <v>904</v>
      </c>
    </row>
    <row r="335" ht="12">
      <c r="C335" s="2" t="s">
        <v>2651</v>
      </c>
    </row>
    <row r="336" ht="12">
      <c r="C336" s="2" t="s">
        <v>426</v>
      </c>
    </row>
    <row r="337" ht="12">
      <c r="C337" s="2" t="s">
        <v>2652</v>
      </c>
    </row>
    <row r="338" ht="12">
      <c r="C338" s="2" t="s">
        <v>2653</v>
      </c>
    </row>
    <row r="339" ht="12">
      <c r="C339" s="2" t="s">
        <v>559</v>
      </c>
    </row>
    <row r="340" spans="2:3" ht="12">
      <c r="B340" s="11" t="s">
        <v>429</v>
      </c>
      <c r="C340" s="2" t="s">
        <v>1865</v>
      </c>
    </row>
    <row r="341" ht="12">
      <c r="C341" s="2" t="s">
        <v>1866</v>
      </c>
    </row>
    <row r="342" ht="12">
      <c r="C342" s="2" t="s">
        <v>260</v>
      </c>
    </row>
    <row r="343" spans="2:3" ht="12">
      <c r="B343" s="11" t="s">
        <v>430</v>
      </c>
      <c r="C343" s="2" t="s">
        <v>427</v>
      </c>
    </row>
    <row r="344" ht="12">
      <c r="C344" s="2" t="s">
        <v>261</v>
      </c>
    </row>
    <row r="345" ht="12">
      <c r="C345" s="2" t="s">
        <v>262</v>
      </c>
    </row>
    <row r="346" ht="12">
      <c r="C346" s="2" t="s">
        <v>263</v>
      </c>
    </row>
    <row r="347" ht="12">
      <c r="C347" s="2" t="s">
        <v>264</v>
      </c>
    </row>
    <row r="348" ht="12">
      <c r="C348" s="2" t="s">
        <v>265</v>
      </c>
    </row>
    <row r="349" spans="2:3" ht="12">
      <c r="B349" s="11" t="s">
        <v>431</v>
      </c>
      <c r="C349" s="2" t="s">
        <v>266</v>
      </c>
    </row>
    <row r="350" spans="2:3" ht="12">
      <c r="B350" s="11" t="s">
        <v>432</v>
      </c>
      <c r="C350" s="2" t="s">
        <v>267</v>
      </c>
    </row>
    <row r="351" ht="12">
      <c r="C351" s="2" t="s">
        <v>2619</v>
      </c>
    </row>
    <row r="352" ht="12">
      <c r="C352" s="2" t="s">
        <v>2658</v>
      </c>
    </row>
    <row r="353" spans="2:3" ht="12">
      <c r="B353" s="11" t="s">
        <v>433</v>
      </c>
      <c r="C353" s="2" t="s">
        <v>268</v>
      </c>
    </row>
    <row r="354" spans="2:3" ht="12">
      <c r="B354" s="11" t="s">
        <v>434</v>
      </c>
      <c r="C354" s="2" t="s">
        <v>269</v>
      </c>
    </row>
    <row r="355" spans="2:3" ht="12">
      <c r="B355" s="11" t="s">
        <v>435</v>
      </c>
      <c r="C355" s="2" t="s">
        <v>270</v>
      </c>
    </row>
    <row r="356" spans="2:3" ht="12">
      <c r="B356" s="11" t="s">
        <v>436</v>
      </c>
      <c r="C356" s="2" t="s">
        <v>271</v>
      </c>
    </row>
    <row r="357" spans="2:3" ht="12">
      <c r="B357" s="11" t="s">
        <v>437</v>
      </c>
      <c r="C357" s="2" t="s">
        <v>272</v>
      </c>
    </row>
    <row r="358" spans="2:3" ht="12">
      <c r="B358" s="11" t="s">
        <v>438</v>
      </c>
      <c r="C358" s="2" t="s">
        <v>273</v>
      </c>
    </row>
    <row r="359" spans="2:3" ht="12">
      <c r="B359" s="11" t="s">
        <v>439</v>
      </c>
      <c r="C359" s="2" t="s">
        <v>274</v>
      </c>
    </row>
    <row r="360" spans="2:3" ht="12">
      <c r="B360" s="11" t="s">
        <v>560</v>
      </c>
      <c r="C360" s="2" t="s">
        <v>275</v>
      </c>
    </row>
    <row r="361" spans="2:3" ht="11.25" customHeight="1">
      <c r="B361" s="12" t="s">
        <v>440</v>
      </c>
      <c r="C361" s="14" t="s">
        <v>276</v>
      </c>
    </row>
    <row r="362" spans="2:3" ht="12">
      <c r="B362" s="11" t="s">
        <v>441</v>
      </c>
      <c r="C362" s="2" t="s">
        <v>277</v>
      </c>
    </row>
    <row r="364" ht="12">
      <c r="B364" s="2" t="s">
        <v>2659</v>
      </c>
    </row>
    <row r="365" spans="2:3" ht="12">
      <c r="B365" s="11" t="s">
        <v>448</v>
      </c>
      <c r="C365" s="2" t="s">
        <v>278</v>
      </c>
    </row>
    <row r="366" spans="2:3" ht="12">
      <c r="B366" s="11" t="s">
        <v>449</v>
      </c>
      <c r="C366" s="2" t="s">
        <v>279</v>
      </c>
    </row>
    <row r="367" spans="2:3" ht="12">
      <c r="B367" s="11" t="s">
        <v>450</v>
      </c>
      <c r="C367" s="2" t="s">
        <v>280</v>
      </c>
    </row>
    <row r="368" spans="2:3" ht="12">
      <c r="B368" s="11" t="s">
        <v>451</v>
      </c>
      <c r="C368" s="2" t="s">
        <v>281</v>
      </c>
    </row>
    <row r="369" ht="12">
      <c r="C369" s="2" t="s">
        <v>442</v>
      </c>
    </row>
    <row r="370" ht="12">
      <c r="C370" s="2" t="s">
        <v>443</v>
      </c>
    </row>
    <row r="371" spans="2:3" ht="12">
      <c r="B371" s="11" t="s">
        <v>452</v>
      </c>
      <c r="C371" s="2" t="s">
        <v>282</v>
      </c>
    </row>
    <row r="372" ht="12">
      <c r="C372" s="2" t="s">
        <v>2660</v>
      </c>
    </row>
    <row r="373" ht="12">
      <c r="C373" s="2" t="s">
        <v>444</v>
      </c>
    </row>
    <row r="374" spans="2:3" ht="12">
      <c r="B374" s="11" t="s">
        <v>453</v>
      </c>
      <c r="C374" s="2" t="s">
        <v>283</v>
      </c>
    </row>
    <row r="375" ht="12">
      <c r="C375" s="2" t="s">
        <v>284</v>
      </c>
    </row>
    <row r="376" ht="12">
      <c r="C376" s="2" t="s">
        <v>285</v>
      </c>
    </row>
    <row r="377" spans="2:3" ht="12">
      <c r="B377" s="11" t="s">
        <v>454</v>
      </c>
      <c r="C377" s="2" t="s">
        <v>286</v>
      </c>
    </row>
    <row r="378" spans="2:3" ht="12">
      <c r="B378" s="11" t="s">
        <v>2065</v>
      </c>
      <c r="C378" s="2" t="s">
        <v>287</v>
      </c>
    </row>
    <row r="379" spans="2:3" ht="12">
      <c r="B379" s="11" t="s">
        <v>2066</v>
      </c>
      <c r="C379" s="2" t="s">
        <v>288</v>
      </c>
    </row>
    <row r="380" ht="12">
      <c r="C380" s="2" t="s">
        <v>284</v>
      </c>
    </row>
    <row r="381" ht="12">
      <c r="C381" s="2" t="s">
        <v>285</v>
      </c>
    </row>
    <row r="382" spans="2:3" ht="12">
      <c r="B382" s="11" t="s">
        <v>2067</v>
      </c>
      <c r="C382" s="2" t="s">
        <v>289</v>
      </c>
    </row>
    <row r="383" ht="12">
      <c r="C383" s="2" t="s">
        <v>2661</v>
      </c>
    </row>
    <row r="384" ht="12">
      <c r="C384" s="2" t="s">
        <v>2662</v>
      </c>
    </row>
    <row r="385" ht="12">
      <c r="C385" s="2" t="s">
        <v>2654</v>
      </c>
    </row>
    <row r="386" spans="2:3" ht="12">
      <c r="B386" s="11" t="s">
        <v>2068</v>
      </c>
      <c r="C386" s="2" t="s">
        <v>290</v>
      </c>
    </row>
    <row r="387" ht="12">
      <c r="C387" s="2" t="s">
        <v>2661</v>
      </c>
    </row>
    <row r="388" ht="12">
      <c r="C388" s="2" t="s">
        <v>2663</v>
      </c>
    </row>
    <row r="389" ht="12">
      <c r="C389" s="2" t="s">
        <v>2664</v>
      </c>
    </row>
    <row r="390" spans="2:3" ht="12">
      <c r="B390" s="11" t="s">
        <v>2069</v>
      </c>
      <c r="C390" s="2" t="s">
        <v>291</v>
      </c>
    </row>
    <row r="391" spans="2:3" ht="12">
      <c r="B391" s="11" t="s">
        <v>2070</v>
      </c>
      <c r="C391" s="2" t="s">
        <v>292</v>
      </c>
    </row>
    <row r="392" spans="2:3" ht="12">
      <c r="B392" s="12" t="s">
        <v>2071</v>
      </c>
      <c r="C392" s="14" t="s">
        <v>293</v>
      </c>
    </row>
    <row r="393" spans="2:3" ht="12">
      <c r="B393" s="14"/>
      <c r="C393" s="14" t="s">
        <v>445</v>
      </c>
    </row>
    <row r="394" ht="12">
      <c r="C394" s="2" t="s">
        <v>872</v>
      </c>
    </row>
    <row r="395" ht="12">
      <c r="C395" s="2" t="s">
        <v>446</v>
      </c>
    </row>
    <row r="396" ht="12">
      <c r="C396" s="2" t="s">
        <v>447</v>
      </c>
    </row>
    <row r="397" spans="2:3" ht="12">
      <c r="B397" s="11" t="s">
        <v>2072</v>
      </c>
      <c r="C397" s="2" t="s">
        <v>294</v>
      </c>
    </row>
    <row r="398" spans="2:3" ht="12">
      <c r="B398" s="11" t="s">
        <v>2073</v>
      </c>
      <c r="C398" s="2" t="s">
        <v>295</v>
      </c>
    </row>
    <row r="400" ht="12">
      <c r="B400" s="2" t="s">
        <v>470</v>
      </c>
    </row>
    <row r="401" spans="2:3" ht="12">
      <c r="B401" s="12" t="s">
        <v>772</v>
      </c>
      <c r="C401" s="14" t="s">
        <v>296</v>
      </c>
    </row>
    <row r="402" spans="2:3" ht="12">
      <c r="B402" s="14"/>
      <c r="C402" s="14" t="s">
        <v>2665</v>
      </c>
    </row>
    <row r="403" ht="12">
      <c r="C403" s="2" t="s">
        <v>2666</v>
      </c>
    </row>
    <row r="404" ht="12">
      <c r="C404" s="2" t="s">
        <v>460</v>
      </c>
    </row>
    <row r="405" ht="12">
      <c r="C405" s="2" t="s">
        <v>461</v>
      </c>
    </row>
    <row r="406" spans="2:3" ht="12">
      <c r="B406" s="11" t="s">
        <v>773</v>
      </c>
      <c r="C406" s="2" t="s">
        <v>297</v>
      </c>
    </row>
    <row r="407" spans="2:3" ht="12">
      <c r="B407" s="11" t="s">
        <v>774</v>
      </c>
      <c r="C407" s="2" t="s">
        <v>298</v>
      </c>
    </row>
    <row r="408" spans="2:3" ht="12">
      <c r="B408" s="11" t="s">
        <v>775</v>
      </c>
      <c r="C408" s="2" t="s">
        <v>299</v>
      </c>
    </row>
    <row r="409" spans="2:3" ht="12">
      <c r="B409" s="11" t="s">
        <v>776</v>
      </c>
      <c r="C409" s="10" t="s">
        <v>300</v>
      </c>
    </row>
    <row r="410" spans="2:3" ht="12">
      <c r="B410" s="12" t="s">
        <v>777</v>
      </c>
      <c r="C410" s="19" t="s">
        <v>301</v>
      </c>
    </row>
    <row r="411" spans="2:3" ht="12">
      <c r="B411" s="11" t="s">
        <v>778</v>
      </c>
      <c r="C411" s="10" t="s">
        <v>302</v>
      </c>
    </row>
    <row r="412" spans="2:3" ht="12">
      <c r="B412" s="11" t="s">
        <v>779</v>
      </c>
      <c r="C412" s="6" t="s">
        <v>303</v>
      </c>
    </row>
    <row r="413" spans="2:3" ht="12">
      <c r="B413" s="11" t="s">
        <v>780</v>
      </c>
      <c r="C413" s="6" t="s">
        <v>304</v>
      </c>
    </row>
    <row r="414" spans="2:3" ht="12">
      <c r="B414" s="11" t="s">
        <v>781</v>
      </c>
      <c r="C414" s="6" t="s">
        <v>305</v>
      </c>
    </row>
    <row r="415" spans="2:3" ht="12">
      <c r="B415" s="11" t="s">
        <v>782</v>
      </c>
      <c r="C415" s="6" t="s">
        <v>306</v>
      </c>
    </row>
    <row r="416" spans="2:3" ht="12">
      <c r="B416" s="11" t="s">
        <v>783</v>
      </c>
      <c r="C416" s="2" t="s">
        <v>307</v>
      </c>
    </row>
    <row r="417" spans="2:3" ht="12">
      <c r="B417" s="11" t="s">
        <v>784</v>
      </c>
      <c r="C417" s="2" t="s">
        <v>308</v>
      </c>
    </row>
    <row r="418" spans="2:3" ht="12">
      <c r="B418" s="11" t="s">
        <v>785</v>
      </c>
      <c r="C418" s="2" t="s">
        <v>309</v>
      </c>
    </row>
    <row r="419" spans="2:3" ht="12">
      <c r="B419" s="12" t="s">
        <v>786</v>
      </c>
      <c r="C419" s="14" t="s">
        <v>310</v>
      </c>
    </row>
    <row r="420" spans="2:3" ht="12">
      <c r="B420" s="14"/>
      <c r="C420" s="14" t="s">
        <v>2074</v>
      </c>
    </row>
    <row r="421" ht="12">
      <c r="C421" s="2" t="s">
        <v>2075</v>
      </c>
    </row>
    <row r="422" spans="2:3" ht="12">
      <c r="B422" s="11" t="s">
        <v>787</v>
      </c>
      <c r="C422" s="2" t="s">
        <v>311</v>
      </c>
    </row>
    <row r="423" spans="2:3" ht="12">
      <c r="B423" s="11" t="s">
        <v>788</v>
      </c>
      <c r="C423" s="2" t="s">
        <v>312</v>
      </c>
    </row>
    <row r="424" ht="12">
      <c r="C424" s="2" t="s">
        <v>894</v>
      </c>
    </row>
    <row r="425" ht="12">
      <c r="C425" s="2" t="s">
        <v>895</v>
      </c>
    </row>
    <row r="426" ht="12">
      <c r="C426" s="2" t="s">
        <v>2076</v>
      </c>
    </row>
    <row r="427" ht="12">
      <c r="C427" s="2" t="s">
        <v>2077</v>
      </c>
    </row>
    <row r="428" ht="12">
      <c r="C428" s="2" t="s">
        <v>2078</v>
      </c>
    </row>
    <row r="429" spans="2:3" ht="12">
      <c r="B429" s="11" t="s">
        <v>790</v>
      </c>
      <c r="C429" s="2" t="s">
        <v>562</v>
      </c>
    </row>
    <row r="430" spans="2:3" ht="12">
      <c r="B430" s="11" t="s">
        <v>789</v>
      </c>
      <c r="C430" s="2" t="s">
        <v>561</v>
      </c>
    </row>
    <row r="432" ht="12">
      <c r="B432" s="2" t="s">
        <v>462</v>
      </c>
    </row>
    <row r="433" spans="2:3" ht="12">
      <c r="B433" s="11" t="s">
        <v>799</v>
      </c>
      <c r="C433" s="2" t="s">
        <v>313</v>
      </c>
    </row>
    <row r="434" spans="2:3" ht="12">
      <c r="B434" s="11" t="s">
        <v>800</v>
      </c>
      <c r="C434" s="2" t="s">
        <v>791</v>
      </c>
    </row>
    <row r="435" spans="2:3" ht="12">
      <c r="B435" s="11" t="s">
        <v>801</v>
      </c>
      <c r="C435" s="2" t="s">
        <v>314</v>
      </c>
    </row>
    <row r="436" ht="12">
      <c r="C436" s="2" t="s">
        <v>792</v>
      </c>
    </row>
    <row r="437" ht="12">
      <c r="C437" s="2" t="s">
        <v>793</v>
      </c>
    </row>
    <row r="438" spans="2:3" ht="12">
      <c r="B438" s="12" t="s">
        <v>802</v>
      </c>
      <c r="C438" s="14" t="s">
        <v>315</v>
      </c>
    </row>
    <row r="439" spans="2:3" ht="12">
      <c r="B439" s="14"/>
      <c r="C439" s="14" t="s">
        <v>792</v>
      </c>
    </row>
    <row r="440" ht="12">
      <c r="C440" s="2" t="s">
        <v>793</v>
      </c>
    </row>
    <row r="441" spans="2:3" ht="12" customHeight="1">
      <c r="B441" s="11" t="s">
        <v>803</v>
      </c>
      <c r="C441" s="7" t="s">
        <v>316</v>
      </c>
    </row>
    <row r="442" spans="2:3" ht="12" customHeight="1">
      <c r="B442" s="11" t="s">
        <v>804</v>
      </c>
      <c r="C442" s="7" t="s">
        <v>317</v>
      </c>
    </row>
    <row r="443" spans="2:3" ht="12" customHeight="1">
      <c r="B443" s="11" t="s">
        <v>805</v>
      </c>
      <c r="C443" s="7" t="s">
        <v>318</v>
      </c>
    </row>
    <row r="444" spans="2:3" ht="12" customHeight="1">
      <c r="B444" s="11" t="s">
        <v>806</v>
      </c>
      <c r="C444" s="7" t="s">
        <v>319</v>
      </c>
    </row>
    <row r="445" spans="2:3" ht="12" customHeight="1">
      <c r="B445" s="11" t="s">
        <v>807</v>
      </c>
      <c r="C445" s="7" t="s">
        <v>320</v>
      </c>
    </row>
    <row r="446" spans="2:3" ht="12" customHeight="1">
      <c r="B446" s="11" t="s">
        <v>808</v>
      </c>
      <c r="C446" s="7" t="s">
        <v>321</v>
      </c>
    </row>
    <row r="447" spans="2:3" ht="12" customHeight="1">
      <c r="B447" s="11" t="s">
        <v>322</v>
      </c>
      <c r="C447" s="7" t="s">
        <v>327</v>
      </c>
    </row>
    <row r="448" spans="2:3" ht="12">
      <c r="B448" s="11" t="s">
        <v>809</v>
      </c>
      <c r="C448" s="2" t="s">
        <v>477</v>
      </c>
    </row>
    <row r="449" ht="12">
      <c r="C449" s="2" t="s">
        <v>634</v>
      </c>
    </row>
    <row r="450" ht="12">
      <c r="C450" s="2" t="s">
        <v>323</v>
      </c>
    </row>
    <row r="451" ht="12">
      <c r="C451" s="2" t="s">
        <v>324</v>
      </c>
    </row>
    <row r="452" ht="12">
      <c r="C452" s="2" t="s">
        <v>325</v>
      </c>
    </row>
    <row r="453" ht="12">
      <c r="C453" s="2" t="s">
        <v>326</v>
      </c>
    </row>
    <row r="454" spans="2:3" ht="12">
      <c r="B454" s="11" t="s">
        <v>328</v>
      </c>
      <c r="C454" s="2" t="s">
        <v>330</v>
      </c>
    </row>
    <row r="455" ht="12">
      <c r="C455" s="2" t="s">
        <v>2643</v>
      </c>
    </row>
    <row r="456" ht="12">
      <c r="C456" s="2" t="s">
        <v>332</v>
      </c>
    </row>
    <row r="457" spans="2:3" ht="12">
      <c r="B457" s="11" t="s">
        <v>329</v>
      </c>
      <c r="C457" s="2" t="s">
        <v>331</v>
      </c>
    </row>
    <row r="458" spans="2:3" ht="12">
      <c r="B458" s="11" t="s">
        <v>333</v>
      </c>
      <c r="C458" s="2" t="s">
        <v>335</v>
      </c>
    </row>
    <row r="459" spans="2:3" ht="12">
      <c r="B459" s="11" t="s">
        <v>810</v>
      </c>
      <c r="C459" s="2" t="s">
        <v>336</v>
      </c>
    </row>
    <row r="460" spans="2:3" ht="12">
      <c r="B460" s="11" t="s">
        <v>334</v>
      </c>
      <c r="C460" s="2" t="s">
        <v>337</v>
      </c>
    </row>
    <row r="461" ht="12">
      <c r="C461" s="2" t="s">
        <v>2644</v>
      </c>
    </row>
    <row r="462" ht="12">
      <c r="C462" s="2" t="s">
        <v>2645</v>
      </c>
    </row>
    <row r="463" spans="2:3" ht="12">
      <c r="B463" s="11" t="s">
        <v>811</v>
      </c>
      <c r="C463" s="2" t="s">
        <v>338</v>
      </c>
    </row>
    <row r="464" spans="2:3" ht="12">
      <c r="B464" s="11" t="s">
        <v>812</v>
      </c>
      <c r="C464" s="2" t="s">
        <v>339</v>
      </c>
    </row>
    <row r="465" ht="12">
      <c r="C465" s="2" t="s">
        <v>794</v>
      </c>
    </row>
    <row r="466" ht="12">
      <c r="C466" s="2" t="s">
        <v>905</v>
      </c>
    </row>
    <row r="467" ht="12">
      <c r="C467" s="2" t="s">
        <v>893</v>
      </c>
    </row>
    <row r="468" ht="12">
      <c r="C468" s="2" t="s">
        <v>795</v>
      </c>
    </row>
    <row r="469" spans="2:3" ht="12">
      <c r="B469" s="11" t="s">
        <v>341</v>
      </c>
      <c r="C469" s="2" t="s">
        <v>340</v>
      </c>
    </row>
    <row r="470" ht="12">
      <c r="C470" s="2" t="s">
        <v>873</v>
      </c>
    </row>
    <row r="471" ht="12">
      <c r="C471" s="2" t="s">
        <v>796</v>
      </c>
    </row>
    <row r="472" spans="2:3" ht="12">
      <c r="B472" s="11" t="s">
        <v>342</v>
      </c>
      <c r="C472" s="2" t="s">
        <v>343</v>
      </c>
    </row>
    <row r="473" spans="2:3" ht="12">
      <c r="B473" s="11" t="s">
        <v>813</v>
      </c>
      <c r="C473" s="2" t="s">
        <v>344</v>
      </c>
    </row>
    <row r="474" spans="2:3" ht="12">
      <c r="B474" s="11" t="s">
        <v>814</v>
      </c>
      <c r="C474" s="2" t="s">
        <v>345</v>
      </c>
    </row>
    <row r="475" spans="2:3" ht="12">
      <c r="B475" s="11" t="s">
        <v>815</v>
      </c>
      <c r="C475" s="2" t="s">
        <v>346</v>
      </c>
    </row>
    <row r="476" spans="2:3" ht="12">
      <c r="B476" s="11" t="s">
        <v>354</v>
      </c>
      <c r="C476" s="2" t="s">
        <v>347</v>
      </c>
    </row>
    <row r="477" spans="2:3" ht="12">
      <c r="B477" s="11" t="s">
        <v>816</v>
      </c>
      <c r="C477" s="2" t="s">
        <v>348</v>
      </c>
    </row>
    <row r="478" spans="2:3" ht="12">
      <c r="B478" s="11" t="s">
        <v>817</v>
      </c>
      <c r="C478" s="2" t="s">
        <v>349</v>
      </c>
    </row>
    <row r="479" ht="12">
      <c r="C479" s="2" t="s">
        <v>797</v>
      </c>
    </row>
    <row r="480" ht="12">
      <c r="C480" s="2" t="s">
        <v>798</v>
      </c>
    </row>
    <row r="481" spans="2:3" ht="12">
      <c r="B481" s="11" t="s">
        <v>355</v>
      </c>
      <c r="C481" s="2" t="s">
        <v>350</v>
      </c>
    </row>
    <row r="482" spans="2:3" ht="12">
      <c r="B482" s="11" t="s">
        <v>818</v>
      </c>
      <c r="C482" s="2" t="s">
        <v>351</v>
      </c>
    </row>
    <row r="483" spans="2:3" ht="12">
      <c r="B483" s="11" t="s">
        <v>819</v>
      </c>
      <c r="C483" s="2" t="s">
        <v>352</v>
      </c>
    </row>
    <row r="484" spans="2:3" ht="12">
      <c r="B484" s="12" t="s">
        <v>356</v>
      </c>
      <c r="C484" s="14" t="s">
        <v>353</v>
      </c>
    </row>
    <row r="485" spans="2:3" ht="12">
      <c r="B485" s="11" t="s">
        <v>357</v>
      </c>
      <c r="C485" s="2" t="s">
        <v>359</v>
      </c>
    </row>
    <row r="486" spans="2:3" ht="12">
      <c r="B486" s="11" t="s">
        <v>358</v>
      </c>
      <c r="C486" s="2" t="s">
        <v>563</v>
      </c>
    </row>
    <row r="488" ht="12">
      <c r="B488" s="2" t="s">
        <v>2625</v>
      </c>
    </row>
    <row r="489" spans="2:3" ht="12">
      <c r="B489" s="11" t="s">
        <v>828</v>
      </c>
      <c r="C489" s="2" t="s">
        <v>1715</v>
      </c>
    </row>
    <row r="490" spans="2:3" ht="12">
      <c r="B490" s="12" t="s">
        <v>829</v>
      </c>
      <c r="C490" s="14" t="s">
        <v>1716</v>
      </c>
    </row>
    <row r="491" spans="2:3" ht="12">
      <c r="B491" s="12" t="s">
        <v>830</v>
      </c>
      <c r="C491" s="14" t="s">
        <v>1717</v>
      </c>
    </row>
    <row r="492" spans="2:3" ht="12">
      <c r="B492" s="11" t="s">
        <v>831</v>
      </c>
      <c r="C492" s="2" t="s">
        <v>1718</v>
      </c>
    </row>
    <row r="493" spans="2:3" ht="12">
      <c r="B493" s="11" t="s">
        <v>832</v>
      </c>
      <c r="C493" s="2" t="s">
        <v>1719</v>
      </c>
    </row>
    <row r="494" spans="2:3" ht="12">
      <c r="B494" s="11" t="s">
        <v>833</v>
      </c>
      <c r="C494" s="2" t="s">
        <v>1720</v>
      </c>
    </row>
    <row r="495" spans="2:3" ht="12">
      <c r="B495" s="11" t="s">
        <v>834</v>
      </c>
      <c r="C495" s="2" t="s">
        <v>2647</v>
      </c>
    </row>
    <row r="496" ht="12">
      <c r="C496" s="2" t="s">
        <v>2648</v>
      </c>
    </row>
    <row r="497" ht="12">
      <c r="C497" s="2" t="s">
        <v>2649</v>
      </c>
    </row>
    <row r="498" spans="2:3" ht="12">
      <c r="B498" s="11" t="s">
        <v>835</v>
      </c>
      <c r="C498" s="2" t="s">
        <v>2650</v>
      </c>
    </row>
    <row r="499" ht="12">
      <c r="C499" s="2" t="s">
        <v>2648</v>
      </c>
    </row>
    <row r="500" ht="12">
      <c r="C500" s="2" t="s">
        <v>2627</v>
      </c>
    </row>
    <row r="501" spans="2:3" ht="12">
      <c r="B501" s="11" t="s">
        <v>836</v>
      </c>
      <c r="C501" s="2" t="s">
        <v>1721</v>
      </c>
    </row>
    <row r="502" spans="2:3" ht="12">
      <c r="B502" s="11" t="s">
        <v>837</v>
      </c>
      <c r="C502" s="2" t="s">
        <v>1722</v>
      </c>
    </row>
    <row r="503" spans="2:3" ht="12">
      <c r="B503" s="11" t="s">
        <v>838</v>
      </c>
      <c r="C503" s="2" t="s">
        <v>1723</v>
      </c>
    </row>
    <row r="504" spans="2:3" ht="12">
      <c r="B504" s="11" t="s">
        <v>839</v>
      </c>
      <c r="C504" s="2" t="s">
        <v>1724</v>
      </c>
    </row>
    <row r="505" spans="2:3" ht="12">
      <c r="B505" s="11" t="s">
        <v>840</v>
      </c>
      <c r="C505" s="2" t="s">
        <v>1725</v>
      </c>
    </row>
    <row r="506" spans="2:3" ht="12">
      <c r="B506" s="11" t="s">
        <v>841</v>
      </c>
      <c r="C506" s="6" t="s">
        <v>820</v>
      </c>
    </row>
    <row r="507" spans="2:3" ht="12">
      <c r="B507" s="11" t="s">
        <v>842</v>
      </c>
      <c r="C507" s="2" t="s">
        <v>1726</v>
      </c>
    </row>
    <row r="508" spans="2:3" ht="12">
      <c r="B508" s="11" t="s">
        <v>843</v>
      </c>
      <c r="C508" s="2" t="s">
        <v>1727</v>
      </c>
    </row>
    <row r="509" spans="2:3" ht="12">
      <c r="B509" s="11" t="s">
        <v>844</v>
      </c>
      <c r="C509" s="6" t="s">
        <v>821</v>
      </c>
    </row>
    <row r="510" spans="2:3" ht="12">
      <c r="B510" s="11" t="s">
        <v>845</v>
      </c>
      <c r="C510" s="6" t="s">
        <v>2655</v>
      </c>
    </row>
    <row r="511" spans="2:3" ht="12">
      <c r="B511" s="11" t="s">
        <v>846</v>
      </c>
      <c r="C511" s="2" t="s">
        <v>822</v>
      </c>
    </row>
    <row r="512" spans="2:3" ht="12">
      <c r="B512" s="11" t="s">
        <v>847</v>
      </c>
      <c r="C512" s="2" t="s">
        <v>1728</v>
      </c>
    </row>
    <row r="513" ht="12">
      <c r="C513" s="2" t="s">
        <v>771</v>
      </c>
    </row>
    <row r="514" ht="12">
      <c r="C514" s="2" t="s">
        <v>884</v>
      </c>
    </row>
    <row r="515" spans="2:3" ht="12">
      <c r="B515" s="11" t="s">
        <v>848</v>
      </c>
      <c r="C515" s="2" t="s">
        <v>823</v>
      </c>
    </row>
    <row r="516" ht="12">
      <c r="C516" s="2" t="s">
        <v>1729</v>
      </c>
    </row>
    <row r="517" ht="12">
      <c r="C517" s="2" t="s">
        <v>1730</v>
      </c>
    </row>
    <row r="518" spans="2:3" ht="12">
      <c r="B518" s="11" t="s">
        <v>849</v>
      </c>
      <c r="C518" s="2" t="s">
        <v>1731</v>
      </c>
    </row>
    <row r="519" spans="2:3" ht="12">
      <c r="B519" s="11" t="s">
        <v>850</v>
      </c>
      <c r="C519" s="2" t="s">
        <v>767</v>
      </c>
    </row>
    <row r="520" spans="2:3" ht="12">
      <c r="B520" s="11" t="s">
        <v>851</v>
      </c>
      <c r="C520" s="2" t="s">
        <v>1732</v>
      </c>
    </row>
    <row r="521" spans="2:3" ht="12">
      <c r="B521" s="11" t="s">
        <v>852</v>
      </c>
      <c r="C521" s="2" t="s">
        <v>824</v>
      </c>
    </row>
    <row r="522" spans="2:3" ht="12">
      <c r="B522" s="11" t="s">
        <v>853</v>
      </c>
      <c r="C522" s="2" t="s">
        <v>768</v>
      </c>
    </row>
    <row r="523" spans="2:3" ht="12">
      <c r="B523" s="11" t="s">
        <v>854</v>
      </c>
      <c r="C523" s="2" t="s">
        <v>825</v>
      </c>
    </row>
    <row r="524" spans="2:3" ht="12">
      <c r="B524" s="11" t="s">
        <v>855</v>
      </c>
      <c r="C524" s="2" t="s">
        <v>826</v>
      </c>
    </row>
    <row r="525" spans="2:3" ht="12">
      <c r="B525" s="11" t="s">
        <v>856</v>
      </c>
      <c r="C525" s="2" t="s">
        <v>1733</v>
      </c>
    </row>
    <row r="526" spans="2:3" ht="12">
      <c r="B526" s="11"/>
      <c r="C526" s="2" t="s">
        <v>885</v>
      </c>
    </row>
    <row r="527" ht="12">
      <c r="C527" s="2" t="s">
        <v>886</v>
      </c>
    </row>
    <row r="529" ht="12">
      <c r="B529" s="2" t="s">
        <v>491</v>
      </c>
    </row>
    <row r="530" spans="2:3" ht="12">
      <c r="B530" s="11" t="s">
        <v>857</v>
      </c>
      <c r="C530" s="2" t="s">
        <v>887</v>
      </c>
    </row>
    <row r="531" spans="2:3" ht="12">
      <c r="B531" s="12" t="s">
        <v>858</v>
      </c>
      <c r="C531" s="14" t="s">
        <v>827</v>
      </c>
    </row>
    <row r="532" spans="2:3" ht="12">
      <c r="B532" s="14"/>
      <c r="C532" s="14" t="s">
        <v>1734</v>
      </c>
    </row>
    <row r="533" ht="12">
      <c r="C533" s="2" t="s">
        <v>1735</v>
      </c>
    </row>
    <row r="534" ht="12">
      <c r="C534" s="2" t="s">
        <v>1736</v>
      </c>
    </row>
    <row r="535" ht="12">
      <c r="C535" s="2" t="s">
        <v>1737</v>
      </c>
    </row>
    <row r="536" ht="12">
      <c r="C536" s="2" t="s">
        <v>1738</v>
      </c>
    </row>
    <row r="537" ht="12">
      <c r="C537" s="2" t="s">
        <v>1739</v>
      </c>
    </row>
    <row r="538" ht="12">
      <c r="C538" s="2" t="s">
        <v>1740</v>
      </c>
    </row>
    <row r="539" ht="12">
      <c r="C539" s="2" t="s">
        <v>1741</v>
      </c>
    </row>
    <row r="540" spans="2:3" ht="12">
      <c r="B540" s="11" t="s">
        <v>859</v>
      </c>
      <c r="C540" s="2" t="s">
        <v>1742</v>
      </c>
    </row>
    <row r="542" ht="12">
      <c r="B542" s="2" t="s">
        <v>888</v>
      </c>
    </row>
    <row r="543" spans="2:3" ht="12">
      <c r="B543" s="11" t="s">
        <v>860</v>
      </c>
      <c r="C543" s="2" t="s">
        <v>1743</v>
      </c>
    </row>
    <row r="544" spans="2:3" ht="12">
      <c r="B544" s="12" t="s">
        <v>861</v>
      </c>
      <c r="C544" s="14" t="s">
        <v>889</v>
      </c>
    </row>
    <row r="545" ht="12">
      <c r="C545" s="2" t="s">
        <v>1744</v>
      </c>
    </row>
    <row r="546" spans="2:3" ht="12">
      <c r="B546" s="14"/>
      <c r="C546" s="14" t="s">
        <v>1745</v>
      </c>
    </row>
    <row r="547" ht="12">
      <c r="C547" s="2" t="s">
        <v>1746</v>
      </c>
    </row>
    <row r="548" ht="12">
      <c r="C548" s="2" t="s">
        <v>1747</v>
      </c>
    </row>
    <row r="549" spans="2:3" ht="12">
      <c r="B549" s="11" t="s">
        <v>862</v>
      </c>
      <c r="C549" s="2" t="s">
        <v>1748</v>
      </c>
    </row>
    <row r="550" spans="2:3" ht="12">
      <c r="B550" s="11" t="s">
        <v>863</v>
      </c>
      <c r="C550" s="2" t="s">
        <v>1749</v>
      </c>
    </row>
    <row r="551" spans="2:3" ht="12">
      <c r="B551" s="12" t="s">
        <v>864</v>
      </c>
      <c r="C551" s="14" t="s">
        <v>1750</v>
      </c>
    </row>
    <row r="552" ht="12">
      <c r="C552" s="2" t="s">
        <v>1751</v>
      </c>
    </row>
    <row r="553" ht="12">
      <c r="C553" s="14" t="s">
        <v>892</v>
      </c>
    </row>
    <row r="554" ht="12">
      <c r="C554" s="2" t="s">
        <v>1752</v>
      </c>
    </row>
    <row r="555" ht="12">
      <c r="C555" s="2" t="s">
        <v>1753</v>
      </c>
    </row>
    <row r="556" ht="12">
      <c r="C556" s="2" t="s">
        <v>1754</v>
      </c>
    </row>
    <row r="557" ht="12">
      <c r="C557" s="2" t="s">
        <v>1755</v>
      </c>
    </row>
    <row r="558" ht="12">
      <c r="C558" s="2" t="s">
        <v>550</v>
      </c>
    </row>
    <row r="559" ht="12">
      <c r="C559" s="2" t="s">
        <v>551</v>
      </c>
    </row>
    <row r="561" ht="12">
      <c r="B561" s="2" t="s">
        <v>890</v>
      </c>
    </row>
    <row r="562" ht="12">
      <c r="C562" s="2" t="s">
        <v>891</v>
      </c>
    </row>
  </sheetData>
  <printOptions/>
  <pageMargins left="0.75" right="0.75" top="1" bottom="1" header="0.512" footer="0.512"/>
  <pageSetup fitToHeight="5" fitToWidth="1" horizontalDpi="600" verticalDpi="600" orientation="portrait" paperSize="9" scale="55" r:id="rId2"/>
  <drawing r:id="rId1"/>
</worksheet>
</file>

<file path=xl/worksheets/sheet5.xml><?xml version="1.0" encoding="utf-8"?>
<worksheet xmlns="http://schemas.openxmlformats.org/spreadsheetml/2006/main" xmlns:r="http://schemas.openxmlformats.org/officeDocument/2006/relationships">
  <dimension ref="B2:R74"/>
  <sheetViews>
    <sheetView workbookViewId="0" topLeftCell="A1">
      <selection activeCell="A1" sqref="A1"/>
    </sheetView>
  </sheetViews>
  <sheetFormatPr defaultColWidth="9.00390625" defaultRowHeight="13.5"/>
  <cols>
    <col min="1" max="1" width="2.625" style="127" customWidth="1"/>
    <col min="2" max="2" width="3.125" style="127" customWidth="1"/>
    <col min="3" max="3" width="9.875" style="127" customWidth="1"/>
    <col min="4" max="5" width="9.125" style="127" customWidth="1"/>
    <col min="6" max="8" width="9.00390625" style="127" customWidth="1"/>
    <col min="9" max="9" width="9.125" style="127" customWidth="1"/>
    <col min="10" max="10" width="9.00390625" style="127" customWidth="1"/>
    <col min="11" max="11" width="9.625" style="127" customWidth="1"/>
    <col min="12" max="16384" width="9.00390625" style="127" customWidth="1"/>
  </cols>
  <sheetData>
    <row r="2" ht="14.25">
      <c r="B2" s="128" t="s">
        <v>2243</v>
      </c>
    </row>
    <row r="3" spans="3:18" ht="12.75" thickBot="1">
      <c r="C3" s="129"/>
      <c r="L3" s="130"/>
      <c r="R3" s="130" t="s">
        <v>2225</v>
      </c>
    </row>
    <row r="4" spans="2:18" ht="15" customHeight="1" thickTop="1">
      <c r="B4" s="1342" t="s">
        <v>2226</v>
      </c>
      <c r="C4" s="1343"/>
      <c r="D4" s="1340" t="s">
        <v>2227</v>
      </c>
      <c r="E4" s="1340" t="s">
        <v>2228</v>
      </c>
      <c r="F4" s="1340"/>
      <c r="G4" s="1340" t="s">
        <v>2181</v>
      </c>
      <c r="H4" s="1340"/>
      <c r="I4" s="1340" t="s">
        <v>2229</v>
      </c>
      <c r="J4" s="1340"/>
      <c r="K4" s="1340" t="s">
        <v>2230</v>
      </c>
      <c r="L4" s="1340"/>
      <c r="M4" s="1339" t="s">
        <v>2231</v>
      </c>
      <c r="N4" s="1339"/>
      <c r="O4" s="1339"/>
      <c r="P4" s="1339"/>
      <c r="Q4" s="1339"/>
      <c r="R4" s="1339"/>
    </row>
    <row r="5" spans="2:18" ht="15" customHeight="1">
      <c r="B5" s="1344"/>
      <c r="C5" s="1345"/>
      <c r="D5" s="1341"/>
      <c r="E5" s="1341"/>
      <c r="F5" s="1341"/>
      <c r="G5" s="1341"/>
      <c r="H5" s="1341"/>
      <c r="I5" s="1341"/>
      <c r="J5" s="1341"/>
      <c r="K5" s="1341"/>
      <c r="L5" s="1341"/>
      <c r="M5" s="1348" t="s">
        <v>2232</v>
      </c>
      <c r="N5" s="1348"/>
      <c r="O5" s="1348" t="s">
        <v>2233</v>
      </c>
      <c r="P5" s="1348"/>
      <c r="Q5" s="1348" t="s">
        <v>2234</v>
      </c>
      <c r="R5" s="1348"/>
    </row>
    <row r="6" spans="2:18" ht="15" customHeight="1">
      <c r="B6" s="1346"/>
      <c r="C6" s="1347"/>
      <c r="D6" s="131" t="s">
        <v>2235</v>
      </c>
      <c r="E6" s="131" t="s">
        <v>2235</v>
      </c>
      <c r="F6" s="131" t="s">
        <v>2236</v>
      </c>
      <c r="G6" s="131" t="s">
        <v>2235</v>
      </c>
      <c r="H6" s="131" t="s">
        <v>2236</v>
      </c>
      <c r="I6" s="131" t="s">
        <v>2235</v>
      </c>
      <c r="J6" s="131" t="s">
        <v>2236</v>
      </c>
      <c r="K6" s="131" t="s">
        <v>2235</v>
      </c>
      <c r="L6" s="131" t="s">
        <v>2236</v>
      </c>
      <c r="M6" s="132" t="s">
        <v>2237</v>
      </c>
      <c r="N6" s="132" t="s">
        <v>2238</v>
      </c>
      <c r="O6" s="132" t="s">
        <v>2237</v>
      </c>
      <c r="P6" s="132" t="s">
        <v>2238</v>
      </c>
      <c r="Q6" s="132" t="s">
        <v>2239</v>
      </c>
      <c r="R6" s="132" t="s">
        <v>2240</v>
      </c>
    </row>
    <row r="7" spans="2:18" s="133" customFormat="1" ht="15" customHeight="1">
      <c r="B7" s="1349" t="s">
        <v>2219</v>
      </c>
      <c r="C7" s="1350"/>
      <c r="D7" s="134">
        <f aca="true" t="shared" si="0" ref="D7:R7">SUM(D9:D10)</f>
        <v>347879</v>
      </c>
      <c r="E7" s="134">
        <f t="shared" si="0"/>
        <v>351365</v>
      </c>
      <c r="F7" s="134">
        <f t="shared" si="0"/>
        <v>3486</v>
      </c>
      <c r="G7" s="134">
        <f t="shared" si="0"/>
        <v>355941</v>
      </c>
      <c r="H7" s="134">
        <f t="shared" si="0"/>
        <v>4576</v>
      </c>
      <c r="I7" s="134">
        <f t="shared" si="0"/>
        <v>360178</v>
      </c>
      <c r="J7" s="134">
        <f t="shared" si="0"/>
        <v>4237</v>
      </c>
      <c r="K7" s="134">
        <f t="shared" si="0"/>
        <v>364041</v>
      </c>
      <c r="L7" s="134">
        <f t="shared" si="0"/>
        <v>3863</v>
      </c>
      <c r="M7" s="134">
        <f t="shared" si="0"/>
        <v>7525</v>
      </c>
      <c r="N7" s="134">
        <f t="shared" si="0"/>
        <v>7189</v>
      </c>
      <c r="O7" s="134">
        <f t="shared" si="0"/>
        <v>5835</v>
      </c>
      <c r="P7" s="134">
        <f t="shared" si="0"/>
        <v>5895</v>
      </c>
      <c r="Q7" s="134">
        <f t="shared" si="0"/>
        <v>3706</v>
      </c>
      <c r="R7" s="135">
        <f t="shared" si="0"/>
        <v>2827</v>
      </c>
    </row>
    <row r="8" spans="2:18" s="133" customFormat="1" ht="6" customHeight="1">
      <c r="B8" s="136"/>
      <c r="C8" s="137"/>
      <c r="D8" s="138"/>
      <c r="E8" s="138"/>
      <c r="F8" s="138"/>
      <c r="G8" s="138"/>
      <c r="H8" s="138"/>
      <c r="I8" s="138"/>
      <c r="J8" s="138"/>
      <c r="K8" s="138"/>
      <c r="L8" s="138"/>
      <c r="M8" s="138"/>
      <c r="N8" s="138"/>
      <c r="O8" s="138"/>
      <c r="P8" s="138"/>
      <c r="Q8" s="138"/>
      <c r="R8" s="139"/>
    </row>
    <row r="9" spans="2:18" s="133" customFormat="1" ht="15" customHeight="1">
      <c r="B9" s="1337" t="s">
        <v>2220</v>
      </c>
      <c r="C9" s="1338"/>
      <c r="D9" s="138">
        <f aca="true" t="shared" si="1" ref="D9:R9">SUM(D17:D31)</f>
        <v>261969</v>
      </c>
      <c r="E9" s="138">
        <f t="shared" si="1"/>
        <v>265513</v>
      </c>
      <c r="F9" s="138">
        <f t="shared" si="1"/>
        <v>3544</v>
      </c>
      <c r="G9" s="138">
        <f t="shared" si="1"/>
        <v>269722</v>
      </c>
      <c r="H9" s="138">
        <f t="shared" si="1"/>
        <v>4209</v>
      </c>
      <c r="I9" s="138">
        <f t="shared" si="1"/>
        <v>273656</v>
      </c>
      <c r="J9" s="138">
        <f t="shared" si="1"/>
        <v>3934</v>
      </c>
      <c r="K9" s="138">
        <f t="shared" si="1"/>
        <v>277108</v>
      </c>
      <c r="L9" s="138">
        <f t="shared" si="1"/>
        <v>3452</v>
      </c>
      <c r="M9" s="138">
        <f t="shared" si="1"/>
        <v>6406</v>
      </c>
      <c r="N9" s="138">
        <f t="shared" si="1"/>
        <v>6646</v>
      </c>
      <c r="O9" s="138">
        <f t="shared" si="1"/>
        <v>5016</v>
      </c>
      <c r="P9" s="138">
        <f t="shared" si="1"/>
        <v>5536</v>
      </c>
      <c r="Q9" s="138">
        <f t="shared" si="1"/>
        <v>3119</v>
      </c>
      <c r="R9" s="139">
        <f t="shared" si="1"/>
        <v>2167</v>
      </c>
    </row>
    <row r="10" spans="2:18" s="133" customFormat="1" ht="15" customHeight="1">
      <c r="B10" s="1337" t="s">
        <v>2241</v>
      </c>
      <c r="C10" s="1338"/>
      <c r="D10" s="138">
        <f aca="true" t="shared" si="2" ref="D10:R10">SUM(D33:D66)</f>
        <v>85910</v>
      </c>
      <c r="E10" s="138">
        <f t="shared" si="2"/>
        <v>85852</v>
      </c>
      <c r="F10" s="138">
        <f t="shared" si="2"/>
        <v>-58</v>
      </c>
      <c r="G10" s="138">
        <f t="shared" si="2"/>
        <v>86219</v>
      </c>
      <c r="H10" s="138">
        <f t="shared" si="2"/>
        <v>367</v>
      </c>
      <c r="I10" s="138">
        <f t="shared" si="2"/>
        <v>86522</v>
      </c>
      <c r="J10" s="138">
        <f t="shared" si="2"/>
        <v>303</v>
      </c>
      <c r="K10" s="138">
        <f t="shared" si="2"/>
        <v>86933</v>
      </c>
      <c r="L10" s="138">
        <f t="shared" si="2"/>
        <v>411</v>
      </c>
      <c r="M10" s="138">
        <f t="shared" si="2"/>
        <v>1119</v>
      </c>
      <c r="N10" s="138">
        <f t="shared" si="2"/>
        <v>543</v>
      </c>
      <c r="O10" s="138">
        <f t="shared" si="2"/>
        <v>819</v>
      </c>
      <c r="P10" s="138">
        <f t="shared" si="2"/>
        <v>359</v>
      </c>
      <c r="Q10" s="138">
        <f t="shared" si="2"/>
        <v>587</v>
      </c>
      <c r="R10" s="139">
        <f t="shared" si="2"/>
        <v>660</v>
      </c>
    </row>
    <row r="11" spans="2:18" s="133" customFormat="1" ht="7.5" customHeight="1">
      <c r="B11" s="140"/>
      <c r="C11" s="141"/>
      <c r="D11" s="138"/>
      <c r="E11" s="138"/>
      <c r="F11" s="138"/>
      <c r="G11" s="138"/>
      <c r="H11" s="138"/>
      <c r="I11" s="138"/>
      <c r="J11" s="138"/>
      <c r="K11" s="138"/>
      <c r="L11" s="138"/>
      <c r="M11" s="138"/>
      <c r="N11" s="138"/>
      <c r="O11" s="138"/>
      <c r="P11" s="138"/>
      <c r="Q11" s="138"/>
      <c r="R11" s="139"/>
    </row>
    <row r="12" spans="2:18" s="133" customFormat="1" ht="13.5" customHeight="1">
      <c r="B12" s="1337" t="s">
        <v>2221</v>
      </c>
      <c r="C12" s="1338"/>
      <c r="D12" s="138">
        <f aca="true" t="shared" si="3" ref="D12:R12">+D17+D23+D24+D25+D28+D29+D30+D33+D34+D35+D36+D37+D38+D39</f>
        <v>162159</v>
      </c>
      <c r="E12" s="138">
        <f t="shared" si="3"/>
        <v>164430</v>
      </c>
      <c r="F12" s="138">
        <f t="shared" si="3"/>
        <v>2271</v>
      </c>
      <c r="G12" s="138">
        <f t="shared" si="3"/>
        <v>167254</v>
      </c>
      <c r="H12" s="138">
        <f t="shared" si="3"/>
        <v>2824</v>
      </c>
      <c r="I12" s="138">
        <f t="shared" si="3"/>
        <v>169952</v>
      </c>
      <c r="J12" s="138">
        <f t="shared" si="3"/>
        <v>2698</v>
      </c>
      <c r="K12" s="138">
        <f t="shared" si="3"/>
        <v>172192</v>
      </c>
      <c r="L12" s="138">
        <f t="shared" si="3"/>
        <v>2240</v>
      </c>
      <c r="M12" s="138">
        <f t="shared" si="3"/>
        <v>3674</v>
      </c>
      <c r="N12" s="138">
        <f t="shared" si="3"/>
        <v>4300</v>
      </c>
      <c r="O12" s="138">
        <f t="shared" si="3"/>
        <v>3059</v>
      </c>
      <c r="P12" s="138">
        <f t="shared" si="3"/>
        <v>3296</v>
      </c>
      <c r="Q12" s="138">
        <f t="shared" si="3"/>
        <v>1970</v>
      </c>
      <c r="R12" s="139">
        <f t="shared" si="3"/>
        <v>1349</v>
      </c>
    </row>
    <row r="13" spans="2:18" s="133" customFormat="1" ht="13.5" customHeight="1">
      <c r="B13" s="1337" t="s">
        <v>2222</v>
      </c>
      <c r="C13" s="1338"/>
      <c r="D13" s="138">
        <f aca="true" t="shared" si="4" ref="D13:R13">+D22+D41+D42+D43+D44+D45+D46+D47</f>
        <v>25858</v>
      </c>
      <c r="E13" s="138">
        <f t="shared" si="4"/>
        <v>25866</v>
      </c>
      <c r="F13" s="138">
        <f t="shared" si="4"/>
        <v>8</v>
      </c>
      <c r="G13" s="138">
        <f t="shared" si="4"/>
        <v>25987</v>
      </c>
      <c r="H13" s="138">
        <f t="shared" si="4"/>
        <v>121</v>
      </c>
      <c r="I13" s="138">
        <f t="shared" si="4"/>
        <v>26012</v>
      </c>
      <c r="J13" s="138">
        <f t="shared" si="4"/>
        <v>25</v>
      </c>
      <c r="K13" s="138">
        <f t="shared" si="4"/>
        <v>26134</v>
      </c>
      <c r="L13" s="138">
        <f t="shared" si="4"/>
        <v>122</v>
      </c>
      <c r="M13" s="138">
        <f t="shared" si="4"/>
        <v>558</v>
      </c>
      <c r="N13" s="138">
        <f t="shared" si="4"/>
        <v>208</v>
      </c>
      <c r="O13" s="138">
        <f t="shared" si="4"/>
        <v>479</v>
      </c>
      <c r="P13" s="138">
        <f t="shared" si="4"/>
        <v>204</v>
      </c>
      <c r="Q13" s="138">
        <f t="shared" si="4"/>
        <v>254</v>
      </c>
      <c r="R13" s="139">
        <f t="shared" si="4"/>
        <v>215</v>
      </c>
    </row>
    <row r="14" spans="2:18" s="133" customFormat="1" ht="13.5" customHeight="1">
      <c r="B14" s="1337" t="s">
        <v>2223</v>
      </c>
      <c r="C14" s="1338"/>
      <c r="D14" s="138">
        <f aca="true" t="shared" si="5" ref="D14:R14">+D18+D27+D31+D49+D50+D51+D52+D53</f>
        <v>69420</v>
      </c>
      <c r="E14" s="138">
        <f t="shared" si="5"/>
        <v>69922</v>
      </c>
      <c r="F14" s="138">
        <f t="shared" si="5"/>
        <v>502</v>
      </c>
      <c r="G14" s="138">
        <f t="shared" si="5"/>
        <v>70617</v>
      </c>
      <c r="H14" s="138">
        <f t="shared" si="5"/>
        <v>695</v>
      </c>
      <c r="I14" s="138">
        <f t="shared" si="5"/>
        <v>71158</v>
      </c>
      <c r="J14" s="138">
        <f t="shared" si="5"/>
        <v>541</v>
      </c>
      <c r="K14" s="138">
        <f t="shared" si="5"/>
        <v>71591</v>
      </c>
      <c r="L14" s="138">
        <f t="shared" si="5"/>
        <v>433</v>
      </c>
      <c r="M14" s="138">
        <f t="shared" si="5"/>
        <v>1449</v>
      </c>
      <c r="N14" s="138">
        <f t="shared" si="5"/>
        <v>1241</v>
      </c>
      <c r="O14" s="138">
        <f t="shared" si="5"/>
        <v>1044</v>
      </c>
      <c r="P14" s="138">
        <f t="shared" si="5"/>
        <v>1234</v>
      </c>
      <c r="Q14" s="138">
        <f t="shared" si="5"/>
        <v>672</v>
      </c>
      <c r="R14" s="139">
        <f t="shared" si="5"/>
        <v>651</v>
      </c>
    </row>
    <row r="15" spans="2:18" s="133" customFormat="1" ht="13.5" customHeight="1">
      <c r="B15" s="1337" t="s">
        <v>2224</v>
      </c>
      <c r="C15" s="1338"/>
      <c r="D15" s="139">
        <f aca="true" t="shared" si="6" ref="D15:R15">+D19+D20+D55+D56+D57+D58+D59+D60+D61+D62+D63+D64+D65+D66</f>
        <v>90442</v>
      </c>
      <c r="E15" s="138">
        <f t="shared" si="6"/>
        <v>91147</v>
      </c>
      <c r="F15" s="138">
        <f t="shared" si="6"/>
        <v>705</v>
      </c>
      <c r="G15" s="138">
        <f t="shared" si="6"/>
        <v>92083</v>
      </c>
      <c r="H15" s="138">
        <f t="shared" si="6"/>
        <v>936</v>
      </c>
      <c r="I15" s="138">
        <f t="shared" si="6"/>
        <v>93056</v>
      </c>
      <c r="J15" s="138">
        <f t="shared" si="6"/>
        <v>973</v>
      </c>
      <c r="K15" s="138">
        <f t="shared" si="6"/>
        <v>94124</v>
      </c>
      <c r="L15" s="138">
        <f t="shared" si="6"/>
        <v>1068</v>
      </c>
      <c r="M15" s="138">
        <f t="shared" si="6"/>
        <v>1844</v>
      </c>
      <c r="N15" s="138">
        <f t="shared" si="6"/>
        <v>1440</v>
      </c>
      <c r="O15" s="138">
        <f t="shared" si="6"/>
        <v>1253</v>
      </c>
      <c r="P15" s="138">
        <f t="shared" si="6"/>
        <v>1161</v>
      </c>
      <c r="Q15" s="138">
        <f t="shared" si="6"/>
        <v>810</v>
      </c>
      <c r="R15" s="139">
        <f t="shared" si="6"/>
        <v>612</v>
      </c>
    </row>
    <row r="16" spans="2:18" ht="6" customHeight="1">
      <c r="B16" s="142"/>
      <c r="C16" s="145"/>
      <c r="D16" s="146"/>
      <c r="E16" s="147"/>
      <c r="F16" s="147"/>
      <c r="G16" s="147"/>
      <c r="H16" s="147"/>
      <c r="I16" s="147"/>
      <c r="J16" s="148"/>
      <c r="K16" s="149"/>
      <c r="L16" s="148"/>
      <c r="M16" s="150"/>
      <c r="N16" s="150"/>
      <c r="O16" s="150"/>
      <c r="P16" s="150"/>
      <c r="Q16" s="151"/>
      <c r="R16" s="150"/>
    </row>
    <row r="17" spans="2:18" ht="13.5" customHeight="1">
      <c r="B17" s="142"/>
      <c r="C17" s="152" t="s">
        <v>2121</v>
      </c>
      <c r="D17" s="153">
        <v>80246</v>
      </c>
      <c r="E17" s="154">
        <v>81716</v>
      </c>
      <c r="F17" s="155">
        <v>1470</v>
      </c>
      <c r="G17" s="153">
        <v>83571</v>
      </c>
      <c r="H17" s="154">
        <v>1855</v>
      </c>
      <c r="I17" s="155">
        <v>85157</v>
      </c>
      <c r="J17" s="153">
        <v>1586</v>
      </c>
      <c r="K17" s="156">
        <v>86353</v>
      </c>
      <c r="L17" s="153">
        <v>1196</v>
      </c>
      <c r="M17" s="157">
        <v>1844</v>
      </c>
      <c r="N17" s="157">
        <v>3282</v>
      </c>
      <c r="O17" s="157">
        <v>1764</v>
      </c>
      <c r="P17" s="157">
        <v>2559</v>
      </c>
      <c r="Q17" s="157">
        <v>1195</v>
      </c>
      <c r="R17" s="157">
        <v>802</v>
      </c>
    </row>
    <row r="18" spans="2:18" ht="13.5" customHeight="1">
      <c r="B18" s="142"/>
      <c r="C18" s="152" t="s">
        <v>2122</v>
      </c>
      <c r="D18" s="153">
        <v>29473</v>
      </c>
      <c r="E18" s="154">
        <v>29817</v>
      </c>
      <c r="F18" s="155">
        <v>344</v>
      </c>
      <c r="G18" s="153">
        <v>30276</v>
      </c>
      <c r="H18" s="154">
        <v>459</v>
      </c>
      <c r="I18" s="155">
        <v>30678</v>
      </c>
      <c r="J18" s="153">
        <v>402</v>
      </c>
      <c r="K18" s="156">
        <v>30915</v>
      </c>
      <c r="L18" s="153">
        <v>237</v>
      </c>
      <c r="M18" s="157">
        <v>794</v>
      </c>
      <c r="N18" s="157">
        <v>836</v>
      </c>
      <c r="O18" s="157">
        <v>480</v>
      </c>
      <c r="P18" s="157">
        <v>943</v>
      </c>
      <c r="Q18" s="157">
        <v>414</v>
      </c>
      <c r="R18" s="157">
        <v>384</v>
      </c>
    </row>
    <row r="19" spans="2:18" ht="13.5" customHeight="1">
      <c r="B19" s="142"/>
      <c r="C19" s="152" t="s">
        <v>2123</v>
      </c>
      <c r="D19" s="153">
        <v>29854</v>
      </c>
      <c r="E19" s="154">
        <v>30230</v>
      </c>
      <c r="F19" s="155">
        <v>376</v>
      </c>
      <c r="G19" s="153">
        <v>30712</v>
      </c>
      <c r="H19" s="154">
        <v>482</v>
      </c>
      <c r="I19" s="155">
        <v>31084</v>
      </c>
      <c r="J19" s="153">
        <v>372</v>
      </c>
      <c r="K19" s="156">
        <v>31529</v>
      </c>
      <c r="L19" s="153">
        <v>445</v>
      </c>
      <c r="M19" s="157">
        <v>813</v>
      </c>
      <c r="N19" s="157">
        <v>537</v>
      </c>
      <c r="O19" s="157">
        <v>549</v>
      </c>
      <c r="P19" s="157">
        <v>467</v>
      </c>
      <c r="Q19" s="157">
        <v>200</v>
      </c>
      <c r="R19" s="157">
        <v>89</v>
      </c>
    </row>
    <row r="20" spans="2:18" ht="13.5" customHeight="1">
      <c r="B20" s="142"/>
      <c r="C20" s="152" t="s">
        <v>2124</v>
      </c>
      <c r="D20" s="153">
        <v>30737</v>
      </c>
      <c r="E20" s="154">
        <v>31107</v>
      </c>
      <c r="F20" s="155">
        <v>370</v>
      </c>
      <c r="G20" s="153">
        <v>31519</v>
      </c>
      <c r="H20" s="154">
        <v>412</v>
      </c>
      <c r="I20" s="155">
        <v>31922</v>
      </c>
      <c r="J20" s="153">
        <v>403</v>
      </c>
      <c r="K20" s="156">
        <v>32435</v>
      </c>
      <c r="L20" s="153">
        <v>513</v>
      </c>
      <c r="M20" s="157">
        <v>620</v>
      </c>
      <c r="N20" s="157">
        <v>743</v>
      </c>
      <c r="O20" s="157">
        <v>432</v>
      </c>
      <c r="P20" s="157">
        <v>567</v>
      </c>
      <c r="Q20" s="157">
        <v>445</v>
      </c>
      <c r="R20" s="157">
        <v>296</v>
      </c>
    </row>
    <row r="21" spans="2:18" ht="6" customHeight="1">
      <c r="B21" s="142"/>
      <c r="C21" s="152"/>
      <c r="D21" s="153"/>
      <c r="E21" s="154"/>
      <c r="F21" s="155"/>
      <c r="G21" s="153"/>
      <c r="H21" s="154"/>
      <c r="I21" s="155"/>
      <c r="J21" s="153"/>
      <c r="K21" s="156"/>
      <c r="L21" s="153"/>
      <c r="M21" s="157"/>
      <c r="N21" s="157"/>
      <c r="O21" s="157"/>
      <c r="P21" s="157"/>
      <c r="Q21" s="157"/>
      <c r="R21" s="157"/>
    </row>
    <row r="22" spans="2:18" ht="13.5" customHeight="1">
      <c r="B22" s="142"/>
      <c r="C22" s="152" t="s">
        <v>2125</v>
      </c>
      <c r="D22" s="153">
        <v>12347</v>
      </c>
      <c r="E22" s="154">
        <v>12427</v>
      </c>
      <c r="F22" s="155">
        <v>80</v>
      </c>
      <c r="G22" s="153">
        <v>12521</v>
      </c>
      <c r="H22" s="154">
        <v>94</v>
      </c>
      <c r="I22" s="155">
        <v>12650</v>
      </c>
      <c r="J22" s="153">
        <v>129</v>
      </c>
      <c r="K22" s="156">
        <v>12759</v>
      </c>
      <c r="L22" s="153">
        <v>109</v>
      </c>
      <c r="M22" s="157">
        <v>419</v>
      </c>
      <c r="N22" s="157">
        <v>164</v>
      </c>
      <c r="O22" s="157">
        <v>359</v>
      </c>
      <c r="P22" s="157">
        <v>159</v>
      </c>
      <c r="Q22" s="157">
        <v>149</v>
      </c>
      <c r="R22" s="157">
        <v>105</v>
      </c>
    </row>
    <row r="23" spans="2:18" ht="13.5" customHeight="1">
      <c r="B23" s="142"/>
      <c r="C23" s="152" t="s">
        <v>2126</v>
      </c>
      <c r="D23" s="153">
        <v>10469</v>
      </c>
      <c r="E23" s="154">
        <v>10560</v>
      </c>
      <c r="F23" s="155">
        <v>91</v>
      </c>
      <c r="G23" s="153">
        <v>10700</v>
      </c>
      <c r="H23" s="154">
        <v>140</v>
      </c>
      <c r="I23" s="155">
        <v>10865</v>
      </c>
      <c r="J23" s="153">
        <v>165</v>
      </c>
      <c r="K23" s="156">
        <v>11107</v>
      </c>
      <c r="L23" s="153">
        <v>242</v>
      </c>
      <c r="M23" s="157">
        <v>251</v>
      </c>
      <c r="N23" s="157">
        <v>120</v>
      </c>
      <c r="O23" s="157">
        <v>127</v>
      </c>
      <c r="P23" s="157">
        <v>68</v>
      </c>
      <c r="Q23" s="157">
        <v>150</v>
      </c>
      <c r="R23" s="157">
        <v>84</v>
      </c>
    </row>
    <row r="24" spans="2:18" ht="13.5" customHeight="1">
      <c r="B24" s="142"/>
      <c r="C24" s="152" t="s">
        <v>2127</v>
      </c>
      <c r="D24" s="153">
        <v>10072</v>
      </c>
      <c r="E24" s="154">
        <v>10169</v>
      </c>
      <c r="F24" s="155">
        <v>97</v>
      </c>
      <c r="G24" s="153">
        <v>10296</v>
      </c>
      <c r="H24" s="154">
        <v>127</v>
      </c>
      <c r="I24" s="155">
        <v>10424</v>
      </c>
      <c r="J24" s="153">
        <v>128</v>
      </c>
      <c r="K24" s="156">
        <v>10522</v>
      </c>
      <c r="L24" s="153">
        <v>98</v>
      </c>
      <c r="M24" s="157">
        <v>190</v>
      </c>
      <c r="N24" s="157">
        <v>88</v>
      </c>
      <c r="O24" s="157">
        <v>151</v>
      </c>
      <c r="P24" s="157">
        <v>58</v>
      </c>
      <c r="Q24" s="157">
        <v>94</v>
      </c>
      <c r="R24" s="157">
        <v>65</v>
      </c>
    </row>
    <row r="25" spans="2:18" ht="13.5" customHeight="1">
      <c r="B25" s="142"/>
      <c r="C25" s="152" t="s">
        <v>2128</v>
      </c>
      <c r="D25" s="153">
        <v>7529</v>
      </c>
      <c r="E25" s="154">
        <v>7531</v>
      </c>
      <c r="F25" s="155">
        <v>2</v>
      </c>
      <c r="G25" s="153">
        <v>7545</v>
      </c>
      <c r="H25" s="154">
        <v>14</v>
      </c>
      <c r="I25" s="155">
        <v>7574</v>
      </c>
      <c r="J25" s="153">
        <v>29</v>
      </c>
      <c r="K25" s="156">
        <v>7634</v>
      </c>
      <c r="L25" s="153">
        <v>60</v>
      </c>
      <c r="M25" s="157">
        <v>116</v>
      </c>
      <c r="N25" s="157">
        <v>28</v>
      </c>
      <c r="O25" s="157">
        <v>88</v>
      </c>
      <c r="P25" s="157">
        <v>26</v>
      </c>
      <c r="Q25" s="157">
        <v>47</v>
      </c>
      <c r="R25" s="157">
        <v>17</v>
      </c>
    </row>
    <row r="26" spans="2:18" ht="6" customHeight="1">
      <c r="B26" s="142"/>
      <c r="C26" s="152"/>
      <c r="D26" s="153"/>
      <c r="E26" s="154"/>
      <c r="F26" s="155"/>
      <c r="G26" s="153"/>
      <c r="H26" s="154"/>
      <c r="I26" s="155"/>
      <c r="J26" s="153"/>
      <c r="K26" s="156"/>
      <c r="L26" s="153"/>
      <c r="M26" s="157"/>
      <c r="N26" s="157"/>
      <c r="O26" s="157"/>
      <c r="P26" s="157"/>
      <c r="Q26" s="157"/>
      <c r="R26" s="157"/>
    </row>
    <row r="27" spans="2:18" ht="13.5" customHeight="1">
      <c r="B27" s="142"/>
      <c r="C27" s="152" t="s">
        <v>2129</v>
      </c>
      <c r="D27" s="153">
        <v>8848</v>
      </c>
      <c r="E27" s="154">
        <v>8913</v>
      </c>
      <c r="F27" s="155">
        <v>65</v>
      </c>
      <c r="G27" s="153">
        <v>9001</v>
      </c>
      <c r="H27" s="154">
        <v>88</v>
      </c>
      <c r="I27" s="155">
        <v>9058</v>
      </c>
      <c r="J27" s="153">
        <v>57</v>
      </c>
      <c r="K27" s="156">
        <v>9065</v>
      </c>
      <c r="L27" s="153">
        <v>7</v>
      </c>
      <c r="M27" s="157">
        <v>192</v>
      </c>
      <c r="N27" s="157">
        <v>76</v>
      </c>
      <c r="O27" s="157">
        <v>171</v>
      </c>
      <c r="P27" s="157">
        <v>84</v>
      </c>
      <c r="Q27" s="157">
        <v>92</v>
      </c>
      <c r="R27" s="157">
        <v>98</v>
      </c>
    </row>
    <row r="28" spans="2:18" ht="13.5" customHeight="1">
      <c r="B28" s="142"/>
      <c r="C28" s="152" t="s">
        <v>2130</v>
      </c>
      <c r="D28" s="153">
        <v>16281</v>
      </c>
      <c r="E28" s="154">
        <v>16639</v>
      </c>
      <c r="F28" s="155">
        <v>358</v>
      </c>
      <c r="G28" s="153">
        <v>16980</v>
      </c>
      <c r="H28" s="154">
        <v>341</v>
      </c>
      <c r="I28" s="155">
        <v>17330</v>
      </c>
      <c r="J28" s="153">
        <v>350</v>
      </c>
      <c r="K28" s="156">
        <v>17671</v>
      </c>
      <c r="L28" s="153">
        <v>341</v>
      </c>
      <c r="M28" s="157">
        <v>570</v>
      </c>
      <c r="N28" s="157">
        <v>319</v>
      </c>
      <c r="O28" s="157">
        <v>377</v>
      </c>
      <c r="P28" s="157">
        <v>244</v>
      </c>
      <c r="Q28" s="157">
        <v>193</v>
      </c>
      <c r="R28" s="157">
        <v>120</v>
      </c>
    </row>
    <row r="29" spans="2:18" ht="13.5" customHeight="1">
      <c r="B29" s="142"/>
      <c r="C29" s="152" t="s">
        <v>2131</v>
      </c>
      <c r="D29" s="153">
        <v>10786</v>
      </c>
      <c r="E29" s="154">
        <v>11008</v>
      </c>
      <c r="F29" s="155">
        <v>222</v>
      </c>
      <c r="G29" s="153">
        <v>11109</v>
      </c>
      <c r="H29" s="154">
        <v>101</v>
      </c>
      <c r="I29" s="155">
        <v>11329</v>
      </c>
      <c r="J29" s="153">
        <v>220</v>
      </c>
      <c r="K29" s="156">
        <v>11473</v>
      </c>
      <c r="L29" s="153">
        <v>144</v>
      </c>
      <c r="M29" s="157">
        <v>348</v>
      </c>
      <c r="N29" s="157">
        <v>346</v>
      </c>
      <c r="O29" s="157">
        <v>291</v>
      </c>
      <c r="P29" s="157">
        <v>270</v>
      </c>
      <c r="Q29" s="157">
        <v>59</v>
      </c>
      <c r="R29" s="157">
        <v>48</v>
      </c>
    </row>
    <row r="30" spans="2:18" ht="13.5" customHeight="1">
      <c r="B30" s="142"/>
      <c r="C30" s="152" t="s">
        <v>2132</v>
      </c>
      <c r="D30" s="153">
        <v>5575</v>
      </c>
      <c r="E30" s="154">
        <v>5569</v>
      </c>
      <c r="F30" s="155">
        <v>-6</v>
      </c>
      <c r="G30" s="153">
        <v>5563</v>
      </c>
      <c r="H30" s="154">
        <v>-6</v>
      </c>
      <c r="I30" s="155">
        <v>5575</v>
      </c>
      <c r="J30" s="153">
        <v>12</v>
      </c>
      <c r="K30" s="156">
        <v>5573</v>
      </c>
      <c r="L30" s="153">
        <v>-2</v>
      </c>
      <c r="M30" s="157">
        <v>43</v>
      </c>
      <c r="N30" s="157">
        <v>16</v>
      </c>
      <c r="O30" s="157">
        <v>59</v>
      </c>
      <c r="P30" s="157">
        <v>19</v>
      </c>
      <c r="Q30" s="157">
        <v>72</v>
      </c>
      <c r="R30" s="157">
        <v>55</v>
      </c>
    </row>
    <row r="31" spans="2:18" ht="13.5" customHeight="1">
      <c r="B31" s="142"/>
      <c r="C31" s="152" t="s">
        <v>2133</v>
      </c>
      <c r="D31" s="153">
        <v>9752</v>
      </c>
      <c r="E31" s="154">
        <v>9827</v>
      </c>
      <c r="F31" s="155">
        <v>75</v>
      </c>
      <c r="G31" s="153">
        <v>9929</v>
      </c>
      <c r="H31" s="154">
        <v>102</v>
      </c>
      <c r="I31" s="155">
        <v>10010</v>
      </c>
      <c r="J31" s="153">
        <v>81</v>
      </c>
      <c r="K31" s="156">
        <v>10072</v>
      </c>
      <c r="L31" s="153">
        <v>62</v>
      </c>
      <c r="M31" s="157">
        <v>206</v>
      </c>
      <c r="N31" s="157">
        <v>91</v>
      </c>
      <c r="O31" s="157">
        <v>168</v>
      </c>
      <c r="P31" s="157">
        <v>72</v>
      </c>
      <c r="Q31" s="157">
        <v>9</v>
      </c>
      <c r="R31" s="157">
        <v>4</v>
      </c>
    </row>
    <row r="32" spans="2:18" ht="6" customHeight="1">
      <c r="B32" s="142"/>
      <c r="C32" s="152"/>
      <c r="D32" s="153"/>
      <c r="E32" s="154"/>
      <c r="F32" s="155"/>
      <c r="G32" s="153"/>
      <c r="H32" s="154"/>
      <c r="I32" s="155"/>
      <c r="J32" s="153"/>
      <c r="K32" s="156"/>
      <c r="L32" s="153"/>
      <c r="M32" s="157"/>
      <c r="N32" s="157"/>
      <c r="O32" s="157"/>
      <c r="P32" s="157"/>
      <c r="Q32" s="157"/>
      <c r="R32" s="157"/>
    </row>
    <row r="33" spans="2:18" ht="13.5" customHeight="1">
      <c r="B33" s="142"/>
      <c r="C33" s="152" t="s">
        <v>2134</v>
      </c>
      <c r="D33" s="153">
        <v>3758</v>
      </c>
      <c r="E33" s="154">
        <v>3780</v>
      </c>
      <c r="F33" s="155">
        <v>22</v>
      </c>
      <c r="G33" s="153">
        <v>3817</v>
      </c>
      <c r="H33" s="154">
        <v>37</v>
      </c>
      <c r="I33" s="155">
        <v>3869</v>
      </c>
      <c r="J33" s="153">
        <v>52</v>
      </c>
      <c r="K33" s="156">
        <v>3925</v>
      </c>
      <c r="L33" s="153">
        <v>56</v>
      </c>
      <c r="M33" s="157">
        <v>88</v>
      </c>
      <c r="N33" s="157">
        <v>13</v>
      </c>
      <c r="O33" s="157">
        <v>34</v>
      </c>
      <c r="P33" s="157">
        <v>7</v>
      </c>
      <c r="Q33" s="157">
        <v>46</v>
      </c>
      <c r="R33" s="157">
        <v>50</v>
      </c>
    </row>
    <row r="34" spans="2:18" ht="13.5" customHeight="1">
      <c r="B34" s="142"/>
      <c r="C34" s="152" t="s">
        <v>2135</v>
      </c>
      <c r="D34" s="153">
        <v>2793</v>
      </c>
      <c r="E34" s="154">
        <v>2814</v>
      </c>
      <c r="F34" s="155">
        <v>21</v>
      </c>
      <c r="G34" s="153">
        <v>2987</v>
      </c>
      <c r="H34" s="154">
        <v>173</v>
      </c>
      <c r="I34" s="155">
        <v>3020</v>
      </c>
      <c r="J34" s="153">
        <v>33</v>
      </c>
      <c r="K34" s="156">
        <v>3047</v>
      </c>
      <c r="L34" s="153">
        <v>27</v>
      </c>
      <c r="M34" s="157">
        <v>45</v>
      </c>
      <c r="N34" s="157">
        <v>8</v>
      </c>
      <c r="O34" s="157">
        <v>19</v>
      </c>
      <c r="P34" s="157">
        <v>4</v>
      </c>
      <c r="Q34" s="157">
        <v>9</v>
      </c>
      <c r="R34" s="157">
        <v>12</v>
      </c>
    </row>
    <row r="35" spans="2:18" ht="13.5" customHeight="1">
      <c r="B35" s="142"/>
      <c r="C35" s="152" t="s">
        <v>2136</v>
      </c>
      <c r="D35" s="153">
        <v>5135</v>
      </c>
      <c r="E35" s="154">
        <v>5163</v>
      </c>
      <c r="F35" s="155">
        <v>28</v>
      </c>
      <c r="G35" s="153">
        <v>5225</v>
      </c>
      <c r="H35" s="154">
        <v>62</v>
      </c>
      <c r="I35" s="155">
        <v>5280</v>
      </c>
      <c r="J35" s="153">
        <v>55</v>
      </c>
      <c r="K35" s="156">
        <v>5319</v>
      </c>
      <c r="L35" s="153">
        <v>39</v>
      </c>
      <c r="M35" s="157">
        <v>69</v>
      </c>
      <c r="N35" s="157">
        <v>25</v>
      </c>
      <c r="O35" s="157">
        <v>57</v>
      </c>
      <c r="P35" s="157">
        <v>14</v>
      </c>
      <c r="Q35" s="157">
        <v>37</v>
      </c>
      <c r="R35" s="157">
        <v>21</v>
      </c>
    </row>
    <row r="36" spans="2:18" ht="13.5" customHeight="1">
      <c r="B36" s="142"/>
      <c r="C36" s="152" t="s">
        <v>2137</v>
      </c>
      <c r="D36" s="153">
        <v>2103</v>
      </c>
      <c r="E36" s="154">
        <v>2097</v>
      </c>
      <c r="F36" s="155">
        <v>-6</v>
      </c>
      <c r="G36" s="153">
        <v>2104</v>
      </c>
      <c r="H36" s="154">
        <v>7</v>
      </c>
      <c r="I36" s="155">
        <v>2122</v>
      </c>
      <c r="J36" s="153">
        <v>18</v>
      </c>
      <c r="K36" s="156">
        <v>2144</v>
      </c>
      <c r="L36" s="153">
        <v>22</v>
      </c>
      <c r="M36" s="157">
        <v>18</v>
      </c>
      <c r="N36" s="157">
        <v>11</v>
      </c>
      <c r="O36" s="157">
        <v>18</v>
      </c>
      <c r="P36" s="157">
        <v>8</v>
      </c>
      <c r="Q36" s="157">
        <v>29</v>
      </c>
      <c r="R36" s="157">
        <v>10</v>
      </c>
    </row>
    <row r="37" spans="2:18" ht="13.5" customHeight="1">
      <c r="B37" s="142"/>
      <c r="C37" s="152" t="s">
        <v>2138</v>
      </c>
      <c r="D37" s="153">
        <v>2443</v>
      </c>
      <c r="E37" s="154">
        <v>2426</v>
      </c>
      <c r="F37" s="155">
        <v>-17</v>
      </c>
      <c r="G37" s="153">
        <v>2411</v>
      </c>
      <c r="H37" s="154">
        <v>-15</v>
      </c>
      <c r="I37" s="155">
        <v>2457</v>
      </c>
      <c r="J37" s="153">
        <v>46</v>
      </c>
      <c r="K37" s="156">
        <v>2468</v>
      </c>
      <c r="L37" s="153">
        <v>11</v>
      </c>
      <c r="M37" s="157">
        <v>26</v>
      </c>
      <c r="N37" s="157">
        <v>10</v>
      </c>
      <c r="O37" s="157">
        <v>21</v>
      </c>
      <c r="P37" s="157">
        <v>2</v>
      </c>
      <c r="Q37" s="157">
        <v>9</v>
      </c>
      <c r="R37" s="157">
        <v>11</v>
      </c>
    </row>
    <row r="38" spans="2:18" ht="13.5" customHeight="1">
      <c r="B38" s="142"/>
      <c r="C38" s="152" t="s">
        <v>2139</v>
      </c>
      <c r="D38" s="153">
        <v>2574</v>
      </c>
      <c r="E38" s="154">
        <v>2578</v>
      </c>
      <c r="F38" s="155">
        <v>4</v>
      </c>
      <c r="G38" s="153">
        <v>2587</v>
      </c>
      <c r="H38" s="154">
        <v>9</v>
      </c>
      <c r="I38" s="155">
        <v>2602</v>
      </c>
      <c r="J38" s="153">
        <v>15</v>
      </c>
      <c r="K38" s="156">
        <v>2605</v>
      </c>
      <c r="L38" s="153">
        <v>3</v>
      </c>
      <c r="M38" s="157">
        <v>40</v>
      </c>
      <c r="N38" s="157">
        <v>15</v>
      </c>
      <c r="O38" s="157">
        <v>23</v>
      </c>
      <c r="P38" s="157">
        <v>7</v>
      </c>
      <c r="Q38" s="157">
        <v>11</v>
      </c>
      <c r="R38" s="157">
        <v>33</v>
      </c>
    </row>
    <row r="39" spans="2:18" ht="13.5" customHeight="1">
      <c r="B39" s="142"/>
      <c r="C39" s="152" t="s">
        <v>2140</v>
      </c>
      <c r="D39" s="153">
        <v>2395</v>
      </c>
      <c r="E39" s="154">
        <v>2380</v>
      </c>
      <c r="F39" s="155">
        <v>-15</v>
      </c>
      <c r="G39" s="153">
        <v>2359</v>
      </c>
      <c r="H39" s="154">
        <v>-21</v>
      </c>
      <c r="I39" s="155">
        <v>2348</v>
      </c>
      <c r="J39" s="153">
        <v>-11</v>
      </c>
      <c r="K39" s="156">
        <v>2351</v>
      </c>
      <c r="L39" s="153">
        <v>3</v>
      </c>
      <c r="M39" s="157">
        <v>26</v>
      </c>
      <c r="N39" s="157">
        <v>19</v>
      </c>
      <c r="O39" s="157">
        <v>30</v>
      </c>
      <c r="P39" s="157">
        <v>10</v>
      </c>
      <c r="Q39" s="157">
        <v>19</v>
      </c>
      <c r="R39" s="157">
        <v>21</v>
      </c>
    </row>
    <row r="40" spans="2:18" ht="6" customHeight="1">
      <c r="B40" s="142"/>
      <c r="C40" s="152"/>
      <c r="D40" s="153"/>
      <c r="E40" s="154"/>
      <c r="F40" s="155"/>
      <c r="G40" s="153"/>
      <c r="H40" s="154"/>
      <c r="I40" s="155"/>
      <c r="J40" s="153"/>
      <c r="K40" s="156"/>
      <c r="L40" s="153"/>
      <c r="M40" s="157"/>
      <c r="N40" s="157"/>
      <c r="O40" s="157"/>
      <c r="P40" s="157"/>
      <c r="Q40" s="157"/>
      <c r="R40" s="157"/>
    </row>
    <row r="41" spans="2:18" ht="13.5" customHeight="1">
      <c r="B41" s="142"/>
      <c r="C41" s="152" t="s">
        <v>2141</v>
      </c>
      <c r="D41" s="153">
        <v>1829</v>
      </c>
      <c r="E41" s="154">
        <v>1814</v>
      </c>
      <c r="F41" s="155">
        <v>-15</v>
      </c>
      <c r="G41" s="153">
        <v>1796</v>
      </c>
      <c r="H41" s="154">
        <v>-18</v>
      </c>
      <c r="I41" s="155">
        <v>1777</v>
      </c>
      <c r="J41" s="153">
        <v>-19</v>
      </c>
      <c r="K41" s="156">
        <v>1793</v>
      </c>
      <c r="L41" s="153">
        <v>16</v>
      </c>
      <c r="M41" s="157">
        <v>22</v>
      </c>
      <c r="N41" s="157">
        <v>8</v>
      </c>
      <c r="O41" s="157">
        <v>14</v>
      </c>
      <c r="P41" s="157">
        <v>7</v>
      </c>
      <c r="Q41" s="157">
        <v>15</v>
      </c>
      <c r="R41" s="157">
        <v>8</v>
      </c>
    </row>
    <row r="42" spans="2:18" ht="13.5" customHeight="1">
      <c r="B42" s="142"/>
      <c r="C42" s="152" t="s">
        <v>2142</v>
      </c>
      <c r="D42" s="153">
        <v>2940</v>
      </c>
      <c r="E42" s="154">
        <v>2927</v>
      </c>
      <c r="F42" s="155">
        <v>-13</v>
      </c>
      <c r="G42" s="153">
        <v>2921</v>
      </c>
      <c r="H42" s="154">
        <v>-6</v>
      </c>
      <c r="I42" s="155">
        <v>2913</v>
      </c>
      <c r="J42" s="153">
        <v>-8</v>
      </c>
      <c r="K42" s="156">
        <v>2907</v>
      </c>
      <c r="L42" s="153">
        <v>-6</v>
      </c>
      <c r="M42" s="157">
        <v>29</v>
      </c>
      <c r="N42" s="157">
        <v>10</v>
      </c>
      <c r="O42" s="157">
        <v>31</v>
      </c>
      <c r="P42" s="157">
        <v>13</v>
      </c>
      <c r="Q42" s="157">
        <v>40</v>
      </c>
      <c r="R42" s="157">
        <v>41</v>
      </c>
    </row>
    <row r="43" spans="2:18" ht="13.5" customHeight="1">
      <c r="B43" s="142"/>
      <c r="C43" s="152" t="s">
        <v>2143</v>
      </c>
      <c r="D43" s="153">
        <v>1727</v>
      </c>
      <c r="E43" s="154">
        <v>1719</v>
      </c>
      <c r="F43" s="155">
        <v>-8</v>
      </c>
      <c r="G43" s="153">
        <v>1755</v>
      </c>
      <c r="H43" s="154">
        <v>36</v>
      </c>
      <c r="I43" s="155">
        <v>1739</v>
      </c>
      <c r="J43" s="153">
        <v>-16</v>
      </c>
      <c r="K43" s="156">
        <v>1740</v>
      </c>
      <c r="L43" s="153">
        <v>1</v>
      </c>
      <c r="M43" s="157">
        <v>12</v>
      </c>
      <c r="N43" s="157">
        <v>5</v>
      </c>
      <c r="O43" s="157">
        <v>11</v>
      </c>
      <c r="P43" s="157">
        <v>5</v>
      </c>
      <c r="Q43" s="157">
        <v>8</v>
      </c>
      <c r="R43" s="157">
        <v>8</v>
      </c>
    </row>
    <row r="44" spans="2:18" ht="13.5" customHeight="1">
      <c r="B44" s="142"/>
      <c r="C44" s="152" t="s">
        <v>2144</v>
      </c>
      <c r="D44" s="153">
        <v>2922</v>
      </c>
      <c r="E44" s="154">
        <v>2890</v>
      </c>
      <c r="F44" s="155">
        <v>-32</v>
      </c>
      <c r="G44" s="153">
        <v>2937</v>
      </c>
      <c r="H44" s="154">
        <v>47</v>
      </c>
      <c r="I44" s="155">
        <v>2904</v>
      </c>
      <c r="J44" s="153">
        <v>-33</v>
      </c>
      <c r="K44" s="156">
        <v>2878</v>
      </c>
      <c r="L44" s="153">
        <v>-26</v>
      </c>
      <c r="M44" s="157">
        <v>29</v>
      </c>
      <c r="N44" s="157">
        <v>11</v>
      </c>
      <c r="O44" s="157">
        <v>36</v>
      </c>
      <c r="P44" s="157">
        <v>12</v>
      </c>
      <c r="Q44" s="157">
        <v>20</v>
      </c>
      <c r="R44" s="157">
        <v>38</v>
      </c>
    </row>
    <row r="45" spans="2:18" ht="13.5" customHeight="1">
      <c r="B45" s="142"/>
      <c r="C45" s="152" t="s">
        <v>2145</v>
      </c>
      <c r="D45" s="153">
        <v>1134</v>
      </c>
      <c r="E45" s="154">
        <v>1130</v>
      </c>
      <c r="F45" s="155">
        <v>-4</v>
      </c>
      <c r="G45" s="153">
        <v>1112</v>
      </c>
      <c r="H45" s="154">
        <v>-18</v>
      </c>
      <c r="I45" s="155">
        <v>1096</v>
      </c>
      <c r="J45" s="153">
        <v>-16</v>
      </c>
      <c r="K45" s="156">
        <v>1090</v>
      </c>
      <c r="L45" s="153">
        <v>-6</v>
      </c>
      <c r="M45" s="157">
        <v>3</v>
      </c>
      <c r="N45" s="157">
        <v>3</v>
      </c>
      <c r="O45" s="157">
        <v>11</v>
      </c>
      <c r="P45" s="157">
        <v>1</v>
      </c>
      <c r="Q45" s="157">
        <v>8</v>
      </c>
      <c r="R45" s="157">
        <v>8</v>
      </c>
    </row>
    <row r="46" spans="2:18" ht="13.5" customHeight="1">
      <c r="B46" s="142"/>
      <c r="C46" s="152" t="s">
        <v>2146</v>
      </c>
      <c r="D46" s="153">
        <v>1365</v>
      </c>
      <c r="E46" s="154">
        <v>1365</v>
      </c>
      <c r="F46" s="155">
        <v>0</v>
      </c>
      <c r="G46" s="153">
        <v>1354</v>
      </c>
      <c r="H46" s="154">
        <v>-11</v>
      </c>
      <c r="I46" s="155">
        <v>1351</v>
      </c>
      <c r="J46" s="153">
        <v>-3</v>
      </c>
      <c r="K46" s="156">
        <v>1397</v>
      </c>
      <c r="L46" s="153">
        <v>46</v>
      </c>
      <c r="M46" s="157">
        <v>38</v>
      </c>
      <c r="N46" s="157">
        <v>4</v>
      </c>
      <c r="O46" s="157">
        <v>1</v>
      </c>
      <c r="P46" s="157">
        <v>2</v>
      </c>
      <c r="Q46" s="157">
        <v>11</v>
      </c>
      <c r="R46" s="157">
        <v>4</v>
      </c>
    </row>
    <row r="47" spans="2:18" ht="13.5" customHeight="1">
      <c r="B47" s="142"/>
      <c r="C47" s="152" t="s">
        <v>2147</v>
      </c>
      <c r="D47" s="153">
        <v>1594</v>
      </c>
      <c r="E47" s="154">
        <v>1594</v>
      </c>
      <c r="F47" s="155">
        <v>0</v>
      </c>
      <c r="G47" s="153">
        <v>1591</v>
      </c>
      <c r="H47" s="154">
        <v>-3</v>
      </c>
      <c r="I47" s="155">
        <v>1582</v>
      </c>
      <c r="J47" s="153">
        <v>-9</v>
      </c>
      <c r="K47" s="156">
        <v>1570</v>
      </c>
      <c r="L47" s="153">
        <v>-12</v>
      </c>
      <c r="M47" s="157">
        <v>6</v>
      </c>
      <c r="N47" s="157">
        <v>3</v>
      </c>
      <c r="O47" s="157">
        <v>16</v>
      </c>
      <c r="P47" s="157">
        <v>5</v>
      </c>
      <c r="Q47" s="157">
        <v>3</v>
      </c>
      <c r="R47" s="157">
        <v>3</v>
      </c>
    </row>
    <row r="48" spans="2:18" ht="6" customHeight="1">
      <c r="B48" s="142"/>
      <c r="C48" s="152"/>
      <c r="D48" s="153"/>
      <c r="E48" s="154"/>
      <c r="F48" s="155"/>
      <c r="G48" s="153"/>
      <c r="H48" s="154"/>
      <c r="I48" s="155"/>
      <c r="J48" s="153"/>
      <c r="K48" s="156"/>
      <c r="L48" s="153"/>
      <c r="M48" s="157"/>
      <c r="N48" s="157"/>
      <c r="O48" s="157"/>
      <c r="P48" s="157"/>
      <c r="Q48" s="157"/>
      <c r="R48" s="157"/>
    </row>
    <row r="49" spans="2:18" ht="13.5" customHeight="1">
      <c r="B49" s="142"/>
      <c r="C49" s="152" t="s">
        <v>2148</v>
      </c>
      <c r="D49" s="153">
        <v>6589</v>
      </c>
      <c r="E49" s="154">
        <v>6625</v>
      </c>
      <c r="F49" s="155">
        <v>36</v>
      </c>
      <c r="G49" s="153">
        <v>6659</v>
      </c>
      <c r="H49" s="154">
        <v>34</v>
      </c>
      <c r="I49" s="155">
        <v>6698</v>
      </c>
      <c r="J49" s="153">
        <v>39</v>
      </c>
      <c r="K49" s="156">
        <v>6716</v>
      </c>
      <c r="L49" s="153">
        <v>18</v>
      </c>
      <c r="M49" s="157">
        <v>100</v>
      </c>
      <c r="N49" s="157">
        <v>36</v>
      </c>
      <c r="O49" s="157">
        <v>81</v>
      </c>
      <c r="P49" s="157">
        <v>45</v>
      </c>
      <c r="Q49" s="157">
        <v>64</v>
      </c>
      <c r="R49" s="157">
        <v>56</v>
      </c>
    </row>
    <row r="50" spans="2:18" ht="13.5" customHeight="1">
      <c r="B50" s="142"/>
      <c r="C50" s="152" t="s">
        <v>2149</v>
      </c>
      <c r="D50" s="153">
        <v>4775</v>
      </c>
      <c r="E50" s="154">
        <v>4778</v>
      </c>
      <c r="F50" s="155">
        <v>3</v>
      </c>
      <c r="G50" s="153">
        <v>4762</v>
      </c>
      <c r="H50" s="154">
        <v>-16</v>
      </c>
      <c r="I50" s="155">
        <v>4752</v>
      </c>
      <c r="J50" s="153">
        <v>-10</v>
      </c>
      <c r="K50" s="156">
        <v>4739</v>
      </c>
      <c r="L50" s="153">
        <v>-13</v>
      </c>
      <c r="M50" s="157">
        <v>47</v>
      </c>
      <c r="N50" s="157">
        <v>25</v>
      </c>
      <c r="O50" s="157">
        <v>54</v>
      </c>
      <c r="P50" s="157">
        <v>13</v>
      </c>
      <c r="Q50" s="157">
        <v>21</v>
      </c>
      <c r="R50" s="157">
        <v>39</v>
      </c>
    </row>
    <row r="51" spans="2:18" ht="13.5" customHeight="1">
      <c r="B51" s="142"/>
      <c r="C51" s="152" t="s">
        <v>2150</v>
      </c>
      <c r="D51" s="153">
        <v>3170</v>
      </c>
      <c r="E51" s="154">
        <v>3151</v>
      </c>
      <c r="F51" s="155">
        <v>-19</v>
      </c>
      <c r="G51" s="153">
        <v>3183</v>
      </c>
      <c r="H51" s="154">
        <v>32</v>
      </c>
      <c r="I51" s="155">
        <v>3163</v>
      </c>
      <c r="J51" s="153">
        <v>-20</v>
      </c>
      <c r="K51" s="156">
        <v>3174</v>
      </c>
      <c r="L51" s="153">
        <v>11</v>
      </c>
      <c r="M51" s="157">
        <v>39</v>
      </c>
      <c r="N51" s="157">
        <v>76</v>
      </c>
      <c r="O51" s="157">
        <v>52</v>
      </c>
      <c r="P51" s="157">
        <v>62</v>
      </c>
      <c r="Q51" s="157">
        <v>36</v>
      </c>
      <c r="R51" s="157">
        <v>26</v>
      </c>
    </row>
    <row r="52" spans="2:18" ht="13.5" customHeight="1">
      <c r="B52" s="142"/>
      <c r="C52" s="152" t="s">
        <v>2151</v>
      </c>
      <c r="D52" s="153">
        <v>4477</v>
      </c>
      <c r="E52" s="154">
        <v>4490</v>
      </c>
      <c r="F52" s="155">
        <v>13</v>
      </c>
      <c r="G52" s="153">
        <v>4502</v>
      </c>
      <c r="H52" s="154">
        <v>12</v>
      </c>
      <c r="I52" s="155">
        <v>4483</v>
      </c>
      <c r="J52" s="153">
        <v>-19</v>
      </c>
      <c r="K52" s="156">
        <v>4575</v>
      </c>
      <c r="L52" s="153">
        <v>92</v>
      </c>
      <c r="M52" s="157">
        <v>38</v>
      </c>
      <c r="N52" s="157">
        <v>94</v>
      </c>
      <c r="O52" s="157">
        <v>26</v>
      </c>
      <c r="P52" s="157">
        <v>7</v>
      </c>
      <c r="Q52" s="157">
        <v>11</v>
      </c>
      <c r="R52" s="157">
        <v>18</v>
      </c>
    </row>
    <row r="53" spans="2:18" ht="13.5" customHeight="1">
      <c r="B53" s="142"/>
      <c r="C53" s="152" t="s">
        <v>2152</v>
      </c>
      <c r="D53" s="153">
        <v>2336</v>
      </c>
      <c r="E53" s="154">
        <v>2321</v>
      </c>
      <c r="F53" s="155">
        <v>-15</v>
      </c>
      <c r="G53" s="153">
        <v>2305</v>
      </c>
      <c r="H53" s="154">
        <v>-16</v>
      </c>
      <c r="I53" s="155">
        <v>2316</v>
      </c>
      <c r="J53" s="153">
        <v>11</v>
      </c>
      <c r="K53" s="156">
        <v>2335</v>
      </c>
      <c r="L53" s="153">
        <v>19</v>
      </c>
      <c r="M53" s="157">
        <v>33</v>
      </c>
      <c r="N53" s="157">
        <v>7</v>
      </c>
      <c r="O53" s="157">
        <v>12</v>
      </c>
      <c r="P53" s="157">
        <v>8</v>
      </c>
      <c r="Q53" s="157">
        <v>25</v>
      </c>
      <c r="R53" s="157">
        <v>26</v>
      </c>
    </row>
    <row r="54" spans="2:18" ht="6" customHeight="1">
      <c r="B54" s="142"/>
      <c r="C54" s="152"/>
      <c r="D54" s="153"/>
      <c r="E54" s="154"/>
      <c r="F54" s="155"/>
      <c r="G54" s="153"/>
      <c r="H54" s="154"/>
      <c r="I54" s="155"/>
      <c r="J54" s="153"/>
      <c r="K54" s="156"/>
      <c r="L54" s="153"/>
      <c r="M54" s="157"/>
      <c r="N54" s="157"/>
      <c r="O54" s="157"/>
      <c r="P54" s="157"/>
      <c r="Q54" s="157"/>
      <c r="R54" s="157"/>
    </row>
    <row r="55" spans="2:18" ht="13.5" customHeight="1">
      <c r="B55" s="142"/>
      <c r="C55" s="152" t="s">
        <v>2177</v>
      </c>
      <c r="D55" s="153">
        <v>1843</v>
      </c>
      <c r="E55" s="154">
        <v>1838</v>
      </c>
      <c r="F55" s="155">
        <v>-5</v>
      </c>
      <c r="G55" s="153">
        <v>1819</v>
      </c>
      <c r="H55" s="154">
        <v>-19</v>
      </c>
      <c r="I55" s="155">
        <v>1806</v>
      </c>
      <c r="J55" s="153">
        <v>-13</v>
      </c>
      <c r="K55" s="156">
        <v>1796</v>
      </c>
      <c r="L55" s="153">
        <v>-10</v>
      </c>
      <c r="M55" s="157">
        <v>17</v>
      </c>
      <c r="N55" s="157">
        <v>7</v>
      </c>
      <c r="O55" s="157">
        <v>17</v>
      </c>
      <c r="P55" s="157">
        <v>2</v>
      </c>
      <c r="Q55" s="157">
        <v>4</v>
      </c>
      <c r="R55" s="157">
        <v>19</v>
      </c>
    </row>
    <row r="56" spans="2:18" ht="13.5" customHeight="1">
      <c r="B56" s="142"/>
      <c r="C56" s="152" t="s">
        <v>2153</v>
      </c>
      <c r="D56" s="153">
        <v>4573</v>
      </c>
      <c r="E56" s="154">
        <v>4572</v>
      </c>
      <c r="F56" s="155">
        <v>-1</v>
      </c>
      <c r="G56" s="153">
        <v>4589</v>
      </c>
      <c r="H56" s="154">
        <v>17</v>
      </c>
      <c r="I56" s="155">
        <v>4643</v>
      </c>
      <c r="J56" s="153">
        <v>54</v>
      </c>
      <c r="K56" s="156">
        <v>4679</v>
      </c>
      <c r="L56" s="153">
        <v>36</v>
      </c>
      <c r="M56" s="157">
        <v>65</v>
      </c>
      <c r="N56" s="157">
        <v>42</v>
      </c>
      <c r="O56" s="157">
        <v>51</v>
      </c>
      <c r="P56" s="157">
        <v>26</v>
      </c>
      <c r="Q56" s="157">
        <v>26</v>
      </c>
      <c r="R56" s="157">
        <v>20</v>
      </c>
    </row>
    <row r="57" spans="2:18" ht="13.5" customHeight="1">
      <c r="B57" s="142"/>
      <c r="C57" s="152" t="s">
        <v>2154</v>
      </c>
      <c r="D57" s="153">
        <v>2805</v>
      </c>
      <c r="E57" s="154">
        <v>2795</v>
      </c>
      <c r="F57" s="155">
        <v>-10</v>
      </c>
      <c r="G57" s="153">
        <v>2795</v>
      </c>
      <c r="H57" s="154">
        <v>0</v>
      </c>
      <c r="I57" s="155">
        <v>2802</v>
      </c>
      <c r="J57" s="153">
        <v>7</v>
      </c>
      <c r="K57" s="156">
        <v>2830</v>
      </c>
      <c r="L57" s="153">
        <v>28</v>
      </c>
      <c r="M57" s="157">
        <v>28</v>
      </c>
      <c r="N57" s="157">
        <v>14</v>
      </c>
      <c r="O57" s="157">
        <v>7</v>
      </c>
      <c r="P57" s="157">
        <v>10</v>
      </c>
      <c r="Q57" s="157">
        <v>16</v>
      </c>
      <c r="R57" s="157">
        <v>13</v>
      </c>
    </row>
    <row r="58" spans="2:18" ht="13.5" customHeight="1">
      <c r="B58" s="142"/>
      <c r="C58" s="152" t="s">
        <v>2155</v>
      </c>
      <c r="D58" s="153">
        <v>2136</v>
      </c>
      <c r="E58" s="154">
        <v>2133</v>
      </c>
      <c r="F58" s="155">
        <v>-3</v>
      </c>
      <c r="G58" s="153">
        <v>2142</v>
      </c>
      <c r="H58" s="154">
        <v>9</v>
      </c>
      <c r="I58" s="155">
        <v>2181</v>
      </c>
      <c r="J58" s="153">
        <v>39</v>
      </c>
      <c r="K58" s="156">
        <v>2185</v>
      </c>
      <c r="L58" s="153">
        <v>4</v>
      </c>
      <c r="M58" s="157">
        <v>22</v>
      </c>
      <c r="N58" s="157">
        <v>12</v>
      </c>
      <c r="O58" s="157">
        <v>17</v>
      </c>
      <c r="P58" s="157">
        <v>12</v>
      </c>
      <c r="Q58" s="157">
        <v>16</v>
      </c>
      <c r="R58" s="157">
        <v>17</v>
      </c>
    </row>
    <row r="59" spans="2:18" ht="13.5" customHeight="1">
      <c r="B59" s="142"/>
      <c r="C59" s="152" t="s">
        <v>2156</v>
      </c>
      <c r="D59" s="153">
        <v>1780</v>
      </c>
      <c r="E59" s="154">
        <v>1799</v>
      </c>
      <c r="F59" s="155">
        <v>19</v>
      </c>
      <c r="G59" s="153">
        <v>1835</v>
      </c>
      <c r="H59" s="154">
        <v>36</v>
      </c>
      <c r="I59" s="155">
        <v>1863</v>
      </c>
      <c r="J59" s="153">
        <v>28</v>
      </c>
      <c r="K59" s="156">
        <v>1876</v>
      </c>
      <c r="L59" s="153">
        <v>13</v>
      </c>
      <c r="M59" s="157">
        <v>30</v>
      </c>
      <c r="N59" s="157">
        <v>9</v>
      </c>
      <c r="O59" s="157">
        <v>10</v>
      </c>
      <c r="P59" s="157">
        <v>6</v>
      </c>
      <c r="Q59" s="157">
        <v>3</v>
      </c>
      <c r="R59" s="157">
        <v>13</v>
      </c>
    </row>
    <row r="60" spans="2:18" ht="13.5" customHeight="1">
      <c r="B60" s="142"/>
      <c r="C60" s="152" t="s">
        <v>2157</v>
      </c>
      <c r="D60" s="153">
        <v>1871</v>
      </c>
      <c r="E60" s="154">
        <v>1867</v>
      </c>
      <c r="F60" s="155">
        <v>-4</v>
      </c>
      <c r="G60" s="153">
        <v>1869</v>
      </c>
      <c r="H60" s="154">
        <v>2</v>
      </c>
      <c r="I60" s="155">
        <v>1993</v>
      </c>
      <c r="J60" s="153">
        <v>124</v>
      </c>
      <c r="K60" s="156">
        <v>1989</v>
      </c>
      <c r="L60" s="153">
        <v>-4</v>
      </c>
      <c r="M60" s="157">
        <v>33</v>
      </c>
      <c r="N60" s="157">
        <v>10</v>
      </c>
      <c r="O60" s="157">
        <v>37</v>
      </c>
      <c r="P60" s="157">
        <v>8</v>
      </c>
      <c r="Q60" s="157">
        <v>8</v>
      </c>
      <c r="R60" s="157">
        <v>10</v>
      </c>
    </row>
    <row r="61" spans="2:18" ht="13.5" customHeight="1">
      <c r="B61" s="142"/>
      <c r="C61" s="152" t="s">
        <v>2158</v>
      </c>
      <c r="D61" s="153">
        <v>1459</v>
      </c>
      <c r="E61" s="154">
        <v>1474</v>
      </c>
      <c r="F61" s="155">
        <v>15</v>
      </c>
      <c r="G61" s="153">
        <v>1443</v>
      </c>
      <c r="H61" s="154">
        <v>-31</v>
      </c>
      <c r="I61" s="155">
        <v>1418</v>
      </c>
      <c r="J61" s="153">
        <v>-25</v>
      </c>
      <c r="K61" s="156">
        <v>1418</v>
      </c>
      <c r="L61" s="153">
        <v>0</v>
      </c>
      <c r="M61" s="157">
        <v>11</v>
      </c>
      <c r="N61" s="157">
        <v>14</v>
      </c>
      <c r="O61" s="157">
        <v>16</v>
      </c>
      <c r="P61" s="157">
        <v>10</v>
      </c>
      <c r="Q61" s="157">
        <v>9</v>
      </c>
      <c r="R61" s="157">
        <v>8</v>
      </c>
    </row>
    <row r="62" spans="2:18" ht="13.5" customHeight="1">
      <c r="B62" s="142"/>
      <c r="C62" s="152" t="s">
        <v>2159</v>
      </c>
      <c r="D62" s="153">
        <v>3341</v>
      </c>
      <c r="E62" s="154">
        <v>3299</v>
      </c>
      <c r="F62" s="155">
        <v>-42</v>
      </c>
      <c r="G62" s="153">
        <v>3303</v>
      </c>
      <c r="H62" s="154">
        <v>4</v>
      </c>
      <c r="I62" s="155">
        <v>3312</v>
      </c>
      <c r="J62" s="153">
        <v>9</v>
      </c>
      <c r="K62" s="156">
        <v>3340</v>
      </c>
      <c r="L62" s="153">
        <v>28</v>
      </c>
      <c r="M62" s="157">
        <v>73</v>
      </c>
      <c r="N62" s="157">
        <v>16</v>
      </c>
      <c r="O62" s="157">
        <v>49</v>
      </c>
      <c r="P62" s="157">
        <v>23</v>
      </c>
      <c r="Q62" s="157">
        <v>29</v>
      </c>
      <c r="R62" s="157">
        <v>18</v>
      </c>
    </row>
    <row r="63" spans="2:18" ht="13.5" customHeight="1">
      <c r="B63" s="142"/>
      <c r="C63" s="152" t="s">
        <v>2160</v>
      </c>
      <c r="D63" s="153">
        <v>4750</v>
      </c>
      <c r="E63" s="154">
        <v>4745</v>
      </c>
      <c r="F63" s="155">
        <v>-5</v>
      </c>
      <c r="G63" s="153">
        <v>4752</v>
      </c>
      <c r="H63" s="154">
        <v>7</v>
      </c>
      <c r="I63" s="155">
        <v>4732</v>
      </c>
      <c r="J63" s="153">
        <v>-20</v>
      </c>
      <c r="K63" s="156">
        <v>4728</v>
      </c>
      <c r="L63" s="153">
        <v>-4</v>
      </c>
      <c r="M63" s="157">
        <v>43</v>
      </c>
      <c r="N63" s="157">
        <v>20</v>
      </c>
      <c r="O63" s="157">
        <v>29</v>
      </c>
      <c r="P63" s="157">
        <v>13</v>
      </c>
      <c r="Q63" s="157">
        <v>33</v>
      </c>
      <c r="R63" s="157">
        <v>58</v>
      </c>
    </row>
    <row r="64" spans="2:18" ht="13.5" customHeight="1">
      <c r="B64" s="142"/>
      <c r="C64" s="152" t="s">
        <v>2161</v>
      </c>
      <c r="D64" s="153">
        <v>1919</v>
      </c>
      <c r="E64" s="154">
        <v>1916</v>
      </c>
      <c r="F64" s="155">
        <v>-3</v>
      </c>
      <c r="G64" s="153">
        <v>1923</v>
      </c>
      <c r="H64" s="154">
        <v>7</v>
      </c>
      <c r="I64" s="155">
        <v>1926</v>
      </c>
      <c r="J64" s="153">
        <v>3</v>
      </c>
      <c r="K64" s="156">
        <v>1912</v>
      </c>
      <c r="L64" s="153">
        <v>-14</v>
      </c>
      <c r="M64" s="157">
        <v>16</v>
      </c>
      <c r="N64" s="157">
        <v>7</v>
      </c>
      <c r="O64" s="157">
        <v>16</v>
      </c>
      <c r="P64" s="157">
        <v>4</v>
      </c>
      <c r="Q64" s="157">
        <v>10</v>
      </c>
      <c r="R64" s="157">
        <v>27</v>
      </c>
    </row>
    <row r="65" spans="2:18" ht="13.5" customHeight="1">
      <c r="B65" s="142"/>
      <c r="C65" s="152" t="s">
        <v>2162</v>
      </c>
      <c r="D65" s="153">
        <v>1490</v>
      </c>
      <c r="E65" s="154">
        <v>1477</v>
      </c>
      <c r="F65" s="155">
        <v>-13</v>
      </c>
      <c r="G65" s="153">
        <v>1476</v>
      </c>
      <c r="H65" s="154">
        <v>-1</v>
      </c>
      <c r="I65" s="155">
        <v>1468</v>
      </c>
      <c r="J65" s="153">
        <v>-8</v>
      </c>
      <c r="K65" s="156">
        <v>1506</v>
      </c>
      <c r="L65" s="153">
        <v>38</v>
      </c>
      <c r="M65" s="157">
        <v>51</v>
      </c>
      <c r="N65" s="157">
        <v>3</v>
      </c>
      <c r="O65" s="157">
        <v>8</v>
      </c>
      <c r="P65" s="157">
        <v>5</v>
      </c>
      <c r="Q65" s="157">
        <v>1</v>
      </c>
      <c r="R65" s="157">
        <v>4</v>
      </c>
    </row>
    <row r="66" spans="2:18" ht="13.5" customHeight="1" thickBot="1">
      <c r="B66" s="158"/>
      <c r="C66" s="159" t="s">
        <v>2163</v>
      </c>
      <c r="D66" s="160">
        <v>1884</v>
      </c>
      <c r="E66" s="161">
        <v>1895</v>
      </c>
      <c r="F66" s="162">
        <v>11</v>
      </c>
      <c r="G66" s="163">
        <v>1906</v>
      </c>
      <c r="H66" s="161">
        <v>11</v>
      </c>
      <c r="I66" s="162">
        <v>1906</v>
      </c>
      <c r="J66" s="160">
        <v>0</v>
      </c>
      <c r="K66" s="163">
        <v>1901</v>
      </c>
      <c r="L66" s="160">
        <v>-5</v>
      </c>
      <c r="M66" s="164">
        <v>22</v>
      </c>
      <c r="N66" s="164">
        <v>6</v>
      </c>
      <c r="O66" s="164">
        <v>15</v>
      </c>
      <c r="P66" s="164">
        <v>8</v>
      </c>
      <c r="Q66" s="164">
        <v>10</v>
      </c>
      <c r="R66" s="164">
        <v>20</v>
      </c>
    </row>
    <row r="67" spans="2:18" ht="12">
      <c r="B67" s="127" t="s">
        <v>2242</v>
      </c>
      <c r="D67" s="165"/>
      <c r="E67" s="165"/>
      <c r="F67" s="166"/>
      <c r="G67" s="166"/>
      <c r="H67" s="166"/>
      <c r="I67" s="166"/>
      <c r="J67" s="166"/>
      <c r="K67" s="166"/>
      <c r="L67" s="165"/>
      <c r="M67" s="166"/>
      <c r="N67" s="165"/>
      <c r="O67" s="165"/>
      <c r="P67" s="165"/>
      <c r="Q67" s="165"/>
      <c r="R67" s="165"/>
    </row>
    <row r="68" spans="6:13" ht="12">
      <c r="F68" s="129"/>
      <c r="G68" s="129"/>
      <c r="H68" s="129"/>
      <c r="I68" s="129"/>
      <c r="J68" s="129"/>
      <c r="K68" s="129"/>
      <c r="M68" s="129"/>
    </row>
    <row r="69" spans="6:13" ht="12">
      <c r="F69" s="129"/>
      <c r="G69" s="129"/>
      <c r="H69" s="129"/>
      <c r="I69" s="129"/>
      <c r="J69" s="129"/>
      <c r="K69" s="129"/>
      <c r="M69" s="129"/>
    </row>
    <row r="70" spans="6:13" ht="12">
      <c r="F70" s="129"/>
      <c r="G70" s="129"/>
      <c r="H70" s="129"/>
      <c r="I70" s="129"/>
      <c r="J70" s="129"/>
      <c r="K70" s="129"/>
      <c r="M70" s="129"/>
    </row>
    <row r="71" ht="12">
      <c r="M71" s="129"/>
    </row>
    <row r="72" ht="12">
      <c r="M72" s="129"/>
    </row>
    <row r="73" ht="12">
      <c r="M73" s="129"/>
    </row>
    <row r="74" ht="12">
      <c r="M74" s="129"/>
    </row>
  </sheetData>
  <mergeCells count="17">
    <mergeCell ref="B15:C15"/>
    <mergeCell ref="Q5:R5"/>
    <mergeCell ref="O5:P5"/>
    <mergeCell ref="M5:N5"/>
    <mergeCell ref="E4:F5"/>
    <mergeCell ref="D4:D5"/>
    <mergeCell ref="B7:C7"/>
    <mergeCell ref="B12:C12"/>
    <mergeCell ref="I4:J5"/>
    <mergeCell ref="G4:H5"/>
    <mergeCell ref="B13:C13"/>
    <mergeCell ref="B14:C14"/>
    <mergeCell ref="M4:R4"/>
    <mergeCell ref="K4:L5"/>
    <mergeCell ref="B10:C10"/>
    <mergeCell ref="B4:C6"/>
    <mergeCell ref="B9:C9"/>
  </mergeCells>
  <printOptions/>
  <pageMargins left="0.75" right="0.75" top="1" bottom="1" header="0.512" footer="0.512"/>
  <pageSetup orientation="portrait" paperSize="8" r:id="rId1"/>
</worksheet>
</file>

<file path=xl/worksheets/sheet6.xml><?xml version="1.0" encoding="utf-8"?>
<worksheet xmlns="http://schemas.openxmlformats.org/spreadsheetml/2006/main" xmlns:r="http://schemas.openxmlformats.org/officeDocument/2006/relationships">
  <dimension ref="B2:L60"/>
  <sheetViews>
    <sheetView workbookViewId="0" topLeftCell="A1">
      <selection activeCell="A1" sqref="A1"/>
    </sheetView>
  </sheetViews>
  <sheetFormatPr defaultColWidth="9.00390625" defaultRowHeight="13.5"/>
  <cols>
    <col min="1" max="1" width="2.625" style="62" customWidth="1"/>
    <col min="2" max="2" width="10.625" style="62" customWidth="1"/>
    <col min="3" max="3" width="8.625" style="62" customWidth="1"/>
    <col min="4" max="4" width="7.625" style="62" customWidth="1"/>
    <col min="5" max="5" width="8.625" style="62" customWidth="1"/>
    <col min="6" max="6" width="7.625" style="62" customWidth="1"/>
    <col min="7" max="7" width="13.125" style="62" customWidth="1"/>
    <col min="8" max="8" width="8.625" style="62" customWidth="1"/>
    <col min="9" max="9" width="7.625" style="62" customWidth="1"/>
    <col min="10" max="10" width="8.625" style="62" customWidth="1"/>
    <col min="11" max="11" width="7.625" style="62" customWidth="1"/>
    <col min="12" max="12" width="13.125" style="62" customWidth="1"/>
    <col min="13" max="16384" width="9.00390625" style="62" customWidth="1"/>
  </cols>
  <sheetData>
    <row r="2" ht="14.25" customHeight="1">
      <c r="B2" s="63" t="s">
        <v>2257</v>
      </c>
    </row>
    <row r="3" ht="12" customHeight="1" thickBot="1">
      <c r="L3" s="65" t="s">
        <v>2244</v>
      </c>
    </row>
    <row r="4" spans="2:12" ht="12.75" thickTop="1">
      <c r="B4" s="167"/>
      <c r="C4" s="168" t="s">
        <v>2245</v>
      </c>
      <c r="D4" s="168"/>
      <c r="E4" s="168"/>
      <c r="F4" s="168"/>
      <c r="G4" s="169"/>
      <c r="H4" s="168" t="s">
        <v>2246</v>
      </c>
      <c r="I4" s="168"/>
      <c r="J4" s="168"/>
      <c r="K4" s="168"/>
      <c r="L4" s="169"/>
    </row>
    <row r="5" spans="2:12" ht="12">
      <c r="B5" s="75"/>
      <c r="C5" s="170" t="s">
        <v>2247</v>
      </c>
      <c r="D5" s="170"/>
      <c r="E5" s="170" t="s">
        <v>2248</v>
      </c>
      <c r="F5" s="170"/>
      <c r="G5" s="171" t="s">
        <v>2254</v>
      </c>
      <c r="H5" s="170" t="s">
        <v>2247</v>
      </c>
      <c r="I5" s="170"/>
      <c r="J5" s="170" t="s">
        <v>2248</v>
      </c>
      <c r="K5" s="170"/>
      <c r="L5" s="171" t="s">
        <v>2254</v>
      </c>
    </row>
    <row r="6" spans="2:12" ht="12">
      <c r="B6" s="75"/>
      <c r="C6" s="1351" t="s">
        <v>2249</v>
      </c>
      <c r="D6" s="1351" t="s">
        <v>2250</v>
      </c>
      <c r="E6" s="1351" t="s">
        <v>2249</v>
      </c>
      <c r="F6" s="1351" t="s">
        <v>2250</v>
      </c>
      <c r="G6" s="173" t="s">
        <v>2255</v>
      </c>
      <c r="H6" s="1351" t="s">
        <v>2249</v>
      </c>
      <c r="I6" s="1351" t="s">
        <v>2250</v>
      </c>
      <c r="J6" s="1351" t="s">
        <v>2249</v>
      </c>
      <c r="K6" s="1351" t="s">
        <v>2250</v>
      </c>
      <c r="L6" s="173" t="s">
        <v>2255</v>
      </c>
    </row>
    <row r="7" spans="2:12" ht="12">
      <c r="B7" s="174"/>
      <c r="C7" s="1318"/>
      <c r="D7" s="1318"/>
      <c r="E7" s="1318"/>
      <c r="F7" s="1318"/>
      <c r="G7" s="175" t="s">
        <v>2251</v>
      </c>
      <c r="H7" s="1318"/>
      <c r="I7" s="1318"/>
      <c r="J7" s="1318"/>
      <c r="K7" s="1318"/>
      <c r="L7" s="175" t="s">
        <v>2251</v>
      </c>
    </row>
    <row r="8" spans="2:12" s="176" customFormat="1" ht="16.5" customHeight="1">
      <c r="B8" s="71" t="s">
        <v>2097</v>
      </c>
      <c r="C8" s="177">
        <f>SUM(C15:C58)</f>
        <v>74246</v>
      </c>
      <c r="D8" s="178">
        <v>100</v>
      </c>
      <c r="E8" s="177">
        <f>SUM(E15:E58)</f>
        <v>73602</v>
      </c>
      <c r="F8" s="178">
        <v>100</v>
      </c>
      <c r="G8" s="179">
        <v>-0.8673867952482289</v>
      </c>
      <c r="H8" s="177">
        <f>SUM(H15:H58)</f>
        <v>577863</v>
      </c>
      <c r="I8" s="178">
        <v>100</v>
      </c>
      <c r="J8" s="177">
        <f>SUM(J15:J58)</f>
        <v>595364</v>
      </c>
      <c r="K8" s="178">
        <v>100</v>
      </c>
      <c r="L8" s="180">
        <v>3.0285725163230732</v>
      </c>
    </row>
    <row r="9" spans="2:12" s="176" customFormat="1" ht="16.5" customHeight="1">
      <c r="B9" s="71" t="s">
        <v>2115</v>
      </c>
      <c r="C9" s="177">
        <v>55851</v>
      </c>
      <c r="D9" s="181">
        <v>75.22425450529322</v>
      </c>
      <c r="E9" s="72">
        <v>55830</v>
      </c>
      <c r="F9" s="181">
        <v>75.85391701312464</v>
      </c>
      <c r="G9" s="182">
        <v>-0.03760004297147768</v>
      </c>
      <c r="H9" s="72">
        <v>452907</v>
      </c>
      <c r="I9" s="181">
        <v>78.37618951204696</v>
      </c>
      <c r="J9" s="72">
        <v>470628</v>
      </c>
      <c r="K9" s="181">
        <v>79.04878360129266</v>
      </c>
      <c r="L9" s="180">
        <v>3.9127238042247083</v>
      </c>
    </row>
    <row r="10" spans="2:12" s="176" customFormat="1" ht="16.5" customHeight="1">
      <c r="B10" s="71" t="s">
        <v>2116</v>
      </c>
      <c r="C10" s="177">
        <v>18395</v>
      </c>
      <c r="D10" s="181">
        <v>24.775745494706786</v>
      </c>
      <c r="E10" s="72">
        <v>17772</v>
      </c>
      <c r="F10" s="181">
        <v>24.146082986875356</v>
      </c>
      <c r="G10" s="182">
        <v>-3.386789888556673</v>
      </c>
      <c r="H10" s="72">
        <v>124956</v>
      </c>
      <c r="I10" s="181">
        <v>21.623810487953026</v>
      </c>
      <c r="J10" s="72">
        <v>124736</v>
      </c>
      <c r="K10" s="181">
        <v>20.951216398707345</v>
      </c>
      <c r="L10" s="180">
        <v>-0.1760619738147828</v>
      </c>
    </row>
    <row r="11" spans="2:12" s="176" customFormat="1" ht="16.5" customHeight="1">
      <c r="B11" s="71" t="s">
        <v>2117</v>
      </c>
      <c r="C11" s="177">
        <v>33396</v>
      </c>
      <c r="D11" s="181">
        <v>44.980200953586724</v>
      </c>
      <c r="E11" s="72">
        <v>33390</v>
      </c>
      <c r="F11" s="181">
        <v>45.365615064808026</v>
      </c>
      <c r="G11" s="182">
        <v>-0.017966223499820338</v>
      </c>
      <c r="H11" s="72">
        <v>267554</v>
      </c>
      <c r="I11" s="181">
        <v>46.300593739346525</v>
      </c>
      <c r="J11" s="72">
        <v>278721</v>
      </c>
      <c r="K11" s="181">
        <v>46.81522564347189</v>
      </c>
      <c r="L11" s="180">
        <v>4.173736890496872</v>
      </c>
    </row>
    <row r="12" spans="2:12" s="176" customFormat="1" ht="16.5" customHeight="1">
      <c r="B12" s="71" t="s">
        <v>2118</v>
      </c>
      <c r="C12" s="177">
        <v>6141</v>
      </c>
      <c r="D12" s="181">
        <v>8.271152654688468</v>
      </c>
      <c r="E12" s="72">
        <v>5983</v>
      </c>
      <c r="F12" s="181">
        <v>8.128855194152333</v>
      </c>
      <c r="G12" s="182">
        <v>-2.5728708679368184</v>
      </c>
      <c r="H12" s="72">
        <v>44323</v>
      </c>
      <c r="I12" s="181">
        <v>7.67015711336424</v>
      </c>
      <c r="J12" s="72">
        <v>43796</v>
      </c>
      <c r="K12" s="181">
        <v>7.356172022493802</v>
      </c>
      <c r="L12" s="180">
        <v>-1.1889989396024636</v>
      </c>
    </row>
    <row r="13" spans="2:12" s="176" customFormat="1" ht="16.5" customHeight="1">
      <c r="B13" s="71" t="s">
        <v>2119</v>
      </c>
      <c r="C13" s="177">
        <v>14880</v>
      </c>
      <c r="D13" s="181">
        <v>20.04148371629448</v>
      </c>
      <c r="E13" s="72">
        <v>14747</v>
      </c>
      <c r="F13" s="181">
        <v>20.03614032227385</v>
      </c>
      <c r="G13" s="182">
        <v>-0.8938172043010753</v>
      </c>
      <c r="H13" s="72">
        <v>117386</v>
      </c>
      <c r="I13" s="181">
        <v>20.31381140512544</v>
      </c>
      <c r="J13" s="72">
        <v>119984</v>
      </c>
      <c r="K13" s="181">
        <v>20.153049227027502</v>
      </c>
      <c r="L13" s="180">
        <v>2.213211115465217</v>
      </c>
    </row>
    <row r="14" spans="2:12" s="176" customFormat="1" ht="16.5" customHeight="1">
      <c r="B14" s="71" t="s">
        <v>2120</v>
      </c>
      <c r="C14" s="177">
        <v>19829</v>
      </c>
      <c r="D14" s="181">
        <v>26.707162675430325</v>
      </c>
      <c r="E14" s="72">
        <v>19482</v>
      </c>
      <c r="F14" s="181">
        <v>26.469389418765793</v>
      </c>
      <c r="G14" s="182">
        <v>-1.7499621766100155</v>
      </c>
      <c r="H14" s="72">
        <v>148600</v>
      </c>
      <c r="I14" s="181">
        <v>25.7154377421638</v>
      </c>
      <c r="J14" s="72">
        <v>152863</v>
      </c>
      <c r="K14" s="181">
        <v>25.675553107006806</v>
      </c>
      <c r="L14" s="180">
        <v>2.8687752355316283</v>
      </c>
    </row>
    <row r="15" spans="2:12" ht="15" customHeight="1">
      <c r="B15" s="82" t="s">
        <v>2121</v>
      </c>
      <c r="C15" s="66">
        <v>15561</v>
      </c>
      <c r="D15" s="183">
        <v>20.958704846052314</v>
      </c>
      <c r="E15" s="75">
        <v>15690</v>
      </c>
      <c r="F15" s="183">
        <v>21.317355506643842</v>
      </c>
      <c r="G15" s="184">
        <v>0.8289955658376711</v>
      </c>
      <c r="H15" s="75">
        <v>132837</v>
      </c>
      <c r="I15" s="183">
        <v>22.987628555557286</v>
      </c>
      <c r="J15" s="75">
        <v>140617</v>
      </c>
      <c r="K15" s="183">
        <v>23.618660180998514</v>
      </c>
      <c r="L15" s="185">
        <v>5.85680194524116</v>
      </c>
    </row>
    <row r="16" spans="2:12" ht="15" customHeight="1">
      <c r="B16" s="82" t="s">
        <v>2122</v>
      </c>
      <c r="C16" s="66">
        <v>6011</v>
      </c>
      <c r="D16" s="183">
        <v>8.096059046952025</v>
      </c>
      <c r="E16" s="75">
        <v>6057</v>
      </c>
      <c r="F16" s="183">
        <v>8.229395940327707</v>
      </c>
      <c r="G16" s="184">
        <v>0.7652636832473798</v>
      </c>
      <c r="H16" s="75">
        <v>51976</v>
      </c>
      <c r="I16" s="183">
        <v>8.994519462225476</v>
      </c>
      <c r="J16" s="75">
        <v>54433</v>
      </c>
      <c r="K16" s="183">
        <v>9.14281011280494</v>
      </c>
      <c r="L16" s="185">
        <v>4.727181776204402</v>
      </c>
    </row>
    <row r="17" spans="2:12" ht="15" customHeight="1">
      <c r="B17" s="82" t="s">
        <v>2123</v>
      </c>
      <c r="C17" s="66">
        <v>6591</v>
      </c>
      <c r="D17" s="183">
        <v>8.877245912237697</v>
      </c>
      <c r="E17" s="75">
        <v>6478</v>
      </c>
      <c r="F17" s="183">
        <v>8.801391266541671</v>
      </c>
      <c r="G17" s="184">
        <v>-1.714459110908815</v>
      </c>
      <c r="H17" s="75">
        <v>51652</v>
      </c>
      <c r="I17" s="183">
        <v>8.938450809274864</v>
      </c>
      <c r="J17" s="75">
        <v>52411</v>
      </c>
      <c r="K17" s="183">
        <v>8.803185950107833</v>
      </c>
      <c r="L17" s="185">
        <v>1.4694493920854952</v>
      </c>
    </row>
    <row r="18" spans="2:12" ht="15" customHeight="1">
      <c r="B18" s="82" t="s">
        <v>2124</v>
      </c>
      <c r="C18" s="66">
        <v>6850</v>
      </c>
      <c r="D18" s="183">
        <v>9.226086253804919</v>
      </c>
      <c r="E18" s="75">
        <v>6829</v>
      </c>
      <c r="F18" s="183">
        <v>9.278280481508656</v>
      </c>
      <c r="G18" s="184">
        <v>-0.3065693430656934</v>
      </c>
      <c r="H18" s="75">
        <v>53743</v>
      </c>
      <c r="I18" s="183">
        <v>9.300301282483911</v>
      </c>
      <c r="J18" s="75">
        <v>56338</v>
      </c>
      <c r="K18" s="183">
        <v>9.462782432259928</v>
      </c>
      <c r="L18" s="185">
        <v>4.828535809314701</v>
      </c>
    </row>
    <row r="19" spans="2:12" ht="15" customHeight="1">
      <c r="B19" s="82" t="s">
        <v>2125</v>
      </c>
      <c r="C19" s="66">
        <v>3225</v>
      </c>
      <c r="D19" s="183">
        <v>4.343668345769469</v>
      </c>
      <c r="E19" s="75">
        <v>3151</v>
      </c>
      <c r="F19" s="183">
        <v>4.281133664846064</v>
      </c>
      <c r="G19" s="184">
        <v>-2.294573643410853</v>
      </c>
      <c r="H19" s="75">
        <v>24161</v>
      </c>
      <c r="I19" s="183">
        <v>4.18109482697456</v>
      </c>
      <c r="J19" s="75">
        <v>24721</v>
      </c>
      <c r="K19" s="183">
        <v>4.152249716140042</v>
      </c>
      <c r="L19" s="185">
        <v>2.317784859898183</v>
      </c>
    </row>
    <row r="20" spans="2:12" ht="15" customHeight="1">
      <c r="B20" s="82" t="s">
        <v>2126</v>
      </c>
      <c r="C20" s="66">
        <v>2453</v>
      </c>
      <c r="D20" s="183">
        <v>3.303881690596126</v>
      </c>
      <c r="E20" s="75">
        <v>2494</v>
      </c>
      <c r="F20" s="183">
        <v>3.38849487785658</v>
      </c>
      <c r="G20" s="184">
        <v>1.6714227476559314</v>
      </c>
      <c r="H20" s="75">
        <v>19701</v>
      </c>
      <c r="I20" s="183">
        <v>3.409285591913654</v>
      </c>
      <c r="J20" s="75">
        <v>20549</v>
      </c>
      <c r="K20" s="183">
        <v>3.4515019383100087</v>
      </c>
      <c r="L20" s="185">
        <v>4.304350032993249</v>
      </c>
    </row>
    <row r="21" spans="2:12" ht="15" customHeight="1">
      <c r="B21" s="82" t="s">
        <v>2252</v>
      </c>
      <c r="C21" s="66">
        <v>1957</v>
      </c>
      <c r="D21" s="183">
        <v>2.6358322333863105</v>
      </c>
      <c r="E21" s="75">
        <v>1929</v>
      </c>
      <c r="F21" s="183">
        <v>2.620852694220266</v>
      </c>
      <c r="G21" s="184">
        <v>-1.430761369443025</v>
      </c>
      <c r="H21" s="75">
        <v>14601</v>
      </c>
      <c r="I21" s="183">
        <v>2.5267234621354886</v>
      </c>
      <c r="J21" s="75">
        <v>14781</v>
      </c>
      <c r="K21" s="183">
        <v>2.4826828629208353</v>
      </c>
      <c r="L21" s="185">
        <v>1.2327922745017463</v>
      </c>
    </row>
    <row r="22" spans="2:12" ht="15" customHeight="1">
      <c r="B22" s="82" t="s">
        <v>2128</v>
      </c>
      <c r="C22" s="66">
        <v>1778</v>
      </c>
      <c r="D22" s="183">
        <v>2.394741804272284</v>
      </c>
      <c r="E22" s="75">
        <v>1684</v>
      </c>
      <c r="F22" s="183">
        <v>2.287981304855846</v>
      </c>
      <c r="G22" s="184">
        <v>-5.286839145106861</v>
      </c>
      <c r="H22" s="75">
        <v>12406</v>
      </c>
      <c r="I22" s="183">
        <v>2.1468756435348864</v>
      </c>
      <c r="J22" s="75">
        <v>11755</v>
      </c>
      <c r="K22" s="183">
        <v>1.9744223701802595</v>
      </c>
      <c r="L22" s="185">
        <v>-5.247460906013219</v>
      </c>
    </row>
    <row r="23" spans="2:12" ht="15" customHeight="1">
      <c r="B23" s="82" t="s">
        <v>2129</v>
      </c>
      <c r="C23" s="66">
        <v>2224</v>
      </c>
      <c r="D23" s="183">
        <v>2.995447566198852</v>
      </c>
      <c r="E23" s="75">
        <v>2205</v>
      </c>
      <c r="F23" s="183">
        <v>2.9958425042797754</v>
      </c>
      <c r="G23" s="184">
        <v>-0.85431654676259</v>
      </c>
      <c r="H23" s="75">
        <v>17983</v>
      </c>
      <c r="I23" s="183">
        <v>3.1119832901570095</v>
      </c>
      <c r="J23" s="75">
        <v>17678</v>
      </c>
      <c r="K23" s="183">
        <v>2.9692759387534347</v>
      </c>
      <c r="L23" s="185">
        <v>-1.6960462659178115</v>
      </c>
    </row>
    <row r="24" spans="2:12" ht="15" customHeight="1">
      <c r="B24" s="82" t="s">
        <v>2130</v>
      </c>
      <c r="C24" s="66">
        <v>3548</v>
      </c>
      <c r="D24" s="183">
        <v>4.778708617299249</v>
      </c>
      <c r="E24" s="75">
        <v>3601</v>
      </c>
      <c r="F24" s="183">
        <v>4.892530094290916</v>
      </c>
      <c r="G24" s="184">
        <v>1.4937993235625704</v>
      </c>
      <c r="H24" s="75">
        <v>28074</v>
      </c>
      <c r="I24" s="183">
        <v>4.858244947331807</v>
      </c>
      <c r="J24" s="75">
        <v>29939</v>
      </c>
      <c r="K24" s="183">
        <v>5.028688331844049</v>
      </c>
      <c r="L24" s="185">
        <v>6.643157369808364</v>
      </c>
    </row>
    <row r="25" spans="2:12" ht="15" customHeight="1">
      <c r="B25" s="82" t="s">
        <v>2131</v>
      </c>
      <c r="C25" s="66">
        <v>2113</v>
      </c>
      <c r="D25" s="183">
        <v>2.845944562670043</v>
      </c>
      <c r="E25" s="75">
        <v>2141</v>
      </c>
      <c r="F25" s="183">
        <v>2.908888345425396</v>
      </c>
      <c r="G25" s="184">
        <v>1.3251301467108376</v>
      </c>
      <c r="H25" s="75">
        <v>21833</v>
      </c>
      <c r="I25" s="183">
        <v>3.778231172440526</v>
      </c>
      <c r="J25" s="75">
        <v>22801</v>
      </c>
      <c r="K25" s="183">
        <v>3.8297579296027306</v>
      </c>
      <c r="L25" s="185">
        <v>4.433655475656117</v>
      </c>
    </row>
    <row r="26" spans="2:12" ht="15" customHeight="1">
      <c r="B26" s="82" t="s">
        <v>2132</v>
      </c>
      <c r="C26" s="66">
        <v>1225</v>
      </c>
      <c r="D26" s="183">
        <v>1.6499205344395658</v>
      </c>
      <c r="E26" s="75">
        <v>1261</v>
      </c>
      <c r="F26" s="183">
        <v>1.7132686611776853</v>
      </c>
      <c r="G26" s="184">
        <v>2.9387755102040813</v>
      </c>
      <c r="H26" s="75">
        <v>8553</v>
      </c>
      <c r="I26" s="183">
        <v>1.4801086070573821</v>
      </c>
      <c r="J26" s="75">
        <v>9089</v>
      </c>
      <c r="K26" s="183">
        <v>1.52662908741543</v>
      </c>
      <c r="L26" s="185">
        <v>6.266806968315211</v>
      </c>
    </row>
    <row r="27" spans="2:12" ht="15" customHeight="1">
      <c r="B27" s="82" t="s">
        <v>2133</v>
      </c>
      <c r="C27" s="66">
        <v>2315</v>
      </c>
      <c r="D27" s="183">
        <v>3.118013091614363</v>
      </c>
      <c r="E27" s="75">
        <v>2310</v>
      </c>
      <c r="F27" s="183">
        <v>3.138501671150241</v>
      </c>
      <c r="G27" s="184">
        <v>-0.21598272138228944</v>
      </c>
      <c r="H27" s="75">
        <v>15387</v>
      </c>
      <c r="I27" s="183">
        <v>2.6627418609601237</v>
      </c>
      <c r="J27" s="75">
        <v>15516</v>
      </c>
      <c r="K27" s="183">
        <v>2.6061367499546497</v>
      </c>
      <c r="L27" s="185">
        <v>0.8383700526418405</v>
      </c>
    </row>
    <row r="28" spans="2:12" ht="15" customHeight="1">
      <c r="B28" s="82" t="s">
        <v>2134</v>
      </c>
      <c r="C28" s="66">
        <v>716</v>
      </c>
      <c r="D28" s="183">
        <v>0.9643617164561055</v>
      </c>
      <c r="E28" s="75">
        <v>697</v>
      </c>
      <c r="F28" s="183">
        <v>0.9469851362734708</v>
      </c>
      <c r="G28" s="184">
        <v>-2.653631284916201</v>
      </c>
      <c r="H28" s="75">
        <v>4556</v>
      </c>
      <c r="I28" s="183">
        <v>0.7884221692684944</v>
      </c>
      <c r="J28" s="75">
        <v>4471</v>
      </c>
      <c r="K28" s="183">
        <v>0.7509691550043335</v>
      </c>
      <c r="L28" s="185">
        <v>-1.8656716417910446</v>
      </c>
    </row>
    <row r="29" spans="2:12" ht="15" customHeight="1">
      <c r="B29" s="82" t="s">
        <v>2135</v>
      </c>
      <c r="C29" s="66">
        <v>545</v>
      </c>
      <c r="D29" s="183">
        <v>0.7340462785873987</v>
      </c>
      <c r="E29" s="75">
        <v>533</v>
      </c>
      <c r="F29" s="183">
        <v>0.7241651042091247</v>
      </c>
      <c r="G29" s="184">
        <v>-2.2018348623853212</v>
      </c>
      <c r="H29" s="75">
        <v>2887</v>
      </c>
      <c r="I29" s="183">
        <v>0.49959938601363996</v>
      </c>
      <c r="J29" s="75">
        <v>3107</v>
      </c>
      <c r="K29" s="183">
        <v>0.5218656149851184</v>
      </c>
      <c r="L29" s="185">
        <v>7.620367163145134</v>
      </c>
    </row>
    <row r="30" spans="2:12" ht="15" customHeight="1">
      <c r="B30" s="82" t="s">
        <v>2136</v>
      </c>
      <c r="C30" s="66">
        <v>1297</v>
      </c>
      <c r="D30" s="183">
        <v>1.7468954556474423</v>
      </c>
      <c r="E30" s="75">
        <v>1233</v>
      </c>
      <c r="F30" s="183">
        <v>1.6752262166788947</v>
      </c>
      <c r="G30" s="184">
        <v>-4.934464148033924</v>
      </c>
      <c r="H30" s="75">
        <v>8552</v>
      </c>
      <c r="I30" s="183">
        <v>1.4799355556593863</v>
      </c>
      <c r="J30" s="75">
        <v>8735</v>
      </c>
      <c r="K30" s="183">
        <v>1.467169664272613</v>
      </c>
      <c r="L30" s="185">
        <v>2.1398503274087934</v>
      </c>
    </row>
    <row r="31" spans="2:12" ht="15" customHeight="1">
      <c r="B31" s="82" t="s">
        <v>2137</v>
      </c>
      <c r="C31" s="66">
        <v>496</v>
      </c>
      <c r="D31" s="183">
        <v>0.668049457209816</v>
      </c>
      <c r="E31" s="75">
        <v>481</v>
      </c>
      <c r="F31" s="183">
        <v>0.6535148501399418</v>
      </c>
      <c r="G31" s="184">
        <v>-3.024193548387097</v>
      </c>
      <c r="H31" s="75">
        <v>3206</v>
      </c>
      <c r="I31" s="183">
        <v>0.5548027819742742</v>
      </c>
      <c r="J31" s="75">
        <v>3086</v>
      </c>
      <c r="K31" s="183">
        <v>0.5183383610698665</v>
      </c>
      <c r="L31" s="185">
        <v>-3.7429819089207736</v>
      </c>
    </row>
    <row r="32" spans="2:12" ht="15" customHeight="1">
      <c r="B32" s="82" t="s">
        <v>2253</v>
      </c>
      <c r="C32" s="66">
        <v>589</v>
      </c>
      <c r="D32" s="183">
        <v>0.7933087304366565</v>
      </c>
      <c r="E32" s="75">
        <v>560</v>
      </c>
      <c r="F32" s="183">
        <v>0.7608488899758159</v>
      </c>
      <c r="G32" s="184">
        <v>-4.923599320882852</v>
      </c>
      <c r="H32" s="75">
        <v>3323</v>
      </c>
      <c r="I32" s="183">
        <v>0.5750497955397732</v>
      </c>
      <c r="J32" s="75">
        <v>3215</v>
      </c>
      <c r="K32" s="183">
        <v>0.5400057779778421</v>
      </c>
      <c r="L32" s="185">
        <v>-3.250075233222991</v>
      </c>
    </row>
    <row r="33" spans="2:12" ht="15" customHeight="1">
      <c r="B33" s="82" t="s">
        <v>2139</v>
      </c>
      <c r="C33" s="66">
        <v>621</v>
      </c>
      <c r="D33" s="183">
        <v>0.8364086954179349</v>
      </c>
      <c r="E33" s="75">
        <v>588</v>
      </c>
      <c r="F33" s="183">
        <v>0.7988913344746067</v>
      </c>
      <c r="G33" s="184">
        <v>-5.314009661835748</v>
      </c>
      <c r="H33" s="75">
        <v>3862</v>
      </c>
      <c r="I33" s="183">
        <v>0.6683244990594657</v>
      </c>
      <c r="J33" s="75">
        <v>3528</v>
      </c>
      <c r="K33" s="183">
        <v>0.5925786577623101</v>
      </c>
      <c r="L33" s="185">
        <v>-8.648368720870016</v>
      </c>
    </row>
    <row r="34" spans="2:12" ht="15" customHeight="1">
      <c r="B34" s="82" t="s">
        <v>2140</v>
      </c>
      <c r="C34" s="66">
        <v>497</v>
      </c>
      <c r="D34" s="183">
        <v>0.669396331115481</v>
      </c>
      <c r="E34" s="75">
        <v>498</v>
      </c>
      <c r="F34" s="183">
        <v>0.6766120485856363</v>
      </c>
      <c r="G34" s="184">
        <v>0.2012072434607646</v>
      </c>
      <c r="H34" s="75">
        <v>3163</v>
      </c>
      <c r="I34" s="183">
        <v>0.5473615718604582</v>
      </c>
      <c r="J34" s="75">
        <v>3048</v>
      </c>
      <c r="K34" s="183">
        <v>0.5119557111279822</v>
      </c>
      <c r="L34" s="185">
        <v>-3.635788808093582</v>
      </c>
    </row>
    <row r="35" spans="2:12" ht="15" customHeight="1">
      <c r="B35" s="82" t="s">
        <v>2141</v>
      </c>
      <c r="C35" s="66">
        <v>390</v>
      </c>
      <c r="D35" s="183">
        <v>0.5252808232093311</v>
      </c>
      <c r="E35" s="75">
        <v>373</v>
      </c>
      <c r="F35" s="183">
        <v>0.5067797070731773</v>
      </c>
      <c r="G35" s="184">
        <v>-4.358974358974359</v>
      </c>
      <c r="H35" s="75">
        <v>3098</v>
      </c>
      <c r="I35" s="183">
        <v>0.5361132309907366</v>
      </c>
      <c r="J35" s="75">
        <v>2571</v>
      </c>
      <c r="K35" s="183">
        <v>0.4318366579101189</v>
      </c>
      <c r="L35" s="185">
        <v>-17.010974822466107</v>
      </c>
    </row>
    <row r="36" spans="2:12" ht="15" customHeight="1">
      <c r="B36" s="82" t="s">
        <v>2142</v>
      </c>
      <c r="C36" s="66">
        <v>612</v>
      </c>
      <c r="D36" s="183">
        <v>0.8242868302669505</v>
      </c>
      <c r="E36" s="75">
        <v>617</v>
      </c>
      <c r="F36" s="183">
        <v>0.838292437705497</v>
      </c>
      <c r="G36" s="184">
        <v>0.8169934640522877</v>
      </c>
      <c r="H36" s="75">
        <v>4685</v>
      </c>
      <c r="I36" s="183">
        <v>0.8107457996099422</v>
      </c>
      <c r="J36" s="75">
        <v>4746</v>
      </c>
      <c r="K36" s="183">
        <v>0.7971593848469173</v>
      </c>
      <c r="L36" s="185">
        <v>1.3020277481323372</v>
      </c>
    </row>
    <row r="37" spans="2:12" ht="15" customHeight="1">
      <c r="B37" s="82" t="s">
        <v>2143</v>
      </c>
      <c r="C37" s="66">
        <v>368</v>
      </c>
      <c r="D37" s="183">
        <v>0.49564959728470215</v>
      </c>
      <c r="E37" s="75">
        <v>380</v>
      </c>
      <c r="F37" s="183">
        <v>0.5162903181978751</v>
      </c>
      <c r="G37" s="184">
        <v>3.260869565217391</v>
      </c>
      <c r="H37" s="75">
        <v>2253</v>
      </c>
      <c r="I37" s="183">
        <v>0.38988479968435424</v>
      </c>
      <c r="J37" s="75">
        <v>2140</v>
      </c>
      <c r="K37" s="183">
        <v>0.3594439704113786</v>
      </c>
      <c r="L37" s="185">
        <v>-5.015534842432313</v>
      </c>
    </row>
    <row r="38" spans="2:12" ht="15" customHeight="1">
      <c r="B38" s="82" t="s">
        <v>2144</v>
      </c>
      <c r="C38" s="66">
        <v>630</v>
      </c>
      <c r="D38" s="183">
        <v>0.8485305605689195</v>
      </c>
      <c r="E38" s="75">
        <v>592</v>
      </c>
      <c r="F38" s="183">
        <v>0.8043259694030053</v>
      </c>
      <c r="G38" s="184">
        <v>-6.031746031746032</v>
      </c>
      <c r="H38" s="75">
        <v>4415</v>
      </c>
      <c r="I38" s="183">
        <v>0.7640219221510981</v>
      </c>
      <c r="J38" s="75">
        <v>3894</v>
      </c>
      <c r="K38" s="183">
        <v>0.6540536545709852</v>
      </c>
      <c r="L38" s="185">
        <v>-11.800679501698754</v>
      </c>
    </row>
    <row r="39" spans="2:12" ht="15" customHeight="1">
      <c r="B39" s="82" t="s">
        <v>2145</v>
      </c>
      <c r="C39" s="66">
        <v>271</v>
      </c>
      <c r="D39" s="183">
        <v>0.3650028284352019</v>
      </c>
      <c r="E39" s="75">
        <v>269</v>
      </c>
      <c r="F39" s="183">
        <v>0.36547919893481157</v>
      </c>
      <c r="G39" s="184">
        <v>-0.7380073800738007</v>
      </c>
      <c r="H39" s="75">
        <v>1514</v>
      </c>
      <c r="I39" s="183">
        <v>0.26199981656551813</v>
      </c>
      <c r="J39" s="75">
        <v>1566</v>
      </c>
      <c r="K39" s="183">
        <v>0.2630323633944948</v>
      </c>
      <c r="L39" s="185">
        <v>3.4346103038309117</v>
      </c>
    </row>
    <row r="40" spans="2:12" ht="15" customHeight="1">
      <c r="B40" s="82" t="s">
        <v>2146</v>
      </c>
      <c r="C40" s="66">
        <v>250</v>
      </c>
      <c r="D40" s="183">
        <v>0.3367184764162379</v>
      </c>
      <c r="E40" s="75">
        <v>221</v>
      </c>
      <c r="F40" s="183">
        <v>0.30026357979402735</v>
      </c>
      <c r="G40" s="184">
        <v>-11.6</v>
      </c>
      <c r="H40" s="75">
        <v>1654</v>
      </c>
      <c r="I40" s="183">
        <v>0.28622701228491876</v>
      </c>
      <c r="J40" s="75">
        <v>1826</v>
      </c>
      <c r="K40" s="183">
        <v>0.30670312615475576</v>
      </c>
      <c r="L40" s="185">
        <v>10.399032648125756</v>
      </c>
    </row>
    <row r="41" spans="2:12" ht="15" customHeight="1">
      <c r="B41" s="82" t="s">
        <v>2147</v>
      </c>
      <c r="C41" s="66">
        <v>395</v>
      </c>
      <c r="D41" s="183">
        <v>0.5320151927376559</v>
      </c>
      <c r="E41" s="75">
        <v>380</v>
      </c>
      <c r="F41" s="183">
        <v>0.5162903181978751</v>
      </c>
      <c r="G41" s="184">
        <v>-3.79746835443038</v>
      </c>
      <c r="H41" s="75">
        <v>2543</v>
      </c>
      <c r="I41" s="183">
        <v>0.44006970510311266</v>
      </c>
      <c r="J41" s="75">
        <v>2332</v>
      </c>
      <c r="K41" s="183">
        <v>0.3916931490651097</v>
      </c>
      <c r="L41" s="185">
        <v>-8.297286669288242</v>
      </c>
    </row>
    <row r="42" spans="2:12" ht="15" customHeight="1">
      <c r="B42" s="82" t="s">
        <v>2148</v>
      </c>
      <c r="C42" s="66">
        <v>1349</v>
      </c>
      <c r="D42" s="183">
        <v>1.8169328987420197</v>
      </c>
      <c r="E42" s="75">
        <v>1303</v>
      </c>
      <c r="F42" s="183">
        <v>1.7703323279258716</v>
      </c>
      <c r="G42" s="184">
        <v>-3.40993328391401</v>
      </c>
      <c r="H42" s="75">
        <v>10544</v>
      </c>
      <c r="I42" s="183">
        <v>1.8246539404668578</v>
      </c>
      <c r="J42" s="75">
        <v>10690</v>
      </c>
      <c r="K42" s="183">
        <v>1.7955402073353444</v>
      </c>
      <c r="L42" s="185">
        <v>1.3846737481031868</v>
      </c>
    </row>
    <row r="43" spans="2:12" ht="15" customHeight="1">
      <c r="B43" s="82" t="s">
        <v>2149</v>
      </c>
      <c r="C43" s="66">
        <v>954</v>
      </c>
      <c r="D43" s="183">
        <v>1.2849177060043637</v>
      </c>
      <c r="E43" s="75">
        <v>922</v>
      </c>
      <c r="F43" s="183">
        <v>1.2526833509958968</v>
      </c>
      <c r="G43" s="184">
        <v>-3.3542976939203357</v>
      </c>
      <c r="H43" s="75">
        <v>6242</v>
      </c>
      <c r="I43" s="183">
        <v>1.0801868262892762</v>
      </c>
      <c r="J43" s="75">
        <v>6199</v>
      </c>
      <c r="K43" s="183">
        <v>1.041211762887914</v>
      </c>
      <c r="L43" s="185">
        <v>-0.6888817686638898</v>
      </c>
    </row>
    <row r="44" spans="2:12" ht="15" customHeight="1">
      <c r="B44" s="82" t="s">
        <v>2150</v>
      </c>
      <c r="C44" s="66">
        <v>628</v>
      </c>
      <c r="D44" s="183">
        <v>0.8458368127575897</v>
      </c>
      <c r="E44" s="75">
        <v>587</v>
      </c>
      <c r="F44" s="183">
        <v>0.797532675742507</v>
      </c>
      <c r="G44" s="184">
        <v>-6.528662420382165</v>
      </c>
      <c r="H44" s="75">
        <v>5848</v>
      </c>
      <c r="I44" s="183">
        <v>1.012004575478963</v>
      </c>
      <c r="J44" s="75">
        <v>5540</v>
      </c>
      <c r="K44" s="183">
        <v>0.9305231757378679</v>
      </c>
      <c r="L44" s="185">
        <v>-5.266757865937072</v>
      </c>
    </row>
    <row r="45" spans="2:12" ht="15" customHeight="1">
      <c r="B45" s="82" t="s">
        <v>2151</v>
      </c>
      <c r="C45" s="66">
        <v>942</v>
      </c>
      <c r="D45" s="183">
        <v>1.2687552191363844</v>
      </c>
      <c r="E45" s="75">
        <v>932</v>
      </c>
      <c r="F45" s="183">
        <v>1.2662699383168936</v>
      </c>
      <c r="G45" s="184">
        <v>-1.0615711252653928</v>
      </c>
      <c r="H45" s="75">
        <v>6149</v>
      </c>
      <c r="I45" s="183">
        <v>1.0640930462756744</v>
      </c>
      <c r="J45" s="75">
        <v>6521</v>
      </c>
      <c r="K45" s="183">
        <v>1.0952963229217756</v>
      </c>
      <c r="L45" s="185">
        <v>6.049764189299073</v>
      </c>
    </row>
    <row r="46" spans="2:12" ht="15" customHeight="1">
      <c r="B46" s="82" t="s">
        <v>2152</v>
      </c>
      <c r="C46" s="66">
        <v>457</v>
      </c>
      <c r="D46" s="183">
        <v>0.6155213748888829</v>
      </c>
      <c r="E46" s="75">
        <v>431</v>
      </c>
      <c r="F46" s="183">
        <v>0.5855819135349583</v>
      </c>
      <c r="G46" s="184">
        <v>-5.689277899343545</v>
      </c>
      <c r="H46" s="75">
        <v>3257</v>
      </c>
      <c r="I46" s="183">
        <v>0.5636284032720558</v>
      </c>
      <c r="J46" s="75">
        <v>3407</v>
      </c>
      <c r="K46" s="183">
        <v>0.5722549566315732</v>
      </c>
      <c r="L46" s="185">
        <v>4.60546515198035</v>
      </c>
    </row>
    <row r="47" spans="2:12" ht="15" customHeight="1">
      <c r="B47" s="82" t="s">
        <v>2177</v>
      </c>
      <c r="C47" s="66">
        <v>386</v>
      </c>
      <c r="D47" s="183">
        <v>0.5198933275866713</v>
      </c>
      <c r="E47" s="75">
        <v>372</v>
      </c>
      <c r="F47" s="183">
        <v>0.5054210483410777</v>
      </c>
      <c r="G47" s="184">
        <v>-3.6269430051813467</v>
      </c>
      <c r="H47" s="75">
        <v>2326</v>
      </c>
      <c r="I47" s="183">
        <v>0.4025175517380417</v>
      </c>
      <c r="J47" s="75">
        <v>2192</v>
      </c>
      <c r="K47" s="183">
        <v>0.3681781229634308</v>
      </c>
      <c r="L47" s="185">
        <v>-5.760963026655202</v>
      </c>
    </row>
    <row r="48" spans="2:12" ht="15" customHeight="1">
      <c r="B48" s="82" t="s">
        <v>2153</v>
      </c>
      <c r="C48" s="66">
        <v>1042</v>
      </c>
      <c r="D48" s="183">
        <v>1.4034426097028796</v>
      </c>
      <c r="E48" s="75">
        <v>960</v>
      </c>
      <c r="F48" s="183">
        <v>1.3043123828156844</v>
      </c>
      <c r="G48" s="184">
        <v>-7.869481765834934</v>
      </c>
      <c r="H48" s="75">
        <v>7087</v>
      </c>
      <c r="I48" s="183">
        <v>1.2264152575956584</v>
      </c>
      <c r="J48" s="75">
        <v>7068</v>
      </c>
      <c r="K48" s="183">
        <v>1.1871728891904785</v>
      </c>
      <c r="L48" s="185">
        <v>-0.2680965147453083</v>
      </c>
    </row>
    <row r="49" spans="2:12" ht="15" customHeight="1">
      <c r="B49" s="82" t="s">
        <v>2154</v>
      </c>
      <c r="C49" s="66">
        <v>511</v>
      </c>
      <c r="D49" s="183">
        <v>0.6882525657947903</v>
      </c>
      <c r="E49" s="75">
        <v>522</v>
      </c>
      <c r="F49" s="183">
        <v>0.7092198581560284</v>
      </c>
      <c r="G49" s="184">
        <v>2.152641878669276</v>
      </c>
      <c r="H49" s="75">
        <v>3982</v>
      </c>
      <c r="I49" s="183">
        <v>0.6890906668189519</v>
      </c>
      <c r="J49" s="75">
        <v>4470</v>
      </c>
      <c r="K49" s="183">
        <v>0.7508011905321786</v>
      </c>
      <c r="L49" s="185">
        <v>12.255148166750377</v>
      </c>
    </row>
    <row r="50" spans="2:12" ht="15" customHeight="1">
      <c r="B50" s="82" t="s">
        <v>2155</v>
      </c>
      <c r="C50" s="66">
        <v>428</v>
      </c>
      <c r="D50" s="183">
        <v>0.5764620316245993</v>
      </c>
      <c r="E50" s="75">
        <v>465</v>
      </c>
      <c r="F50" s="183">
        <v>0.6317763104263471</v>
      </c>
      <c r="G50" s="184">
        <v>8.644859813084112</v>
      </c>
      <c r="H50" s="75">
        <v>2911</v>
      </c>
      <c r="I50" s="183">
        <v>0.5037526195655372</v>
      </c>
      <c r="J50" s="75">
        <v>3467</v>
      </c>
      <c r="K50" s="183">
        <v>0.5823328249608642</v>
      </c>
      <c r="L50" s="185">
        <v>19.099965647543797</v>
      </c>
    </row>
    <row r="51" spans="2:12" ht="15" customHeight="1">
      <c r="B51" s="82" t="s">
        <v>2156</v>
      </c>
      <c r="C51" s="66">
        <v>377</v>
      </c>
      <c r="D51" s="183">
        <v>0.5077714624356868</v>
      </c>
      <c r="E51" s="75">
        <v>388</v>
      </c>
      <c r="F51" s="183">
        <v>0.5271595880546724</v>
      </c>
      <c r="G51" s="184">
        <v>2.9177718832891246</v>
      </c>
      <c r="H51" s="75">
        <v>2808</v>
      </c>
      <c r="I51" s="183">
        <v>0.4859283255719781</v>
      </c>
      <c r="J51" s="75">
        <v>3034</v>
      </c>
      <c r="K51" s="183">
        <v>0.5096042085178143</v>
      </c>
      <c r="L51" s="185">
        <v>8.048433048433049</v>
      </c>
    </row>
    <row r="52" spans="2:12" ht="15" customHeight="1">
      <c r="B52" s="82" t="s">
        <v>2157</v>
      </c>
      <c r="C52" s="66">
        <v>468</v>
      </c>
      <c r="D52" s="183">
        <v>0.6303369878511974</v>
      </c>
      <c r="E52" s="75">
        <v>449</v>
      </c>
      <c r="F52" s="183">
        <v>0.6100377707127523</v>
      </c>
      <c r="G52" s="184">
        <v>-4.05982905982906</v>
      </c>
      <c r="H52" s="75">
        <v>3607</v>
      </c>
      <c r="I52" s="183">
        <v>0.6241963925705574</v>
      </c>
      <c r="J52" s="75">
        <v>3704</v>
      </c>
      <c r="K52" s="183">
        <v>0.6221404048615636</v>
      </c>
      <c r="L52" s="185">
        <v>2.6892154144718603</v>
      </c>
    </row>
    <row r="53" spans="2:12" ht="15" customHeight="1">
      <c r="B53" s="82" t="s">
        <v>2158</v>
      </c>
      <c r="C53" s="66">
        <v>336</v>
      </c>
      <c r="D53" s="183">
        <v>0.45254963230342377</v>
      </c>
      <c r="E53" s="75">
        <v>322</v>
      </c>
      <c r="F53" s="183">
        <v>0.4374881117360941</v>
      </c>
      <c r="G53" s="184">
        <v>-4.166666666666666</v>
      </c>
      <c r="H53" s="75">
        <v>2276</v>
      </c>
      <c r="I53" s="183">
        <v>0.39386498183825575</v>
      </c>
      <c r="J53" s="75">
        <v>2323</v>
      </c>
      <c r="K53" s="183">
        <v>0.3901814688157161</v>
      </c>
      <c r="L53" s="185">
        <v>2.0650263620386644</v>
      </c>
    </row>
    <row r="54" spans="2:12" ht="15" customHeight="1">
      <c r="B54" s="82" t="s">
        <v>2159</v>
      </c>
      <c r="C54" s="66">
        <v>880</v>
      </c>
      <c r="D54" s="183">
        <v>1.1852490369851576</v>
      </c>
      <c r="E54" s="75">
        <v>795</v>
      </c>
      <c r="F54" s="183">
        <v>1.0801336920192386</v>
      </c>
      <c r="G54" s="184">
        <v>-9.659090909090908</v>
      </c>
      <c r="H54" s="75">
        <v>5236</v>
      </c>
      <c r="I54" s="183">
        <v>0.9060971199055832</v>
      </c>
      <c r="J54" s="75">
        <v>4879</v>
      </c>
      <c r="K54" s="183">
        <v>0.8194986596435121</v>
      </c>
      <c r="L54" s="185">
        <v>-6.8181818181818175</v>
      </c>
    </row>
    <row r="55" spans="2:12" ht="15" customHeight="1">
      <c r="B55" s="82" t="s">
        <v>2160</v>
      </c>
      <c r="C55" s="66">
        <v>919</v>
      </c>
      <c r="D55" s="183">
        <v>1.2377771193060905</v>
      </c>
      <c r="E55" s="75">
        <v>902</v>
      </c>
      <c r="F55" s="183">
        <v>1.2255101763539036</v>
      </c>
      <c r="G55" s="184">
        <v>-1.8498367791077257</v>
      </c>
      <c r="H55" s="75">
        <v>5666</v>
      </c>
      <c r="I55" s="183">
        <v>0.9805092210437423</v>
      </c>
      <c r="J55" s="75">
        <v>5790</v>
      </c>
      <c r="K55" s="183">
        <v>0.9725142937765804</v>
      </c>
      <c r="L55" s="185">
        <v>2.1884927638545713</v>
      </c>
    </row>
    <row r="56" spans="2:12" ht="15" customHeight="1">
      <c r="B56" s="82" t="s">
        <v>2161</v>
      </c>
      <c r="C56" s="66">
        <v>400</v>
      </c>
      <c r="D56" s="183">
        <v>0.5387495622659807</v>
      </c>
      <c r="E56" s="75">
        <v>366</v>
      </c>
      <c r="F56" s="183">
        <v>0.4972690959484796</v>
      </c>
      <c r="G56" s="184">
        <v>-8.5</v>
      </c>
      <c r="H56" s="75">
        <v>2855</v>
      </c>
      <c r="I56" s="183">
        <v>0.4940617412777769</v>
      </c>
      <c r="J56" s="75">
        <v>2629</v>
      </c>
      <c r="K56" s="183">
        <v>0.44157859729510013</v>
      </c>
      <c r="L56" s="185">
        <v>-7.915936952714536</v>
      </c>
    </row>
    <row r="57" spans="2:12" ht="15" customHeight="1">
      <c r="B57" s="82" t="s">
        <v>2162</v>
      </c>
      <c r="C57" s="66">
        <v>338</v>
      </c>
      <c r="D57" s="183">
        <v>0.4552433801147536</v>
      </c>
      <c r="E57" s="75">
        <v>319</v>
      </c>
      <c r="F57" s="183">
        <v>0.43341213553979513</v>
      </c>
      <c r="G57" s="184">
        <v>-5.621301775147929</v>
      </c>
      <c r="H57" s="75">
        <v>2109</v>
      </c>
      <c r="I57" s="183">
        <v>0.36496539837297076</v>
      </c>
      <c r="J57" s="75">
        <v>2040</v>
      </c>
      <c r="K57" s="183">
        <v>0.3426475231958936</v>
      </c>
      <c r="L57" s="185">
        <v>-3.2716927453769555</v>
      </c>
    </row>
    <row r="58" spans="2:12" ht="15" customHeight="1" thickBot="1">
      <c r="B58" s="84" t="s">
        <v>2163</v>
      </c>
      <c r="C58" s="186">
        <v>303</v>
      </c>
      <c r="D58" s="187">
        <v>0.40810279341648037</v>
      </c>
      <c r="E58" s="85">
        <v>315</v>
      </c>
      <c r="F58" s="187">
        <v>0.4279775006113964</v>
      </c>
      <c r="G58" s="188">
        <v>3.9603960396039604</v>
      </c>
      <c r="H58" s="85">
        <v>2342</v>
      </c>
      <c r="I58" s="187">
        <v>0.40528637410597323</v>
      </c>
      <c r="J58" s="85">
        <v>2518</v>
      </c>
      <c r="K58" s="187">
        <v>0.4229345408859118</v>
      </c>
      <c r="L58" s="189">
        <v>7.514944491887275</v>
      </c>
    </row>
    <row r="59" ht="6.75" customHeight="1"/>
    <row r="60" ht="12">
      <c r="B60" s="62" t="s">
        <v>2256</v>
      </c>
    </row>
  </sheetData>
  <mergeCells count="8">
    <mergeCell ref="H6:H7"/>
    <mergeCell ref="I6:I7"/>
    <mergeCell ref="J6:J7"/>
    <mergeCell ref="K6:K7"/>
    <mergeCell ref="C6:C7"/>
    <mergeCell ref="D6:D7"/>
    <mergeCell ref="E6:E7"/>
    <mergeCell ref="F6:F7"/>
  </mergeCells>
  <printOptions/>
  <pageMargins left="0.75" right="0.75" top="1" bottom="1" header="0.512" footer="0.512"/>
  <pageSetup orientation="portrait" paperSize="8" r:id="rId1"/>
</worksheet>
</file>

<file path=xl/worksheets/sheet7.xml><?xml version="1.0" encoding="utf-8"?>
<worksheet xmlns="http://schemas.openxmlformats.org/spreadsheetml/2006/main" xmlns:r="http://schemas.openxmlformats.org/officeDocument/2006/relationships">
  <dimension ref="B2:N116"/>
  <sheetViews>
    <sheetView workbookViewId="0" topLeftCell="A1">
      <selection activeCell="A1" sqref="A1"/>
    </sheetView>
  </sheetViews>
  <sheetFormatPr defaultColWidth="9.00390625" defaultRowHeight="13.5"/>
  <cols>
    <col min="1" max="1" width="2.625" style="190" customWidth="1"/>
    <col min="2" max="2" width="8.625" style="190" customWidth="1"/>
    <col min="3" max="6" width="7.50390625" style="190" customWidth="1"/>
    <col min="7" max="7" width="7.625" style="190" customWidth="1"/>
    <col min="8" max="8" width="7.50390625" style="190" customWidth="1"/>
    <col min="9" max="9" width="7.625" style="190" customWidth="1"/>
    <col min="10" max="14" width="7.50390625" style="190" customWidth="1"/>
    <col min="15" max="16384" width="9.00390625" style="190" customWidth="1"/>
  </cols>
  <sheetData>
    <row r="2" ht="14.25">
      <c r="B2" s="191" t="s">
        <v>2282</v>
      </c>
    </row>
    <row r="3" ht="12.75" thickBot="1">
      <c r="N3" s="192" t="s">
        <v>2261</v>
      </c>
    </row>
    <row r="4" spans="2:14" ht="12.75" thickTop="1">
      <c r="B4" s="193" t="s">
        <v>2258</v>
      </c>
      <c r="C4" s="194"/>
      <c r="D4" s="195" t="s">
        <v>2262</v>
      </c>
      <c r="E4" s="1319" t="s">
        <v>2263</v>
      </c>
      <c r="F4" s="1320"/>
      <c r="G4" s="195" t="s">
        <v>2264</v>
      </c>
      <c r="H4" s="1319" t="s">
        <v>2265</v>
      </c>
      <c r="I4" s="1321"/>
      <c r="J4" s="1321"/>
      <c r="K4" s="1321"/>
      <c r="L4" s="1321"/>
      <c r="M4" s="1321"/>
      <c r="N4" s="1320"/>
    </row>
    <row r="5" spans="2:14" ht="24">
      <c r="B5" s="196" t="s">
        <v>2096</v>
      </c>
      <c r="C5" s="197" t="s">
        <v>2266</v>
      </c>
      <c r="D5" s="198" t="s">
        <v>2259</v>
      </c>
      <c r="E5" s="199" t="s">
        <v>2267</v>
      </c>
      <c r="F5" s="199" t="s">
        <v>2268</v>
      </c>
      <c r="G5" s="199" t="s">
        <v>2269</v>
      </c>
      <c r="H5" s="200" t="s">
        <v>2270</v>
      </c>
      <c r="I5" s="199" t="s">
        <v>2271</v>
      </c>
      <c r="J5" s="199" t="s">
        <v>2272</v>
      </c>
      <c r="K5" s="199" t="s">
        <v>2273</v>
      </c>
      <c r="L5" s="199" t="s">
        <v>2274</v>
      </c>
      <c r="M5" s="199" t="s">
        <v>2275</v>
      </c>
      <c r="N5" s="200" t="s">
        <v>2276</v>
      </c>
    </row>
    <row r="6" spans="2:14" ht="6.75" customHeight="1">
      <c r="B6" s="201"/>
      <c r="C6" s="202"/>
      <c r="D6" s="203"/>
      <c r="E6" s="204"/>
      <c r="F6" s="205"/>
      <c r="G6" s="204"/>
      <c r="H6" s="205"/>
      <c r="I6" s="204"/>
      <c r="J6" s="204"/>
      <c r="K6" s="205"/>
      <c r="L6" s="204"/>
      <c r="M6" s="204"/>
      <c r="N6" s="206"/>
    </row>
    <row r="7" spans="2:14" s="207" customFormat="1" ht="15" customHeight="1">
      <c r="B7" s="201" t="s">
        <v>2260</v>
      </c>
      <c r="C7" s="208">
        <v>75090</v>
      </c>
      <c r="D7" s="209">
        <v>6078</v>
      </c>
      <c r="E7" s="209">
        <v>19064</v>
      </c>
      <c r="F7" s="209">
        <v>49948</v>
      </c>
      <c r="G7" s="209">
        <v>11305</v>
      </c>
      <c r="H7" s="209">
        <v>8758</v>
      </c>
      <c r="I7" s="209">
        <v>15942</v>
      </c>
      <c r="J7" s="209">
        <v>18730</v>
      </c>
      <c r="K7" s="209">
        <v>9357</v>
      </c>
      <c r="L7" s="209">
        <v>5123</v>
      </c>
      <c r="M7" s="209">
        <v>2810</v>
      </c>
      <c r="N7" s="209">
        <v>3065</v>
      </c>
    </row>
    <row r="8" spans="2:14" s="210" customFormat="1" ht="15" customHeight="1">
      <c r="B8" s="211" t="s">
        <v>2277</v>
      </c>
      <c r="C8" s="212">
        <f aca="true" t="shared" si="0" ref="C8:N8">SUM(C15:C64)</f>
        <v>71458</v>
      </c>
      <c r="D8" s="212">
        <f t="shared" si="0"/>
        <v>6275</v>
      </c>
      <c r="E8" s="212">
        <f t="shared" si="0"/>
        <v>16739</v>
      </c>
      <c r="F8" s="212">
        <f t="shared" si="0"/>
        <v>48444</v>
      </c>
      <c r="G8" s="212">
        <f t="shared" si="0"/>
        <v>10205</v>
      </c>
      <c r="H8" s="212">
        <f t="shared" si="0"/>
        <v>8493</v>
      </c>
      <c r="I8" s="212">
        <f t="shared" si="0"/>
        <v>15252</v>
      </c>
      <c r="J8" s="212">
        <f t="shared" si="0"/>
        <v>17631</v>
      </c>
      <c r="K8" s="212">
        <f t="shared" si="0"/>
        <v>8837</v>
      </c>
      <c r="L8" s="212">
        <f t="shared" si="0"/>
        <v>4906</v>
      </c>
      <c r="M8" s="212">
        <f t="shared" si="0"/>
        <v>2781</v>
      </c>
      <c r="N8" s="212">
        <f t="shared" si="0"/>
        <v>3353</v>
      </c>
    </row>
    <row r="9" spans="2:14" s="213" customFormat="1" ht="8.25" customHeight="1">
      <c r="B9" s="214"/>
      <c r="C9" s="215"/>
      <c r="D9" s="216"/>
      <c r="E9" s="216"/>
      <c r="F9" s="216"/>
      <c r="G9" s="216"/>
      <c r="H9" s="216"/>
      <c r="I9" s="216"/>
      <c r="J9" s="216"/>
      <c r="K9" s="216"/>
      <c r="L9" s="216"/>
      <c r="M9" s="216"/>
      <c r="N9" s="216"/>
    </row>
    <row r="10" spans="2:14" s="210" customFormat="1" ht="15" customHeight="1">
      <c r="B10" s="211" t="s">
        <v>2117</v>
      </c>
      <c r="C10" s="212">
        <v>31573</v>
      </c>
      <c r="D10" s="217">
        <v>3483</v>
      </c>
      <c r="E10" s="217">
        <v>6380</v>
      </c>
      <c r="F10" s="217">
        <v>21710</v>
      </c>
      <c r="G10" s="217">
        <v>5319</v>
      </c>
      <c r="H10" s="217">
        <v>4803</v>
      </c>
      <c r="I10" s="217">
        <v>8671</v>
      </c>
      <c r="J10" s="217">
        <v>8598</v>
      </c>
      <c r="K10" s="217">
        <v>2669</v>
      </c>
      <c r="L10" s="217">
        <v>864</v>
      </c>
      <c r="M10" s="217">
        <v>336</v>
      </c>
      <c r="N10" s="217">
        <v>313</v>
      </c>
    </row>
    <row r="11" spans="2:14" s="210" customFormat="1" ht="15" customHeight="1">
      <c r="B11" s="211" t="s">
        <v>2118</v>
      </c>
      <c r="C11" s="212">
        <v>8214</v>
      </c>
      <c r="D11" s="217">
        <v>323</v>
      </c>
      <c r="E11" s="217">
        <v>1959</v>
      </c>
      <c r="F11" s="217">
        <v>5932</v>
      </c>
      <c r="G11" s="217">
        <v>762</v>
      </c>
      <c r="H11" s="217">
        <v>646</v>
      </c>
      <c r="I11" s="217">
        <v>1376</v>
      </c>
      <c r="J11" s="217">
        <v>2218</v>
      </c>
      <c r="K11" s="217">
        <v>1456</v>
      </c>
      <c r="L11" s="217">
        <v>775</v>
      </c>
      <c r="M11" s="217">
        <v>420</v>
      </c>
      <c r="N11" s="217">
        <v>561</v>
      </c>
    </row>
    <row r="12" spans="2:14" s="210" customFormat="1" ht="15" customHeight="1">
      <c r="B12" s="211" t="s">
        <v>2119</v>
      </c>
      <c r="C12" s="212">
        <v>14427</v>
      </c>
      <c r="D12" s="217">
        <v>1179</v>
      </c>
      <c r="E12" s="217">
        <v>3389</v>
      </c>
      <c r="F12" s="217">
        <v>9859</v>
      </c>
      <c r="G12" s="217">
        <v>2404</v>
      </c>
      <c r="H12" s="217">
        <v>1709</v>
      </c>
      <c r="I12" s="217">
        <v>2801</v>
      </c>
      <c r="J12" s="217">
        <v>3340</v>
      </c>
      <c r="K12" s="217">
        <v>1858</v>
      </c>
      <c r="L12" s="217">
        <v>1024</v>
      </c>
      <c r="M12" s="217">
        <v>557</v>
      </c>
      <c r="N12" s="217">
        <v>734</v>
      </c>
    </row>
    <row r="13" spans="2:14" s="210" customFormat="1" ht="15" customHeight="1">
      <c r="B13" s="211" t="s">
        <v>2120</v>
      </c>
      <c r="C13" s="212">
        <v>17244</v>
      </c>
      <c r="D13" s="217">
        <v>1290</v>
      </c>
      <c r="E13" s="217">
        <v>5011</v>
      </c>
      <c r="F13" s="217">
        <v>10943</v>
      </c>
      <c r="G13" s="217">
        <v>1720</v>
      </c>
      <c r="H13" s="217">
        <v>1335</v>
      </c>
      <c r="I13" s="217">
        <v>2404</v>
      </c>
      <c r="J13" s="217">
        <v>3475</v>
      </c>
      <c r="K13" s="217">
        <v>2854</v>
      </c>
      <c r="L13" s="217">
        <v>2243</v>
      </c>
      <c r="M13" s="217">
        <v>1468</v>
      </c>
      <c r="N13" s="217">
        <v>1745</v>
      </c>
    </row>
    <row r="14" spans="2:14" ht="8.25" customHeight="1">
      <c r="B14" s="201"/>
      <c r="C14" s="218"/>
      <c r="D14" s="219"/>
      <c r="E14" s="219"/>
      <c r="F14" s="219"/>
      <c r="G14" s="219"/>
      <c r="H14" s="219"/>
      <c r="I14" s="219"/>
      <c r="J14" s="219"/>
      <c r="K14" s="219"/>
      <c r="L14" s="219"/>
      <c r="M14" s="219"/>
      <c r="N14" s="219"/>
    </row>
    <row r="15" spans="2:14" ht="12">
      <c r="B15" s="201" t="s">
        <v>2121</v>
      </c>
      <c r="C15" s="218">
        <v>6006</v>
      </c>
      <c r="D15" s="209">
        <v>722</v>
      </c>
      <c r="E15" s="219">
        <v>1055</v>
      </c>
      <c r="F15" s="219">
        <v>4229</v>
      </c>
      <c r="G15" s="219">
        <v>1205</v>
      </c>
      <c r="H15" s="219">
        <v>1030</v>
      </c>
      <c r="I15" s="219">
        <v>1786</v>
      </c>
      <c r="J15" s="219">
        <v>1488</v>
      </c>
      <c r="K15" s="219">
        <v>324</v>
      </c>
      <c r="L15" s="219">
        <v>94</v>
      </c>
      <c r="M15" s="219">
        <v>35</v>
      </c>
      <c r="N15" s="219">
        <v>44</v>
      </c>
    </row>
    <row r="16" spans="2:14" ht="12">
      <c r="B16" s="201" t="s">
        <v>2122</v>
      </c>
      <c r="C16" s="218">
        <v>2521</v>
      </c>
      <c r="D16" s="209">
        <v>200</v>
      </c>
      <c r="E16" s="219">
        <v>488</v>
      </c>
      <c r="F16" s="219">
        <v>1833</v>
      </c>
      <c r="G16" s="219">
        <v>538</v>
      </c>
      <c r="H16" s="219">
        <v>287</v>
      </c>
      <c r="I16" s="219">
        <v>432</v>
      </c>
      <c r="J16" s="219">
        <v>517</v>
      </c>
      <c r="K16" s="219">
        <v>286</v>
      </c>
      <c r="L16" s="219">
        <v>197</v>
      </c>
      <c r="M16" s="219">
        <v>101</v>
      </c>
      <c r="N16" s="219">
        <v>163</v>
      </c>
    </row>
    <row r="17" spans="2:14" ht="12">
      <c r="B17" s="201" t="s">
        <v>2123</v>
      </c>
      <c r="C17" s="218">
        <v>2532</v>
      </c>
      <c r="D17" s="209">
        <v>232</v>
      </c>
      <c r="E17" s="219">
        <v>853</v>
      </c>
      <c r="F17" s="219">
        <v>1447</v>
      </c>
      <c r="G17" s="219">
        <v>194</v>
      </c>
      <c r="H17" s="219">
        <v>155</v>
      </c>
      <c r="I17" s="219">
        <v>287</v>
      </c>
      <c r="J17" s="219">
        <v>449</v>
      </c>
      <c r="K17" s="219">
        <v>392</v>
      </c>
      <c r="L17" s="219">
        <v>377</v>
      </c>
      <c r="M17" s="219">
        <v>310</v>
      </c>
      <c r="N17" s="219">
        <v>368</v>
      </c>
    </row>
    <row r="18" spans="2:14" ht="12">
      <c r="B18" s="201" t="s">
        <v>2124</v>
      </c>
      <c r="C18" s="218">
        <v>3356</v>
      </c>
      <c r="D18" s="209">
        <v>457</v>
      </c>
      <c r="E18" s="219">
        <v>1116</v>
      </c>
      <c r="F18" s="219">
        <v>1783</v>
      </c>
      <c r="G18" s="219">
        <v>300</v>
      </c>
      <c r="H18" s="219">
        <v>247</v>
      </c>
      <c r="I18" s="219">
        <v>414</v>
      </c>
      <c r="J18" s="219">
        <v>628</v>
      </c>
      <c r="K18" s="219">
        <v>607</v>
      </c>
      <c r="L18" s="219">
        <v>542</v>
      </c>
      <c r="M18" s="219">
        <v>319</v>
      </c>
      <c r="N18" s="219">
        <v>299</v>
      </c>
    </row>
    <row r="19" spans="2:14" ht="8.25" customHeight="1">
      <c r="B19" s="201"/>
      <c r="C19" s="218"/>
      <c r="D19" s="219"/>
      <c r="E19" s="219"/>
      <c r="F19" s="219"/>
      <c r="G19" s="219"/>
      <c r="H19" s="219"/>
      <c r="I19" s="219"/>
      <c r="J19" s="219"/>
      <c r="K19" s="219"/>
      <c r="L19" s="219"/>
      <c r="M19" s="219"/>
      <c r="N19" s="219"/>
    </row>
    <row r="20" spans="2:14" ht="12">
      <c r="B20" s="201" t="s">
        <v>2125</v>
      </c>
      <c r="C20" s="218">
        <v>2074</v>
      </c>
      <c r="D20" s="209">
        <v>110</v>
      </c>
      <c r="E20" s="219">
        <v>731</v>
      </c>
      <c r="F20" s="219">
        <v>1233</v>
      </c>
      <c r="G20" s="219">
        <v>193</v>
      </c>
      <c r="H20" s="219">
        <v>121</v>
      </c>
      <c r="I20" s="219">
        <v>244</v>
      </c>
      <c r="J20" s="219">
        <v>474</v>
      </c>
      <c r="K20" s="219">
        <v>397</v>
      </c>
      <c r="L20" s="219">
        <v>246</v>
      </c>
      <c r="M20" s="219">
        <v>164</v>
      </c>
      <c r="N20" s="219">
        <v>235</v>
      </c>
    </row>
    <row r="21" spans="2:14" ht="12">
      <c r="B21" s="201" t="s">
        <v>2126</v>
      </c>
      <c r="C21" s="218">
        <v>2763</v>
      </c>
      <c r="D21" s="209">
        <v>283</v>
      </c>
      <c r="E21" s="219">
        <v>382</v>
      </c>
      <c r="F21" s="219">
        <v>2098</v>
      </c>
      <c r="G21" s="219">
        <v>540</v>
      </c>
      <c r="H21" s="219">
        <v>435</v>
      </c>
      <c r="I21" s="219">
        <v>796</v>
      </c>
      <c r="J21" s="219">
        <v>726</v>
      </c>
      <c r="K21" s="219">
        <v>161</v>
      </c>
      <c r="L21" s="219">
        <v>65</v>
      </c>
      <c r="M21" s="219">
        <v>25</v>
      </c>
      <c r="N21" s="219">
        <v>15</v>
      </c>
    </row>
    <row r="22" spans="2:14" ht="12">
      <c r="B22" s="201" t="s">
        <v>2127</v>
      </c>
      <c r="C22" s="218">
        <v>2381</v>
      </c>
      <c r="D22" s="209">
        <v>295</v>
      </c>
      <c r="E22" s="219">
        <v>486</v>
      </c>
      <c r="F22" s="219">
        <v>1600</v>
      </c>
      <c r="G22" s="219">
        <v>383</v>
      </c>
      <c r="H22" s="219">
        <v>401</v>
      </c>
      <c r="I22" s="219">
        <v>753</v>
      </c>
      <c r="J22" s="219">
        <v>595</v>
      </c>
      <c r="K22" s="219">
        <v>166</v>
      </c>
      <c r="L22" s="219">
        <v>48</v>
      </c>
      <c r="M22" s="219">
        <v>21</v>
      </c>
      <c r="N22" s="219">
        <v>14</v>
      </c>
    </row>
    <row r="23" spans="2:14" ht="12">
      <c r="B23" s="201" t="s">
        <v>2128</v>
      </c>
      <c r="C23" s="218">
        <v>3586</v>
      </c>
      <c r="D23" s="209">
        <v>349</v>
      </c>
      <c r="E23" s="219">
        <v>605</v>
      </c>
      <c r="F23" s="219">
        <v>2632</v>
      </c>
      <c r="G23" s="219">
        <v>568</v>
      </c>
      <c r="H23" s="219">
        <v>461</v>
      </c>
      <c r="I23" s="219">
        <v>1018</v>
      </c>
      <c r="J23" s="219">
        <v>1044</v>
      </c>
      <c r="K23" s="219">
        <v>305</v>
      </c>
      <c r="L23" s="219">
        <v>103</v>
      </c>
      <c r="M23" s="219">
        <v>39</v>
      </c>
      <c r="N23" s="219">
        <v>48</v>
      </c>
    </row>
    <row r="24" spans="2:14" ht="8.25" customHeight="1">
      <c r="B24" s="201"/>
      <c r="C24" s="218"/>
      <c r="D24" s="219"/>
      <c r="E24" s="219"/>
      <c r="F24" s="219"/>
      <c r="G24" s="219"/>
      <c r="H24" s="219"/>
      <c r="I24" s="219"/>
      <c r="J24" s="219"/>
      <c r="K24" s="219"/>
      <c r="L24" s="219"/>
      <c r="M24" s="219"/>
      <c r="N24" s="219"/>
    </row>
    <row r="25" spans="2:14" ht="12">
      <c r="B25" s="201" t="s">
        <v>2129</v>
      </c>
      <c r="C25" s="218">
        <v>1984</v>
      </c>
      <c r="D25" s="209">
        <v>141</v>
      </c>
      <c r="E25" s="219">
        <v>365</v>
      </c>
      <c r="F25" s="219">
        <v>1478</v>
      </c>
      <c r="G25" s="219">
        <v>327</v>
      </c>
      <c r="H25" s="219">
        <v>231</v>
      </c>
      <c r="I25" s="219">
        <v>374</v>
      </c>
      <c r="J25" s="219">
        <v>529</v>
      </c>
      <c r="K25" s="219">
        <v>255</v>
      </c>
      <c r="L25" s="219">
        <v>123</v>
      </c>
      <c r="M25" s="219">
        <v>60</v>
      </c>
      <c r="N25" s="219">
        <v>85</v>
      </c>
    </row>
    <row r="26" spans="2:14" ht="12">
      <c r="B26" s="201" t="s">
        <v>2130</v>
      </c>
      <c r="C26" s="218">
        <v>3196</v>
      </c>
      <c r="D26" s="209">
        <v>408</v>
      </c>
      <c r="E26" s="219">
        <v>780</v>
      </c>
      <c r="F26" s="219">
        <v>2008</v>
      </c>
      <c r="G26" s="219">
        <v>500</v>
      </c>
      <c r="H26" s="219">
        <v>503</v>
      </c>
      <c r="I26" s="219">
        <v>827</v>
      </c>
      <c r="J26" s="219">
        <v>938</v>
      </c>
      <c r="K26" s="219">
        <v>308</v>
      </c>
      <c r="L26" s="219">
        <v>78</v>
      </c>
      <c r="M26" s="219">
        <v>16</v>
      </c>
      <c r="N26" s="219">
        <v>26</v>
      </c>
    </row>
    <row r="27" spans="2:14" ht="12">
      <c r="B27" s="201" t="s">
        <v>2131</v>
      </c>
      <c r="C27" s="218">
        <v>3175</v>
      </c>
      <c r="D27" s="209">
        <v>462</v>
      </c>
      <c r="E27" s="219">
        <v>695</v>
      </c>
      <c r="F27" s="219">
        <v>2018</v>
      </c>
      <c r="G27" s="219">
        <v>462</v>
      </c>
      <c r="H27" s="219">
        <v>464</v>
      </c>
      <c r="I27" s="219">
        <v>881</v>
      </c>
      <c r="J27" s="219">
        <v>1019</v>
      </c>
      <c r="K27" s="219">
        <v>266</v>
      </c>
      <c r="L27" s="219">
        <v>53</v>
      </c>
      <c r="M27" s="219">
        <v>21</v>
      </c>
      <c r="N27" s="219">
        <v>9</v>
      </c>
    </row>
    <row r="28" spans="2:14" ht="12">
      <c r="B28" s="201" t="s">
        <v>2132</v>
      </c>
      <c r="C28" s="218">
        <v>2880</v>
      </c>
      <c r="D28" s="209">
        <v>175</v>
      </c>
      <c r="E28" s="219">
        <v>969</v>
      </c>
      <c r="F28" s="219">
        <v>1736</v>
      </c>
      <c r="G28" s="219">
        <v>231</v>
      </c>
      <c r="H28" s="219">
        <v>230</v>
      </c>
      <c r="I28" s="219">
        <v>526</v>
      </c>
      <c r="J28" s="219">
        <v>995</v>
      </c>
      <c r="K28" s="219">
        <v>534</v>
      </c>
      <c r="L28" s="219">
        <v>219</v>
      </c>
      <c r="M28" s="219">
        <v>93</v>
      </c>
      <c r="N28" s="219">
        <v>52</v>
      </c>
    </row>
    <row r="29" spans="2:14" ht="12">
      <c r="B29" s="201" t="s">
        <v>2133</v>
      </c>
      <c r="C29" s="218">
        <v>1977</v>
      </c>
      <c r="D29" s="209">
        <v>243</v>
      </c>
      <c r="E29" s="219">
        <v>617</v>
      </c>
      <c r="F29" s="219">
        <v>1117</v>
      </c>
      <c r="G29" s="219">
        <v>320</v>
      </c>
      <c r="H29" s="219">
        <v>259</v>
      </c>
      <c r="I29" s="219">
        <v>419</v>
      </c>
      <c r="J29" s="219">
        <v>512</v>
      </c>
      <c r="K29" s="219">
        <v>238</v>
      </c>
      <c r="L29" s="219">
        <v>122</v>
      </c>
      <c r="M29" s="219">
        <v>54</v>
      </c>
      <c r="N29" s="219">
        <v>53</v>
      </c>
    </row>
    <row r="30" spans="2:14" ht="7.5" customHeight="1">
      <c r="B30" s="201"/>
      <c r="C30" s="218"/>
      <c r="D30" s="219"/>
      <c r="E30" s="219"/>
      <c r="F30" s="219"/>
      <c r="G30" s="219"/>
      <c r="H30" s="219"/>
      <c r="I30" s="219"/>
      <c r="J30" s="219"/>
      <c r="K30" s="219"/>
      <c r="L30" s="219"/>
      <c r="M30" s="219"/>
      <c r="N30" s="219"/>
    </row>
    <row r="31" spans="2:14" ht="12">
      <c r="B31" s="201" t="s">
        <v>2134</v>
      </c>
      <c r="C31" s="218">
        <v>874</v>
      </c>
      <c r="D31" s="209">
        <v>105</v>
      </c>
      <c r="E31" s="219">
        <v>119</v>
      </c>
      <c r="F31" s="219">
        <v>650</v>
      </c>
      <c r="G31" s="219">
        <v>177</v>
      </c>
      <c r="H31" s="219">
        <v>194</v>
      </c>
      <c r="I31" s="219">
        <v>299</v>
      </c>
      <c r="J31" s="219">
        <v>154</v>
      </c>
      <c r="K31" s="219">
        <v>28</v>
      </c>
      <c r="L31" s="219">
        <v>6</v>
      </c>
      <c r="M31" s="219">
        <v>2</v>
      </c>
      <c r="N31" s="219">
        <v>14</v>
      </c>
    </row>
    <row r="32" spans="2:14" ht="12">
      <c r="B32" s="201" t="s">
        <v>2135</v>
      </c>
      <c r="C32" s="218">
        <v>869</v>
      </c>
      <c r="D32" s="209">
        <v>94</v>
      </c>
      <c r="E32" s="219">
        <v>160</v>
      </c>
      <c r="F32" s="219">
        <v>615</v>
      </c>
      <c r="G32" s="219">
        <v>150</v>
      </c>
      <c r="H32" s="219">
        <v>151</v>
      </c>
      <c r="I32" s="219">
        <v>256</v>
      </c>
      <c r="J32" s="219">
        <v>211</v>
      </c>
      <c r="K32" s="219">
        <v>52</v>
      </c>
      <c r="L32" s="219">
        <v>17</v>
      </c>
      <c r="M32" s="219">
        <v>14</v>
      </c>
      <c r="N32" s="219">
        <v>18</v>
      </c>
    </row>
    <row r="33" spans="2:14" ht="12">
      <c r="B33" s="201" t="s">
        <v>2136</v>
      </c>
      <c r="C33" s="218">
        <v>1724</v>
      </c>
      <c r="D33" s="209">
        <v>145</v>
      </c>
      <c r="E33" s="219">
        <v>288</v>
      </c>
      <c r="F33" s="219">
        <v>1291</v>
      </c>
      <c r="G33" s="219">
        <v>288</v>
      </c>
      <c r="H33" s="219">
        <v>269</v>
      </c>
      <c r="I33" s="219">
        <v>487</v>
      </c>
      <c r="J33" s="219">
        <v>474</v>
      </c>
      <c r="K33" s="219">
        <v>123</v>
      </c>
      <c r="L33" s="219">
        <v>42</v>
      </c>
      <c r="M33" s="219">
        <v>12</v>
      </c>
      <c r="N33" s="219">
        <v>29</v>
      </c>
    </row>
    <row r="34" spans="2:14" ht="12">
      <c r="B34" s="201" t="s">
        <v>2137</v>
      </c>
      <c r="C34" s="218">
        <v>872</v>
      </c>
      <c r="D34" s="209">
        <v>59</v>
      </c>
      <c r="E34" s="219">
        <v>39</v>
      </c>
      <c r="F34" s="219">
        <v>774</v>
      </c>
      <c r="G34" s="219">
        <v>299</v>
      </c>
      <c r="H34" s="219">
        <v>199</v>
      </c>
      <c r="I34" s="219">
        <v>259</v>
      </c>
      <c r="J34" s="219">
        <v>92</v>
      </c>
      <c r="K34" s="219">
        <v>13</v>
      </c>
      <c r="L34" s="219">
        <v>7</v>
      </c>
      <c r="M34" s="219">
        <v>2</v>
      </c>
      <c r="N34" s="219">
        <v>1</v>
      </c>
    </row>
    <row r="35" spans="2:14" ht="12">
      <c r="B35" s="201" t="s">
        <v>2138</v>
      </c>
      <c r="C35" s="218">
        <v>1297</v>
      </c>
      <c r="D35" s="209">
        <v>214</v>
      </c>
      <c r="E35" s="219">
        <v>325</v>
      </c>
      <c r="F35" s="219">
        <v>758</v>
      </c>
      <c r="G35" s="219">
        <v>237</v>
      </c>
      <c r="H35" s="219">
        <v>206</v>
      </c>
      <c r="I35" s="219">
        <v>349</v>
      </c>
      <c r="J35" s="219">
        <v>309</v>
      </c>
      <c r="K35" s="219">
        <v>140</v>
      </c>
      <c r="L35" s="219">
        <v>35</v>
      </c>
      <c r="M35" s="219">
        <v>13</v>
      </c>
      <c r="N35" s="219">
        <v>8</v>
      </c>
    </row>
    <row r="36" spans="2:14" ht="12">
      <c r="B36" s="201" t="s">
        <v>2139</v>
      </c>
      <c r="C36" s="218">
        <v>870</v>
      </c>
      <c r="D36" s="209">
        <v>98</v>
      </c>
      <c r="E36" s="219">
        <v>187</v>
      </c>
      <c r="F36" s="219">
        <v>585</v>
      </c>
      <c r="G36" s="219">
        <v>152</v>
      </c>
      <c r="H36" s="219">
        <v>162</v>
      </c>
      <c r="I36" s="219">
        <v>233</v>
      </c>
      <c r="J36" s="219">
        <v>203</v>
      </c>
      <c r="K36" s="219">
        <v>87</v>
      </c>
      <c r="L36" s="219">
        <v>22</v>
      </c>
      <c r="M36" s="219">
        <v>6</v>
      </c>
      <c r="N36" s="219">
        <v>5</v>
      </c>
    </row>
    <row r="37" spans="2:14" ht="12">
      <c r="B37" s="201" t="s">
        <v>2140</v>
      </c>
      <c r="C37" s="218">
        <v>1080</v>
      </c>
      <c r="D37" s="209">
        <v>74</v>
      </c>
      <c r="E37" s="219">
        <v>290</v>
      </c>
      <c r="F37" s="219">
        <v>716</v>
      </c>
      <c r="G37" s="219">
        <v>127</v>
      </c>
      <c r="H37" s="219">
        <v>98</v>
      </c>
      <c r="I37" s="219">
        <v>201</v>
      </c>
      <c r="J37" s="219">
        <v>350</v>
      </c>
      <c r="K37" s="219">
        <v>162</v>
      </c>
      <c r="L37" s="219">
        <v>75</v>
      </c>
      <c r="M37" s="219">
        <v>37</v>
      </c>
      <c r="N37" s="219">
        <v>30</v>
      </c>
    </row>
    <row r="38" spans="2:14" ht="8.25" customHeight="1">
      <c r="B38" s="201"/>
      <c r="C38" s="218"/>
      <c r="D38" s="219"/>
      <c r="E38" s="219"/>
      <c r="F38" s="219"/>
      <c r="G38" s="219"/>
      <c r="H38" s="219"/>
      <c r="I38" s="219"/>
      <c r="J38" s="219"/>
      <c r="K38" s="219"/>
      <c r="L38" s="219"/>
      <c r="M38" s="219"/>
      <c r="N38" s="219"/>
    </row>
    <row r="39" spans="2:14" ht="12">
      <c r="B39" s="201" t="s">
        <v>2141</v>
      </c>
      <c r="C39" s="218">
        <v>853</v>
      </c>
      <c r="D39" s="209">
        <v>28</v>
      </c>
      <c r="E39" s="219">
        <v>167</v>
      </c>
      <c r="F39" s="219">
        <v>658</v>
      </c>
      <c r="G39" s="219">
        <v>67</v>
      </c>
      <c r="H39" s="219">
        <v>54</v>
      </c>
      <c r="I39" s="219">
        <v>157</v>
      </c>
      <c r="J39" s="219">
        <v>253</v>
      </c>
      <c r="K39" s="219">
        <v>146</v>
      </c>
      <c r="L39" s="219">
        <v>95</v>
      </c>
      <c r="M39" s="219">
        <v>38</v>
      </c>
      <c r="N39" s="219">
        <v>43</v>
      </c>
    </row>
    <row r="40" spans="2:14" ht="12">
      <c r="B40" s="201" t="s">
        <v>2142</v>
      </c>
      <c r="C40" s="218">
        <v>1225</v>
      </c>
      <c r="D40" s="209">
        <v>38</v>
      </c>
      <c r="E40" s="219">
        <v>179</v>
      </c>
      <c r="F40" s="219">
        <v>1008</v>
      </c>
      <c r="G40" s="219">
        <v>84</v>
      </c>
      <c r="H40" s="219">
        <v>82</v>
      </c>
      <c r="I40" s="219">
        <v>235</v>
      </c>
      <c r="J40" s="219">
        <v>390</v>
      </c>
      <c r="K40" s="219">
        <v>274</v>
      </c>
      <c r="L40" s="219">
        <v>94</v>
      </c>
      <c r="M40" s="219">
        <v>34</v>
      </c>
      <c r="N40" s="219">
        <v>32</v>
      </c>
    </row>
    <row r="41" spans="2:14" ht="12">
      <c r="B41" s="201" t="s">
        <v>2143</v>
      </c>
      <c r="C41" s="218">
        <v>812</v>
      </c>
      <c r="D41" s="209">
        <v>33</v>
      </c>
      <c r="E41" s="219">
        <v>178</v>
      </c>
      <c r="F41" s="219">
        <v>601</v>
      </c>
      <c r="G41" s="219">
        <v>74</v>
      </c>
      <c r="H41" s="219">
        <v>81</v>
      </c>
      <c r="I41" s="219">
        <v>150</v>
      </c>
      <c r="J41" s="219">
        <v>213</v>
      </c>
      <c r="K41" s="219">
        <v>148</v>
      </c>
      <c r="L41" s="219">
        <v>72</v>
      </c>
      <c r="M41" s="219">
        <v>36</v>
      </c>
      <c r="N41" s="219">
        <v>38</v>
      </c>
    </row>
    <row r="42" spans="2:14" ht="12">
      <c r="B42" s="201" t="s">
        <v>2144</v>
      </c>
      <c r="C42" s="218">
        <v>1045</v>
      </c>
      <c r="D42" s="209">
        <v>29</v>
      </c>
      <c r="E42" s="219">
        <v>222</v>
      </c>
      <c r="F42" s="219">
        <v>794</v>
      </c>
      <c r="G42" s="219">
        <v>144</v>
      </c>
      <c r="H42" s="219">
        <v>118</v>
      </c>
      <c r="I42" s="219">
        <v>197</v>
      </c>
      <c r="J42" s="219">
        <v>238</v>
      </c>
      <c r="K42" s="219">
        <v>130</v>
      </c>
      <c r="L42" s="219">
        <v>90</v>
      </c>
      <c r="M42" s="219">
        <v>46</v>
      </c>
      <c r="N42" s="219">
        <v>82</v>
      </c>
    </row>
    <row r="43" spans="2:14" ht="12">
      <c r="B43" s="201" t="s">
        <v>2145</v>
      </c>
      <c r="C43" s="218">
        <v>612</v>
      </c>
      <c r="D43" s="209">
        <v>16</v>
      </c>
      <c r="E43" s="219">
        <v>81</v>
      </c>
      <c r="F43" s="219">
        <v>515</v>
      </c>
      <c r="G43" s="219">
        <v>55</v>
      </c>
      <c r="H43" s="219">
        <v>51</v>
      </c>
      <c r="I43" s="219">
        <v>124</v>
      </c>
      <c r="J43" s="219">
        <v>217</v>
      </c>
      <c r="K43" s="219">
        <v>98</v>
      </c>
      <c r="L43" s="219">
        <v>28</v>
      </c>
      <c r="M43" s="219">
        <v>12</v>
      </c>
      <c r="N43" s="219">
        <v>27</v>
      </c>
    </row>
    <row r="44" spans="2:14" ht="12">
      <c r="B44" s="201" t="s">
        <v>2146</v>
      </c>
      <c r="C44" s="218">
        <v>785</v>
      </c>
      <c r="D44" s="209">
        <v>52</v>
      </c>
      <c r="E44" s="219">
        <v>259</v>
      </c>
      <c r="F44" s="219">
        <v>474</v>
      </c>
      <c r="G44" s="219">
        <v>61</v>
      </c>
      <c r="H44" s="219">
        <v>67</v>
      </c>
      <c r="I44" s="219">
        <v>100</v>
      </c>
      <c r="J44" s="219">
        <v>208</v>
      </c>
      <c r="K44" s="219">
        <v>144</v>
      </c>
      <c r="L44" s="219">
        <v>87</v>
      </c>
      <c r="M44" s="219">
        <v>42</v>
      </c>
      <c r="N44" s="219">
        <v>76</v>
      </c>
    </row>
    <row r="45" spans="2:14" ht="12">
      <c r="B45" s="201" t="s">
        <v>2147</v>
      </c>
      <c r="C45" s="218">
        <v>808</v>
      </c>
      <c r="D45" s="209">
        <v>17</v>
      </c>
      <c r="E45" s="219">
        <v>142</v>
      </c>
      <c r="F45" s="219">
        <v>649</v>
      </c>
      <c r="G45" s="219">
        <v>84</v>
      </c>
      <c r="H45" s="219">
        <v>72</v>
      </c>
      <c r="I45" s="219">
        <v>169</v>
      </c>
      <c r="J45" s="219">
        <v>225</v>
      </c>
      <c r="K45" s="219">
        <v>119</v>
      </c>
      <c r="L45" s="219">
        <v>63</v>
      </c>
      <c r="M45" s="219">
        <v>48</v>
      </c>
      <c r="N45" s="219">
        <v>28</v>
      </c>
    </row>
    <row r="46" spans="2:14" ht="8.25" customHeight="1">
      <c r="B46" s="201"/>
      <c r="C46" s="218"/>
      <c r="D46" s="219"/>
      <c r="E46" s="219"/>
      <c r="F46" s="219"/>
      <c r="G46" s="219"/>
      <c r="H46" s="219"/>
      <c r="I46" s="219"/>
      <c r="J46" s="219"/>
      <c r="K46" s="219"/>
      <c r="L46" s="219"/>
      <c r="M46" s="219"/>
      <c r="N46" s="219"/>
    </row>
    <row r="47" spans="2:14" ht="12">
      <c r="B47" s="201" t="s">
        <v>2148</v>
      </c>
      <c r="C47" s="218">
        <v>2185</v>
      </c>
      <c r="D47" s="209">
        <v>188</v>
      </c>
      <c r="E47" s="219">
        <v>715</v>
      </c>
      <c r="F47" s="219">
        <v>1282</v>
      </c>
      <c r="G47" s="219">
        <v>259</v>
      </c>
      <c r="H47" s="219">
        <v>236</v>
      </c>
      <c r="I47" s="219">
        <v>450</v>
      </c>
      <c r="J47" s="219">
        <v>561</v>
      </c>
      <c r="K47" s="219">
        <v>304</v>
      </c>
      <c r="L47" s="219">
        <v>175</v>
      </c>
      <c r="M47" s="219">
        <v>100</v>
      </c>
      <c r="N47" s="219">
        <v>100</v>
      </c>
    </row>
    <row r="48" spans="2:14" ht="12">
      <c r="B48" s="201" t="s">
        <v>2278</v>
      </c>
      <c r="C48" s="218">
        <v>1968</v>
      </c>
      <c r="D48" s="209">
        <v>131</v>
      </c>
      <c r="E48" s="219">
        <v>682</v>
      </c>
      <c r="F48" s="219">
        <v>1155</v>
      </c>
      <c r="G48" s="219">
        <v>180</v>
      </c>
      <c r="H48" s="219">
        <v>137</v>
      </c>
      <c r="I48" s="219">
        <v>266</v>
      </c>
      <c r="J48" s="219">
        <v>440</v>
      </c>
      <c r="K48" s="219">
        <v>353</v>
      </c>
      <c r="L48" s="219">
        <v>228</v>
      </c>
      <c r="M48" s="219">
        <v>152</v>
      </c>
      <c r="N48" s="219">
        <v>212</v>
      </c>
    </row>
    <row r="49" spans="2:14" ht="12">
      <c r="B49" s="201" t="s">
        <v>2150</v>
      </c>
      <c r="C49" s="218">
        <v>728</v>
      </c>
      <c r="D49" s="209">
        <v>53</v>
      </c>
      <c r="E49" s="219">
        <v>61</v>
      </c>
      <c r="F49" s="219">
        <v>614</v>
      </c>
      <c r="G49" s="219">
        <v>128</v>
      </c>
      <c r="H49" s="219">
        <v>84</v>
      </c>
      <c r="I49" s="219">
        <v>184</v>
      </c>
      <c r="J49" s="219">
        <v>200</v>
      </c>
      <c r="K49" s="219">
        <v>67</v>
      </c>
      <c r="L49" s="219">
        <v>19</v>
      </c>
      <c r="M49" s="219">
        <v>14</v>
      </c>
      <c r="N49" s="219">
        <v>32</v>
      </c>
    </row>
    <row r="50" spans="2:14" ht="12">
      <c r="B50" s="201" t="s">
        <v>2151</v>
      </c>
      <c r="C50" s="218">
        <v>1893</v>
      </c>
      <c r="D50" s="209">
        <v>141</v>
      </c>
      <c r="E50" s="219">
        <v>259</v>
      </c>
      <c r="F50" s="219">
        <v>1493</v>
      </c>
      <c r="G50" s="219">
        <v>510</v>
      </c>
      <c r="H50" s="219">
        <v>354</v>
      </c>
      <c r="I50" s="219">
        <v>461</v>
      </c>
      <c r="J50" s="219">
        <v>300</v>
      </c>
      <c r="K50" s="219">
        <v>137</v>
      </c>
      <c r="L50" s="219">
        <v>60</v>
      </c>
      <c r="M50" s="219">
        <v>31</v>
      </c>
      <c r="N50" s="219">
        <v>40</v>
      </c>
    </row>
    <row r="51" spans="2:14" ht="12">
      <c r="B51" s="201" t="s">
        <v>2152</v>
      </c>
      <c r="C51" s="218">
        <v>1171</v>
      </c>
      <c r="D51" s="209">
        <v>82</v>
      </c>
      <c r="E51" s="219">
        <v>202</v>
      </c>
      <c r="F51" s="219">
        <v>887</v>
      </c>
      <c r="G51" s="219">
        <v>142</v>
      </c>
      <c r="H51" s="219">
        <v>121</v>
      </c>
      <c r="I51" s="219">
        <v>215</v>
      </c>
      <c r="J51" s="219">
        <v>281</v>
      </c>
      <c r="K51" s="219">
        <v>218</v>
      </c>
      <c r="L51" s="219">
        <v>100</v>
      </c>
      <c r="M51" s="219">
        <v>45</v>
      </c>
      <c r="N51" s="219">
        <v>49</v>
      </c>
    </row>
    <row r="52" spans="2:14" ht="8.25" customHeight="1">
      <c r="B52" s="201"/>
      <c r="C52" s="218"/>
      <c r="D52" s="219"/>
      <c r="E52" s="219"/>
      <c r="F52" s="219"/>
      <c r="G52" s="219"/>
      <c r="H52" s="219"/>
      <c r="I52" s="219"/>
      <c r="J52" s="219"/>
      <c r="K52" s="219"/>
      <c r="L52" s="219"/>
      <c r="M52" s="219"/>
      <c r="N52" s="219"/>
    </row>
    <row r="53" spans="2:14" ht="12">
      <c r="B53" s="201" t="s">
        <v>2177</v>
      </c>
      <c r="C53" s="218">
        <v>661</v>
      </c>
      <c r="D53" s="209">
        <v>26</v>
      </c>
      <c r="E53" s="219">
        <v>156</v>
      </c>
      <c r="F53" s="219">
        <v>479</v>
      </c>
      <c r="G53" s="219">
        <v>66</v>
      </c>
      <c r="H53" s="219">
        <v>63</v>
      </c>
      <c r="I53" s="219">
        <v>108</v>
      </c>
      <c r="J53" s="219">
        <v>134</v>
      </c>
      <c r="K53" s="220">
        <v>84</v>
      </c>
      <c r="L53" s="219">
        <v>60</v>
      </c>
      <c r="M53" s="219">
        <v>54</v>
      </c>
      <c r="N53" s="219">
        <v>92</v>
      </c>
    </row>
    <row r="54" spans="2:14" ht="12">
      <c r="B54" s="201" t="s">
        <v>2153</v>
      </c>
      <c r="C54" s="218">
        <v>1378</v>
      </c>
      <c r="D54" s="209">
        <v>86</v>
      </c>
      <c r="E54" s="219">
        <v>558</v>
      </c>
      <c r="F54" s="219">
        <v>734</v>
      </c>
      <c r="G54" s="219">
        <v>68</v>
      </c>
      <c r="H54" s="219">
        <v>78</v>
      </c>
      <c r="I54" s="219">
        <v>151</v>
      </c>
      <c r="J54" s="219">
        <v>254</v>
      </c>
      <c r="K54" s="219">
        <v>264</v>
      </c>
      <c r="L54" s="219">
        <v>247</v>
      </c>
      <c r="M54" s="219">
        <v>136</v>
      </c>
      <c r="N54" s="219">
        <v>180</v>
      </c>
    </row>
    <row r="55" spans="2:14" ht="12">
      <c r="B55" s="201" t="s">
        <v>2154</v>
      </c>
      <c r="C55" s="218">
        <v>1133</v>
      </c>
      <c r="D55" s="209">
        <v>54</v>
      </c>
      <c r="E55" s="219">
        <v>461</v>
      </c>
      <c r="F55" s="219">
        <v>618</v>
      </c>
      <c r="G55" s="219">
        <v>67</v>
      </c>
      <c r="H55" s="219">
        <v>51</v>
      </c>
      <c r="I55" s="219">
        <v>91</v>
      </c>
      <c r="J55" s="219">
        <v>189</v>
      </c>
      <c r="K55" s="219">
        <v>202</v>
      </c>
      <c r="L55" s="219">
        <v>180</v>
      </c>
      <c r="M55" s="219">
        <v>145</v>
      </c>
      <c r="N55" s="219">
        <v>208</v>
      </c>
    </row>
    <row r="56" spans="2:14" ht="12">
      <c r="B56" s="201" t="s">
        <v>2155</v>
      </c>
      <c r="C56" s="218">
        <v>1120</v>
      </c>
      <c r="D56" s="209">
        <v>57</v>
      </c>
      <c r="E56" s="219">
        <v>358</v>
      </c>
      <c r="F56" s="219">
        <v>705</v>
      </c>
      <c r="G56" s="219">
        <v>63</v>
      </c>
      <c r="H56" s="219">
        <v>63</v>
      </c>
      <c r="I56" s="219">
        <v>116</v>
      </c>
      <c r="J56" s="219">
        <v>205</v>
      </c>
      <c r="K56" s="219">
        <v>216</v>
      </c>
      <c r="L56" s="219">
        <v>167</v>
      </c>
      <c r="M56" s="219">
        <v>105</v>
      </c>
      <c r="N56" s="219">
        <v>185</v>
      </c>
    </row>
    <row r="57" spans="2:14" ht="12">
      <c r="B57" s="201" t="s">
        <v>2156</v>
      </c>
      <c r="C57" s="218">
        <v>959</v>
      </c>
      <c r="D57" s="209">
        <v>32</v>
      </c>
      <c r="E57" s="219">
        <v>281</v>
      </c>
      <c r="F57" s="219">
        <v>646</v>
      </c>
      <c r="G57" s="219">
        <v>118</v>
      </c>
      <c r="H57" s="219">
        <v>79</v>
      </c>
      <c r="I57" s="219">
        <v>121</v>
      </c>
      <c r="J57" s="219">
        <v>209</v>
      </c>
      <c r="K57" s="219">
        <v>172</v>
      </c>
      <c r="L57" s="219">
        <v>119</v>
      </c>
      <c r="M57" s="219">
        <v>70</v>
      </c>
      <c r="N57" s="219">
        <v>71</v>
      </c>
    </row>
    <row r="58" spans="2:14" ht="12">
      <c r="B58" s="201" t="s">
        <v>2157</v>
      </c>
      <c r="C58" s="218">
        <v>697</v>
      </c>
      <c r="D58" s="209">
        <v>37</v>
      </c>
      <c r="E58" s="219">
        <v>267</v>
      </c>
      <c r="F58" s="219">
        <v>393</v>
      </c>
      <c r="G58" s="219">
        <v>35</v>
      </c>
      <c r="H58" s="219">
        <v>29</v>
      </c>
      <c r="I58" s="219">
        <v>55</v>
      </c>
      <c r="J58" s="219">
        <v>84</v>
      </c>
      <c r="K58" s="219">
        <v>129</v>
      </c>
      <c r="L58" s="219">
        <v>142</v>
      </c>
      <c r="M58" s="219">
        <v>99</v>
      </c>
      <c r="N58" s="219">
        <v>124</v>
      </c>
    </row>
    <row r="59" spans="2:14" ht="12">
      <c r="B59" s="201" t="s">
        <v>2158</v>
      </c>
      <c r="C59" s="218">
        <v>712</v>
      </c>
      <c r="D59" s="209">
        <v>16</v>
      </c>
      <c r="E59" s="219">
        <v>20</v>
      </c>
      <c r="F59" s="219">
        <v>676</v>
      </c>
      <c r="G59" s="219">
        <v>75</v>
      </c>
      <c r="H59" s="219">
        <v>57</v>
      </c>
      <c r="I59" s="219">
        <v>167</v>
      </c>
      <c r="J59" s="219">
        <v>248</v>
      </c>
      <c r="K59" s="219">
        <v>106</v>
      </c>
      <c r="L59" s="219">
        <v>33</v>
      </c>
      <c r="M59" s="219">
        <v>15</v>
      </c>
      <c r="N59" s="219">
        <v>11</v>
      </c>
    </row>
    <row r="60" spans="2:14" ht="12">
      <c r="B60" s="201" t="s">
        <v>2159</v>
      </c>
      <c r="C60" s="218">
        <v>796</v>
      </c>
      <c r="D60" s="209">
        <v>47</v>
      </c>
      <c r="E60" s="219">
        <v>62</v>
      </c>
      <c r="F60" s="219">
        <v>687</v>
      </c>
      <c r="G60" s="219">
        <v>208</v>
      </c>
      <c r="H60" s="219">
        <v>139</v>
      </c>
      <c r="I60" s="219">
        <v>221</v>
      </c>
      <c r="J60" s="219">
        <v>164</v>
      </c>
      <c r="K60" s="219">
        <v>38</v>
      </c>
      <c r="L60" s="219">
        <v>17</v>
      </c>
      <c r="M60" s="219">
        <v>6</v>
      </c>
      <c r="N60" s="219">
        <v>3</v>
      </c>
    </row>
    <row r="61" spans="2:14" ht="12">
      <c r="B61" s="201" t="s">
        <v>2160</v>
      </c>
      <c r="C61" s="218">
        <v>1801</v>
      </c>
      <c r="D61" s="209">
        <v>130</v>
      </c>
      <c r="E61" s="219">
        <v>486</v>
      </c>
      <c r="F61" s="219">
        <v>1185</v>
      </c>
      <c r="G61" s="219">
        <v>273</v>
      </c>
      <c r="H61" s="219">
        <v>136</v>
      </c>
      <c r="I61" s="219">
        <v>290</v>
      </c>
      <c r="J61" s="219">
        <v>374</v>
      </c>
      <c r="K61" s="219">
        <v>295</v>
      </c>
      <c r="L61" s="219">
        <v>198</v>
      </c>
      <c r="M61" s="219">
        <v>112</v>
      </c>
      <c r="N61" s="219">
        <v>123</v>
      </c>
    </row>
    <row r="62" spans="2:14" ht="12">
      <c r="B62" s="201" t="s">
        <v>2161</v>
      </c>
      <c r="C62" s="218">
        <v>711</v>
      </c>
      <c r="D62" s="209">
        <v>29</v>
      </c>
      <c r="E62" s="219">
        <v>137</v>
      </c>
      <c r="F62" s="219">
        <v>545</v>
      </c>
      <c r="G62" s="219">
        <v>76</v>
      </c>
      <c r="H62" s="219">
        <v>81</v>
      </c>
      <c r="I62" s="219">
        <v>129</v>
      </c>
      <c r="J62" s="219">
        <v>168</v>
      </c>
      <c r="K62" s="219">
        <v>137</v>
      </c>
      <c r="L62" s="219">
        <v>55</v>
      </c>
      <c r="M62" s="219">
        <v>33</v>
      </c>
      <c r="N62" s="219">
        <v>32</v>
      </c>
    </row>
    <row r="63" spans="2:14" ht="12">
      <c r="B63" s="201" t="s">
        <v>2162</v>
      </c>
      <c r="C63" s="218">
        <v>560</v>
      </c>
      <c r="D63" s="209">
        <v>23</v>
      </c>
      <c r="E63" s="219">
        <v>93</v>
      </c>
      <c r="F63" s="219">
        <v>444</v>
      </c>
      <c r="G63" s="219">
        <v>75</v>
      </c>
      <c r="H63" s="219">
        <v>55</v>
      </c>
      <c r="I63" s="219">
        <v>91</v>
      </c>
      <c r="J63" s="219">
        <v>147</v>
      </c>
      <c r="K63" s="219">
        <v>99</v>
      </c>
      <c r="L63" s="219">
        <v>46</v>
      </c>
      <c r="M63" s="219">
        <v>30</v>
      </c>
      <c r="N63" s="219">
        <v>17</v>
      </c>
    </row>
    <row r="64" spans="2:14" ht="12.75" thickBot="1">
      <c r="B64" s="221" t="s">
        <v>2163</v>
      </c>
      <c r="C64" s="222">
        <v>828</v>
      </c>
      <c r="D64" s="223">
        <v>64</v>
      </c>
      <c r="E64" s="224">
        <v>163</v>
      </c>
      <c r="F64" s="224">
        <v>601</v>
      </c>
      <c r="G64" s="224">
        <v>102</v>
      </c>
      <c r="H64" s="224">
        <v>102</v>
      </c>
      <c r="I64" s="224">
        <v>163</v>
      </c>
      <c r="J64" s="224">
        <v>222</v>
      </c>
      <c r="K64" s="224">
        <v>113</v>
      </c>
      <c r="L64" s="224">
        <v>60</v>
      </c>
      <c r="M64" s="224">
        <v>34</v>
      </c>
      <c r="N64" s="224">
        <v>32</v>
      </c>
    </row>
    <row r="65" spans="2:14" ht="12">
      <c r="B65" s="225" t="s">
        <v>2279</v>
      </c>
      <c r="C65" s="225"/>
      <c r="D65" s="225"/>
      <c r="E65" s="225"/>
      <c r="F65" s="225"/>
      <c r="G65" s="225"/>
      <c r="H65" s="225"/>
      <c r="I65" s="225"/>
      <c r="J65" s="225"/>
      <c r="K65" s="225"/>
      <c r="L65" s="225"/>
      <c r="M65" s="225"/>
      <c r="N65" s="225"/>
    </row>
    <row r="66" spans="2:14" ht="12">
      <c r="B66" s="225" t="s">
        <v>2280</v>
      </c>
      <c r="C66" s="225"/>
      <c r="D66" s="225"/>
      <c r="E66" s="225"/>
      <c r="F66" s="225"/>
      <c r="G66" s="225"/>
      <c r="H66" s="225"/>
      <c r="I66" s="225"/>
      <c r="J66" s="225"/>
      <c r="K66" s="225"/>
      <c r="L66" s="225"/>
      <c r="M66" s="225"/>
      <c r="N66" s="225"/>
    </row>
    <row r="67" spans="2:14" ht="12">
      <c r="B67" s="225" t="s">
        <v>2281</v>
      </c>
      <c r="C67" s="225"/>
      <c r="D67" s="225"/>
      <c r="E67" s="225"/>
      <c r="F67" s="225"/>
      <c r="G67" s="225"/>
      <c r="H67" s="225"/>
      <c r="I67" s="225"/>
      <c r="J67" s="225"/>
      <c r="K67" s="225"/>
      <c r="L67" s="225"/>
      <c r="M67" s="225"/>
      <c r="N67" s="225"/>
    </row>
    <row r="68" spans="2:14" ht="12">
      <c r="B68" s="225"/>
      <c r="C68" s="225"/>
      <c r="D68" s="225"/>
      <c r="E68" s="225"/>
      <c r="F68" s="225"/>
      <c r="G68" s="225"/>
      <c r="H68" s="225"/>
      <c r="I68" s="225"/>
      <c r="J68" s="225"/>
      <c r="K68" s="225"/>
      <c r="L68" s="225"/>
      <c r="M68" s="225"/>
      <c r="N68" s="225"/>
    </row>
    <row r="69" spans="2:14" ht="12">
      <c r="B69" s="225"/>
      <c r="C69" s="225"/>
      <c r="D69" s="225"/>
      <c r="E69" s="225"/>
      <c r="F69" s="225"/>
      <c r="G69" s="225"/>
      <c r="H69" s="225"/>
      <c r="I69" s="225"/>
      <c r="J69" s="225"/>
      <c r="K69" s="225"/>
      <c r="L69" s="225"/>
      <c r="M69" s="225"/>
      <c r="N69" s="225"/>
    </row>
    <row r="70" spans="2:14" ht="12">
      <c r="B70" s="225"/>
      <c r="C70" s="225"/>
      <c r="D70" s="225"/>
      <c r="E70" s="225"/>
      <c r="F70" s="225"/>
      <c r="G70" s="225"/>
      <c r="H70" s="225"/>
      <c r="I70" s="225"/>
      <c r="J70" s="225"/>
      <c r="K70" s="225"/>
      <c r="L70" s="225"/>
      <c r="M70" s="225"/>
      <c r="N70" s="225"/>
    </row>
    <row r="71" spans="2:14" ht="12">
      <c r="B71" s="225"/>
      <c r="C71" s="225"/>
      <c r="D71" s="225"/>
      <c r="E71" s="225"/>
      <c r="F71" s="225"/>
      <c r="G71" s="225"/>
      <c r="H71" s="225"/>
      <c r="I71" s="225"/>
      <c r="J71" s="225"/>
      <c r="K71" s="225"/>
      <c r="L71" s="225"/>
      <c r="M71" s="225"/>
      <c r="N71" s="225"/>
    </row>
    <row r="72" spans="2:14" ht="12">
      <c r="B72" s="225"/>
      <c r="C72" s="225"/>
      <c r="D72" s="225"/>
      <c r="E72" s="225"/>
      <c r="F72" s="225"/>
      <c r="G72" s="225"/>
      <c r="H72" s="225"/>
      <c r="I72" s="225"/>
      <c r="J72" s="225"/>
      <c r="K72" s="225"/>
      <c r="L72" s="225"/>
      <c r="M72" s="225"/>
      <c r="N72" s="225"/>
    </row>
    <row r="73" spans="2:14" ht="12">
      <c r="B73" s="225"/>
      <c r="C73" s="225"/>
      <c r="D73" s="225"/>
      <c r="E73" s="225"/>
      <c r="F73" s="225"/>
      <c r="G73" s="225"/>
      <c r="H73" s="225"/>
      <c r="I73" s="225"/>
      <c r="J73" s="225"/>
      <c r="K73" s="225"/>
      <c r="L73" s="225"/>
      <c r="M73" s="225"/>
      <c r="N73" s="225"/>
    </row>
    <row r="74" spans="2:14" ht="12">
      <c r="B74" s="225"/>
      <c r="C74" s="225"/>
      <c r="D74" s="225"/>
      <c r="E74" s="225"/>
      <c r="F74" s="225"/>
      <c r="G74" s="225"/>
      <c r="H74" s="225"/>
      <c r="I74" s="225"/>
      <c r="J74" s="225"/>
      <c r="K74" s="225"/>
      <c r="L74" s="225"/>
      <c r="M74" s="225"/>
      <c r="N74" s="225"/>
    </row>
    <row r="75" spans="2:14" ht="12">
      <c r="B75" s="225"/>
      <c r="C75" s="225"/>
      <c r="D75" s="225"/>
      <c r="E75" s="225"/>
      <c r="F75" s="225"/>
      <c r="G75" s="225"/>
      <c r="H75" s="225"/>
      <c r="I75" s="225"/>
      <c r="J75" s="225"/>
      <c r="K75" s="225"/>
      <c r="L75" s="225"/>
      <c r="M75" s="225"/>
      <c r="N75" s="225"/>
    </row>
    <row r="76" spans="2:14" ht="12">
      <c r="B76" s="225"/>
      <c r="C76" s="225"/>
      <c r="D76" s="225"/>
      <c r="E76" s="225"/>
      <c r="F76" s="225"/>
      <c r="G76" s="225"/>
      <c r="H76" s="225"/>
      <c r="I76" s="225"/>
      <c r="J76" s="225"/>
      <c r="K76" s="225"/>
      <c r="L76" s="225"/>
      <c r="M76" s="225"/>
      <c r="N76" s="225"/>
    </row>
    <row r="77" spans="2:14" ht="12">
      <c r="B77" s="225"/>
      <c r="C77" s="225"/>
      <c r="D77" s="225"/>
      <c r="E77" s="225"/>
      <c r="F77" s="225"/>
      <c r="G77" s="225"/>
      <c r="H77" s="225"/>
      <c r="I77" s="225"/>
      <c r="J77" s="225"/>
      <c r="K77" s="225"/>
      <c r="L77" s="225"/>
      <c r="M77" s="225"/>
      <c r="N77" s="225"/>
    </row>
    <row r="78" spans="2:14" ht="12">
      <c r="B78" s="225"/>
      <c r="C78" s="225"/>
      <c r="D78" s="225"/>
      <c r="E78" s="225"/>
      <c r="F78" s="225"/>
      <c r="G78" s="225"/>
      <c r="H78" s="225"/>
      <c r="I78" s="225"/>
      <c r="J78" s="225"/>
      <c r="K78" s="225"/>
      <c r="L78" s="225"/>
      <c r="M78" s="225"/>
      <c r="N78" s="225"/>
    </row>
    <row r="79" spans="2:14" ht="12">
      <c r="B79" s="225"/>
      <c r="C79" s="225"/>
      <c r="D79" s="225"/>
      <c r="E79" s="225"/>
      <c r="F79" s="225"/>
      <c r="G79" s="225"/>
      <c r="H79" s="225"/>
      <c r="I79" s="225"/>
      <c r="J79" s="225"/>
      <c r="K79" s="225"/>
      <c r="L79" s="225"/>
      <c r="M79" s="225"/>
      <c r="N79" s="225"/>
    </row>
    <row r="80" spans="2:14" ht="12">
      <c r="B80" s="225"/>
      <c r="C80" s="225"/>
      <c r="D80" s="225"/>
      <c r="E80" s="225"/>
      <c r="F80" s="225"/>
      <c r="G80" s="225"/>
      <c r="H80" s="225"/>
      <c r="I80" s="225"/>
      <c r="J80" s="225"/>
      <c r="K80" s="225"/>
      <c r="L80" s="225"/>
      <c r="M80" s="225"/>
      <c r="N80" s="225"/>
    </row>
    <row r="81" spans="2:14" ht="12">
      <c r="B81" s="225"/>
      <c r="C81" s="225"/>
      <c r="D81" s="225"/>
      <c r="E81" s="225"/>
      <c r="F81" s="225"/>
      <c r="G81" s="225"/>
      <c r="H81" s="225"/>
      <c r="I81" s="225"/>
      <c r="J81" s="225"/>
      <c r="K81" s="225"/>
      <c r="L81" s="225"/>
      <c r="M81" s="225"/>
      <c r="N81" s="225"/>
    </row>
    <row r="82" spans="2:14" ht="12">
      <c r="B82" s="225"/>
      <c r="C82" s="225"/>
      <c r="D82" s="225"/>
      <c r="E82" s="225"/>
      <c r="F82" s="225"/>
      <c r="G82" s="225"/>
      <c r="H82" s="225"/>
      <c r="I82" s="225"/>
      <c r="J82" s="225"/>
      <c r="K82" s="225"/>
      <c r="L82" s="225"/>
      <c r="M82" s="225"/>
      <c r="N82" s="225"/>
    </row>
    <row r="83" spans="2:14" ht="12">
      <c r="B83" s="225"/>
      <c r="C83" s="225"/>
      <c r="D83" s="225"/>
      <c r="E83" s="225"/>
      <c r="F83" s="225"/>
      <c r="G83" s="225"/>
      <c r="H83" s="225"/>
      <c r="I83" s="225"/>
      <c r="J83" s="225"/>
      <c r="K83" s="225"/>
      <c r="L83" s="225"/>
      <c r="M83" s="225"/>
      <c r="N83" s="225"/>
    </row>
    <row r="84" spans="2:14" ht="12">
      <c r="B84" s="225"/>
      <c r="C84" s="225"/>
      <c r="D84" s="225"/>
      <c r="E84" s="225"/>
      <c r="F84" s="225"/>
      <c r="G84" s="225"/>
      <c r="H84" s="225"/>
      <c r="I84" s="225"/>
      <c r="J84" s="225"/>
      <c r="K84" s="225"/>
      <c r="L84" s="225"/>
      <c r="M84" s="225"/>
      <c r="N84" s="225"/>
    </row>
    <row r="85" spans="2:14" ht="12">
      <c r="B85" s="225"/>
      <c r="C85" s="225"/>
      <c r="D85" s="225"/>
      <c r="E85" s="225"/>
      <c r="F85" s="225"/>
      <c r="G85" s="225"/>
      <c r="H85" s="225"/>
      <c r="I85" s="225"/>
      <c r="J85" s="225"/>
      <c r="K85" s="225"/>
      <c r="L85" s="225"/>
      <c r="M85" s="225"/>
      <c r="N85" s="225"/>
    </row>
    <row r="86" spans="2:14" ht="12">
      <c r="B86" s="225"/>
      <c r="C86" s="225"/>
      <c r="D86" s="225"/>
      <c r="E86" s="225"/>
      <c r="F86" s="225"/>
      <c r="G86" s="225"/>
      <c r="H86" s="225"/>
      <c r="I86" s="225"/>
      <c r="J86" s="225"/>
      <c r="K86" s="225"/>
      <c r="L86" s="225"/>
      <c r="M86" s="225"/>
      <c r="N86" s="225"/>
    </row>
    <row r="87" spans="2:14" ht="12">
      <c r="B87" s="225"/>
      <c r="C87" s="225"/>
      <c r="D87" s="225"/>
      <c r="E87" s="225"/>
      <c r="F87" s="225"/>
      <c r="G87" s="225"/>
      <c r="H87" s="225"/>
      <c r="I87" s="225"/>
      <c r="J87" s="225"/>
      <c r="K87" s="225"/>
      <c r="L87" s="225"/>
      <c r="M87" s="225"/>
      <c r="N87" s="225"/>
    </row>
    <row r="88" spans="2:14" ht="12">
      <c r="B88" s="225"/>
      <c r="C88" s="225"/>
      <c r="D88" s="225"/>
      <c r="E88" s="225"/>
      <c r="F88" s="225"/>
      <c r="G88" s="225"/>
      <c r="H88" s="225"/>
      <c r="I88" s="225"/>
      <c r="J88" s="225"/>
      <c r="K88" s="225"/>
      <c r="L88" s="225"/>
      <c r="M88" s="225"/>
      <c r="N88" s="225"/>
    </row>
    <row r="89" spans="2:14" ht="12">
      <c r="B89" s="225"/>
      <c r="C89" s="225"/>
      <c r="D89" s="225"/>
      <c r="E89" s="225"/>
      <c r="F89" s="225"/>
      <c r="G89" s="225"/>
      <c r="H89" s="225"/>
      <c r="I89" s="225"/>
      <c r="J89" s="225"/>
      <c r="K89" s="225"/>
      <c r="L89" s="225"/>
      <c r="M89" s="225"/>
      <c r="N89" s="225"/>
    </row>
    <row r="90" spans="2:14" ht="12">
      <c r="B90" s="225"/>
      <c r="C90" s="225"/>
      <c r="D90" s="225"/>
      <c r="E90" s="225"/>
      <c r="F90" s="225"/>
      <c r="G90" s="225"/>
      <c r="H90" s="225"/>
      <c r="I90" s="225"/>
      <c r="J90" s="225"/>
      <c r="K90" s="225"/>
      <c r="L90" s="225"/>
      <c r="M90" s="225"/>
      <c r="N90" s="225"/>
    </row>
    <row r="91" spans="2:14" ht="12">
      <c r="B91" s="225"/>
      <c r="C91" s="225"/>
      <c r="D91" s="225"/>
      <c r="E91" s="225"/>
      <c r="F91" s="225"/>
      <c r="G91" s="225"/>
      <c r="H91" s="225"/>
      <c r="I91" s="225"/>
      <c r="J91" s="225"/>
      <c r="K91" s="225"/>
      <c r="L91" s="225"/>
      <c r="M91" s="225"/>
      <c r="N91" s="225"/>
    </row>
    <row r="92" spans="2:14" ht="12">
      <c r="B92" s="225"/>
      <c r="C92" s="225"/>
      <c r="D92" s="225"/>
      <c r="E92" s="225"/>
      <c r="F92" s="225"/>
      <c r="G92" s="225"/>
      <c r="H92" s="225"/>
      <c r="I92" s="225"/>
      <c r="J92" s="225"/>
      <c r="K92" s="225"/>
      <c r="L92" s="225"/>
      <c r="M92" s="225"/>
      <c r="N92" s="225"/>
    </row>
    <row r="93" spans="2:14" ht="12">
      <c r="B93" s="225"/>
      <c r="C93" s="225"/>
      <c r="D93" s="225"/>
      <c r="E93" s="225"/>
      <c r="F93" s="225"/>
      <c r="G93" s="225"/>
      <c r="H93" s="225"/>
      <c r="I93" s="225"/>
      <c r="J93" s="225"/>
      <c r="K93" s="225"/>
      <c r="L93" s="225"/>
      <c r="M93" s="225"/>
      <c r="N93" s="225"/>
    </row>
    <row r="94" spans="2:14" ht="12">
      <c r="B94" s="225"/>
      <c r="C94" s="225"/>
      <c r="D94" s="225"/>
      <c r="E94" s="225"/>
      <c r="F94" s="225"/>
      <c r="G94" s="225"/>
      <c r="H94" s="225"/>
      <c r="I94" s="225"/>
      <c r="J94" s="225"/>
      <c r="K94" s="225"/>
      <c r="L94" s="225"/>
      <c r="M94" s="225"/>
      <c r="N94" s="225"/>
    </row>
    <row r="95" spans="2:14" ht="12">
      <c r="B95" s="225"/>
      <c r="C95" s="225"/>
      <c r="D95" s="225"/>
      <c r="E95" s="225"/>
      <c r="F95" s="225"/>
      <c r="G95" s="225"/>
      <c r="H95" s="225"/>
      <c r="I95" s="225"/>
      <c r="J95" s="225"/>
      <c r="K95" s="225"/>
      <c r="L95" s="225"/>
      <c r="M95" s="225"/>
      <c r="N95" s="225"/>
    </row>
    <row r="96" spans="2:14" ht="12">
      <c r="B96" s="225"/>
      <c r="C96" s="225"/>
      <c r="D96" s="225"/>
      <c r="E96" s="225"/>
      <c r="F96" s="225"/>
      <c r="G96" s="225"/>
      <c r="H96" s="225"/>
      <c r="I96" s="225"/>
      <c r="J96" s="225"/>
      <c r="K96" s="225"/>
      <c r="L96" s="225"/>
      <c r="M96" s="225"/>
      <c r="N96" s="225"/>
    </row>
    <row r="97" spans="2:14" ht="12">
      <c r="B97" s="225"/>
      <c r="C97" s="225"/>
      <c r="D97" s="225"/>
      <c r="E97" s="225"/>
      <c r="F97" s="225"/>
      <c r="G97" s="225"/>
      <c r="H97" s="225"/>
      <c r="I97" s="225"/>
      <c r="J97" s="225"/>
      <c r="K97" s="225"/>
      <c r="L97" s="225"/>
      <c r="M97" s="225"/>
      <c r="N97" s="225"/>
    </row>
    <row r="98" spans="2:14" ht="12">
      <c r="B98" s="225"/>
      <c r="C98" s="225"/>
      <c r="D98" s="225"/>
      <c r="E98" s="225"/>
      <c r="F98" s="225"/>
      <c r="G98" s="225"/>
      <c r="H98" s="225"/>
      <c r="I98" s="225"/>
      <c r="J98" s="225"/>
      <c r="K98" s="225"/>
      <c r="L98" s="225"/>
      <c r="M98" s="225"/>
      <c r="N98" s="225"/>
    </row>
    <row r="99" spans="2:14" ht="12">
      <c r="B99" s="225"/>
      <c r="C99" s="225"/>
      <c r="D99" s="225"/>
      <c r="E99" s="225"/>
      <c r="F99" s="225"/>
      <c r="G99" s="225"/>
      <c r="H99" s="225"/>
      <c r="I99" s="225"/>
      <c r="J99" s="225"/>
      <c r="K99" s="225"/>
      <c r="L99" s="225"/>
      <c r="M99" s="225"/>
      <c r="N99" s="225"/>
    </row>
    <row r="100" spans="2:14" ht="12">
      <c r="B100" s="225"/>
      <c r="C100" s="225"/>
      <c r="D100" s="225"/>
      <c r="E100" s="225"/>
      <c r="F100" s="225"/>
      <c r="G100" s="225"/>
      <c r="H100" s="225"/>
      <c r="I100" s="225"/>
      <c r="J100" s="225"/>
      <c r="K100" s="225"/>
      <c r="L100" s="225"/>
      <c r="M100" s="225"/>
      <c r="N100" s="225"/>
    </row>
    <row r="101" spans="2:14" ht="12">
      <c r="B101" s="225"/>
      <c r="C101" s="225"/>
      <c r="D101" s="225"/>
      <c r="E101" s="225"/>
      <c r="F101" s="225"/>
      <c r="G101" s="225"/>
      <c r="H101" s="225"/>
      <c r="I101" s="225"/>
      <c r="J101" s="225"/>
      <c r="K101" s="225"/>
      <c r="L101" s="225"/>
      <c r="M101" s="225"/>
      <c r="N101" s="225"/>
    </row>
    <row r="102" spans="2:14" ht="12">
      <c r="B102" s="225"/>
      <c r="C102" s="225"/>
      <c r="D102" s="225"/>
      <c r="E102" s="225"/>
      <c r="F102" s="225"/>
      <c r="G102" s="225"/>
      <c r="H102" s="225"/>
      <c r="I102" s="225"/>
      <c r="J102" s="225"/>
      <c r="K102" s="225"/>
      <c r="L102" s="225"/>
      <c r="M102" s="225"/>
      <c r="N102" s="225"/>
    </row>
    <row r="103" spans="2:14" ht="12">
      <c r="B103" s="225"/>
      <c r="C103" s="225"/>
      <c r="D103" s="225"/>
      <c r="E103" s="225"/>
      <c r="F103" s="225"/>
      <c r="G103" s="225"/>
      <c r="H103" s="225"/>
      <c r="I103" s="225"/>
      <c r="J103" s="225"/>
      <c r="K103" s="225"/>
      <c r="L103" s="225"/>
      <c r="M103" s="225"/>
      <c r="N103" s="225"/>
    </row>
    <row r="104" spans="2:14" ht="12">
      <c r="B104" s="225"/>
      <c r="C104" s="225"/>
      <c r="D104" s="225"/>
      <c r="E104" s="225"/>
      <c r="F104" s="225"/>
      <c r="G104" s="225"/>
      <c r="H104" s="225"/>
      <c r="I104" s="225"/>
      <c r="J104" s="225"/>
      <c r="K104" s="225"/>
      <c r="L104" s="225"/>
      <c r="M104" s="225"/>
      <c r="N104" s="225"/>
    </row>
    <row r="105" spans="2:14" ht="12">
      <c r="B105" s="225"/>
      <c r="C105" s="225"/>
      <c r="D105" s="225"/>
      <c r="E105" s="225"/>
      <c r="F105" s="225"/>
      <c r="G105" s="225"/>
      <c r="H105" s="225"/>
      <c r="I105" s="225"/>
      <c r="J105" s="225"/>
      <c r="K105" s="225"/>
      <c r="L105" s="225"/>
      <c r="M105" s="225"/>
      <c r="N105" s="225"/>
    </row>
    <row r="106" spans="2:14" ht="12">
      <c r="B106" s="225"/>
      <c r="C106" s="225"/>
      <c r="D106" s="225"/>
      <c r="E106" s="225"/>
      <c r="F106" s="225"/>
      <c r="G106" s="225"/>
      <c r="H106" s="225"/>
      <c r="I106" s="225"/>
      <c r="J106" s="225"/>
      <c r="K106" s="225"/>
      <c r="L106" s="225"/>
      <c r="M106" s="225"/>
      <c r="N106" s="225"/>
    </row>
    <row r="107" spans="2:14" ht="12">
      <c r="B107" s="225"/>
      <c r="C107" s="225"/>
      <c r="D107" s="225"/>
      <c r="E107" s="225"/>
      <c r="F107" s="225"/>
      <c r="G107" s="225"/>
      <c r="H107" s="225"/>
      <c r="I107" s="225"/>
      <c r="J107" s="225"/>
      <c r="K107" s="225"/>
      <c r="L107" s="225"/>
      <c r="M107" s="225"/>
      <c r="N107" s="225"/>
    </row>
    <row r="108" spans="2:14" ht="12">
      <c r="B108" s="225"/>
      <c r="C108" s="225"/>
      <c r="D108" s="225"/>
      <c r="E108" s="225"/>
      <c r="F108" s="225"/>
      <c r="G108" s="225"/>
      <c r="H108" s="225"/>
      <c r="I108" s="225"/>
      <c r="J108" s="225"/>
      <c r="K108" s="225"/>
      <c r="L108" s="225"/>
      <c r="M108" s="225"/>
      <c r="N108" s="225"/>
    </row>
    <row r="109" spans="2:14" ht="12">
      <c r="B109" s="225"/>
      <c r="C109" s="225"/>
      <c r="D109" s="225"/>
      <c r="E109" s="225"/>
      <c r="F109" s="225"/>
      <c r="G109" s="225"/>
      <c r="H109" s="225"/>
      <c r="I109" s="225"/>
      <c r="J109" s="225"/>
      <c r="K109" s="225"/>
      <c r="L109" s="225"/>
      <c r="M109" s="225"/>
      <c r="N109" s="225"/>
    </row>
    <row r="110" spans="2:14" ht="12">
      <c r="B110" s="225"/>
      <c r="C110" s="225"/>
      <c r="D110" s="225"/>
      <c r="E110" s="225"/>
      <c r="F110" s="225"/>
      <c r="G110" s="225"/>
      <c r="H110" s="225"/>
      <c r="I110" s="225"/>
      <c r="J110" s="225"/>
      <c r="K110" s="225"/>
      <c r="L110" s="225"/>
      <c r="M110" s="225"/>
      <c r="N110" s="225"/>
    </row>
    <row r="111" spans="2:14" ht="12">
      <c r="B111" s="225"/>
      <c r="C111" s="225"/>
      <c r="D111" s="225"/>
      <c r="E111" s="225"/>
      <c r="F111" s="225"/>
      <c r="G111" s="225"/>
      <c r="H111" s="225"/>
      <c r="I111" s="225"/>
      <c r="J111" s="225"/>
      <c r="K111" s="225"/>
      <c r="L111" s="225"/>
      <c r="M111" s="225"/>
      <c r="N111" s="225"/>
    </row>
    <row r="112" spans="2:14" ht="12">
      <c r="B112" s="225"/>
      <c r="C112" s="225"/>
      <c r="D112" s="225"/>
      <c r="E112" s="225"/>
      <c r="F112" s="225"/>
      <c r="G112" s="225"/>
      <c r="H112" s="225"/>
      <c r="I112" s="225"/>
      <c r="J112" s="225"/>
      <c r="K112" s="225"/>
      <c r="L112" s="225"/>
      <c r="M112" s="225"/>
      <c r="N112" s="225"/>
    </row>
    <row r="113" spans="2:14" ht="12">
      <c r="B113" s="225"/>
      <c r="C113" s="225"/>
      <c r="D113" s="225"/>
      <c r="E113" s="225"/>
      <c r="F113" s="225"/>
      <c r="G113" s="225"/>
      <c r="H113" s="225"/>
      <c r="I113" s="225"/>
      <c r="J113" s="225"/>
      <c r="K113" s="225"/>
      <c r="L113" s="225"/>
      <c r="M113" s="225"/>
      <c r="N113" s="225"/>
    </row>
    <row r="114" spans="2:14" ht="12">
      <c r="B114" s="225"/>
      <c r="C114" s="225"/>
      <c r="D114" s="225"/>
      <c r="E114" s="225"/>
      <c r="F114" s="225"/>
      <c r="G114" s="225"/>
      <c r="H114" s="225"/>
      <c r="I114" s="225"/>
      <c r="J114" s="225"/>
      <c r="K114" s="225"/>
      <c r="L114" s="225"/>
      <c r="M114" s="225"/>
      <c r="N114" s="225"/>
    </row>
    <row r="115" spans="2:14" ht="12">
      <c r="B115" s="225"/>
      <c r="C115" s="225"/>
      <c r="D115" s="225"/>
      <c r="E115" s="225"/>
      <c r="F115" s="225"/>
      <c r="G115" s="225"/>
      <c r="H115" s="225"/>
      <c r="I115" s="225"/>
      <c r="J115" s="225"/>
      <c r="K115" s="225"/>
      <c r="L115" s="225"/>
      <c r="M115" s="225"/>
      <c r="N115" s="225"/>
    </row>
    <row r="116" spans="2:14" ht="12">
      <c r="B116" s="225"/>
      <c r="C116" s="225"/>
      <c r="D116" s="225"/>
      <c r="E116" s="225"/>
      <c r="F116" s="225"/>
      <c r="G116" s="225"/>
      <c r="H116" s="225"/>
      <c r="I116" s="225"/>
      <c r="J116" s="225"/>
      <c r="K116" s="225"/>
      <c r="L116" s="225"/>
      <c r="M116" s="225"/>
      <c r="N116" s="225"/>
    </row>
  </sheetData>
  <mergeCells count="2">
    <mergeCell ref="E4:F4"/>
    <mergeCell ref="H4:N4"/>
  </mergeCells>
  <printOptions/>
  <pageMargins left="0.75" right="0.75" top="1" bottom="1" header="0.512" footer="0.512"/>
  <pageSetup orientation="portrait" paperSize="8" r:id="rId1"/>
</worksheet>
</file>

<file path=xl/worksheets/sheet8.xml><?xml version="1.0" encoding="utf-8"?>
<worksheet xmlns="http://schemas.openxmlformats.org/spreadsheetml/2006/main" xmlns:r="http://schemas.openxmlformats.org/officeDocument/2006/relationships">
  <dimension ref="B2:X76"/>
  <sheetViews>
    <sheetView workbookViewId="0" topLeftCell="A1">
      <selection activeCell="A1" sqref="A1"/>
    </sheetView>
  </sheetViews>
  <sheetFormatPr defaultColWidth="9.00390625" defaultRowHeight="13.5"/>
  <cols>
    <col min="1" max="1" width="2.625" style="226" customWidth="1"/>
    <col min="2" max="2" width="9.875" style="226" customWidth="1"/>
    <col min="3" max="3" width="9.625" style="228" customWidth="1"/>
    <col min="4" max="4" width="10.50390625" style="226" customWidth="1"/>
    <col min="5" max="22" width="9.625" style="226" customWidth="1"/>
    <col min="23" max="24" width="10.00390625" style="226" customWidth="1"/>
    <col min="25" max="16384" width="9.00390625" style="226" customWidth="1"/>
  </cols>
  <sheetData>
    <row r="2" ht="14.25">
      <c r="B2" s="227" t="s">
        <v>2316</v>
      </c>
    </row>
    <row r="3" ht="12.75" thickBot="1">
      <c r="X3" s="228" t="s">
        <v>2283</v>
      </c>
    </row>
    <row r="4" spans="2:24" ht="14.25" customHeight="1" thickTop="1">
      <c r="B4" s="229"/>
      <c r="C4" s="1322" t="s">
        <v>2284</v>
      </c>
      <c r="D4" s="1317"/>
      <c r="E4" s="1310" t="s">
        <v>2285</v>
      </c>
      <c r="F4" s="1311"/>
      <c r="G4" s="1311"/>
      <c r="H4" s="1312"/>
      <c r="I4" s="1310" t="s">
        <v>2286</v>
      </c>
      <c r="J4" s="1311"/>
      <c r="K4" s="1311"/>
      <c r="L4" s="1311"/>
      <c r="M4" s="1311"/>
      <c r="N4" s="1311"/>
      <c r="O4" s="1311"/>
      <c r="P4" s="1312"/>
      <c r="Q4" s="1300" t="s">
        <v>2287</v>
      </c>
      <c r="R4" s="1301"/>
      <c r="S4" s="1301"/>
      <c r="T4" s="1301"/>
      <c r="U4" s="1301"/>
      <c r="V4" s="1301"/>
      <c r="W4" s="1301"/>
      <c r="X4" s="1302"/>
    </row>
    <row r="5" spans="2:24" ht="12">
      <c r="B5" s="230" t="s">
        <v>2288</v>
      </c>
      <c r="C5" s="1313" t="s">
        <v>2289</v>
      </c>
      <c r="D5" s="1313" t="s">
        <v>2290</v>
      </c>
      <c r="E5" s="1308" t="s">
        <v>2291</v>
      </c>
      <c r="F5" s="1309"/>
      <c r="G5" s="1308" t="s">
        <v>2292</v>
      </c>
      <c r="H5" s="1309"/>
      <c r="I5" s="1298" t="s">
        <v>2293</v>
      </c>
      <c r="J5" s="1299"/>
      <c r="K5" s="1308" t="s">
        <v>2294</v>
      </c>
      <c r="L5" s="1309"/>
      <c r="M5" s="1308" t="s">
        <v>2295</v>
      </c>
      <c r="N5" s="1309"/>
      <c r="O5" s="1308" t="s">
        <v>2296</v>
      </c>
      <c r="P5" s="1309"/>
      <c r="Q5" s="1308" t="s">
        <v>2297</v>
      </c>
      <c r="R5" s="1309"/>
      <c r="S5" s="1308" t="s">
        <v>2298</v>
      </c>
      <c r="T5" s="1309"/>
      <c r="U5" s="1308" t="s">
        <v>2299</v>
      </c>
      <c r="V5" s="1309"/>
      <c r="W5" s="1303" t="s">
        <v>2300</v>
      </c>
      <c r="X5" s="1304"/>
    </row>
    <row r="6" spans="2:24" ht="14.25" customHeight="1">
      <c r="B6" s="231" t="s">
        <v>2096</v>
      </c>
      <c r="C6" s="1314"/>
      <c r="D6" s="1314"/>
      <c r="E6" s="1313" t="s">
        <v>2259</v>
      </c>
      <c r="F6" s="1313" t="s">
        <v>2301</v>
      </c>
      <c r="G6" s="1313" t="s">
        <v>2259</v>
      </c>
      <c r="H6" s="1313" t="s">
        <v>2301</v>
      </c>
      <c r="I6" s="1313" t="s">
        <v>2259</v>
      </c>
      <c r="J6" s="1313" t="s">
        <v>2302</v>
      </c>
      <c r="K6" s="1313" t="s">
        <v>2259</v>
      </c>
      <c r="L6" s="1313" t="s">
        <v>2302</v>
      </c>
      <c r="M6" s="1313" t="s">
        <v>2259</v>
      </c>
      <c r="N6" s="1313" t="s">
        <v>2302</v>
      </c>
      <c r="O6" s="1313" t="s">
        <v>2259</v>
      </c>
      <c r="P6" s="1313" t="s">
        <v>2302</v>
      </c>
      <c r="Q6" s="1313" t="s">
        <v>2259</v>
      </c>
      <c r="R6" s="1313" t="s">
        <v>2302</v>
      </c>
      <c r="S6" s="1313" t="s">
        <v>2259</v>
      </c>
      <c r="T6" s="1313" t="s">
        <v>2302</v>
      </c>
      <c r="U6" s="1313" t="s">
        <v>2259</v>
      </c>
      <c r="V6" s="1313" t="s">
        <v>2302</v>
      </c>
      <c r="W6" s="1305" t="s">
        <v>2303</v>
      </c>
      <c r="X6" s="1306"/>
    </row>
    <row r="7" spans="2:24" ht="15.75" customHeight="1">
      <c r="B7" s="232"/>
      <c r="C7" s="1315"/>
      <c r="D7" s="1315"/>
      <c r="E7" s="1315"/>
      <c r="F7" s="1315"/>
      <c r="G7" s="1315"/>
      <c r="H7" s="1315"/>
      <c r="I7" s="1315"/>
      <c r="J7" s="1315"/>
      <c r="K7" s="1315"/>
      <c r="L7" s="1315"/>
      <c r="M7" s="1315"/>
      <c r="N7" s="1315"/>
      <c r="O7" s="1315"/>
      <c r="P7" s="1315"/>
      <c r="Q7" s="1315"/>
      <c r="R7" s="1315"/>
      <c r="S7" s="1315"/>
      <c r="T7" s="1315"/>
      <c r="U7" s="1315"/>
      <c r="V7" s="1315"/>
      <c r="W7" s="233" t="s">
        <v>2259</v>
      </c>
      <c r="X7" s="233" t="s">
        <v>2302</v>
      </c>
    </row>
    <row r="8" spans="2:24" s="234" customFormat="1" ht="15" customHeight="1">
      <c r="B8" s="235" t="s">
        <v>2260</v>
      </c>
      <c r="C8" s="236">
        <v>75090</v>
      </c>
      <c r="D8" s="237">
        <v>11642489</v>
      </c>
      <c r="E8" s="237">
        <v>67730</v>
      </c>
      <c r="F8" s="237">
        <v>9528669</v>
      </c>
      <c r="G8" s="237">
        <v>66517</v>
      </c>
      <c r="H8" s="237">
        <v>8875071</v>
      </c>
      <c r="I8" s="237">
        <v>25610</v>
      </c>
      <c r="J8" s="237">
        <v>1050124</v>
      </c>
      <c r="K8" s="237">
        <v>24920</v>
      </c>
      <c r="L8" s="237">
        <v>1004795</v>
      </c>
      <c r="M8" s="237">
        <v>459</v>
      </c>
      <c r="N8" s="237">
        <v>25320</v>
      </c>
      <c r="O8" s="237">
        <v>534</v>
      </c>
      <c r="P8" s="237">
        <v>19944</v>
      </c>
      <c r="Q8" s="237">
        <v>62247</v>
      </c>
      <c r="R8" s="237">
        <v>1063696</v>
      </c>
      <c r="S8" s="237">
        <v>61084</v>
      </c>
      <c r="T8" s="237">
        <v>878426</v>
      </c>
      <c r="U8" s="237">
        <v>575</v>
      </c>
      <c r="V8" s="237">
        <v>63510</v>
      </c>
      <c r="W8" s="237">
        <v>7791</v>
      </c>
      <c r="X8" s="237">
        <v>120760</v>
      </c>
    </row>
    <row r="9" spans="2:24" s="238" customFormat="1" ht="15" customHeight="1">
      <c r="B9" s="239" t="s">
        <v>2304</v>
      </c>
      <c r="C9" s="240">
        <f aca="true" t="shared" si="0" ref="C9:M9">SUM(C26:C75)</f>
        <v>71458</v>
      </c>
      <c r="D9" s="240">
        <f t="shared" si="0"/>
        <v>11436356</v>
      </c>
      <c r="E9" s="240">
        <f t="shared" si="0"/>
        <v>64472</v>
      </c>
      <c r="F9" s="240">
        <f t="shared" si="0"/>
        <v>9437769</v>
      </c>
      <c r="G9" s="240">
        <f t="shared" si="0"/>
        <v>62790</v>
      </c>
      <c r="H9" s="240">
        <f t="shared" si="0"/>
        <v>7932327</v>
      </c>
      <c r="I9" s="240">
        <f t="shared" si="0"/>
        <v>23666</v>
      </c>
      <c r="J9" s="240">
        <f t="shared" si="0"/>
        <v>1002897</v>
      </c>
      <c r="K9" s="240">
        <f t="shared" si="0"/>
        <v>23238</v>
      </c>
      <c r="L9" s="240">
        <f t="shared" si="0"/>
        <v>972930</v>
      </c>
      <c r="M9" s="240">
        <f t="shared" si="0"/>
        <v>196</v>
      </c>
      <c r="N9" s="240">
        <v>12629</v>
      </c>
      <c r="O9" s="240">
        <f>SUM(O26:O75)</f>
        <v>475</v>
      </c>
      <c r="P9" s="240">
        <v>17338</v>
      </c>
      <c r="Q9" s="240">
        <f>SUM(Q26:Q75)</f>
        <v>57951</v>
      </c>
      <c r="R9" s="240">
        <f>SUM(R26:R75)</f>
        <v>995690</v>
      </c>
      <c r="S9" s="240">
        <f>SUM(S26:S75)</f>
        <v>56642</v>
      </c>
      <c r="T9" s="240">
        <f>SUM(T26:T75)</f>
        <v>789314</v>
      </c>
      <c r="U9" s="240">
        <f>SUM(U26:U75)</f>
        <v>560</v>
      </c>
      <c r="V9" s="240">
        <v>63002</v>
      </c>
      <c r="W9" s="240">
        <f>SUM(W26:W75)</f>
        <v>9554</v>
      </c>
      <c r="X9" s="240">
        <f>SUM(X26:X75)</f>
        <v>143374</v>
      </c>
    </row>
    <row r="10" spans="2:24" s="241" customFormat="1" ht="8.25" customHeight="1">
      <c r="B10" s="242"/>
      <c r="C10" s="243"/>
      <c r="D10" s="243"/>
      <c r="E10" s="243"/>
      <c r="F10" s="243"/>
      <c r="G10" s="243"/>
      <c r="H10" s="243"/>
      <c r="I10" s="243"/>
      <c r="J10" s="243"/>
      <c r="K10" s="243"/>
      <c r="L10" s="243"/>
      <c r="M10" s="243"/>
      <c r="N10" s="243"/>
      <c r="O10" s="243"/>
      <c r="P10" s="243"/>
      <c r="Q10" s="243"/>
      <c r="R10" s="243"/>
      <c r="S10" s="243"/>
      <c r="T10" s="243"/>
      <c r="U10" s="243"/>
      <c r="V10" s="243"/>
      <c r="W10" s="243"/>
      <c r="X10" s="243"/>
    </row>
    <row r="11" spans="2:24" s="244" customFormat="1" ht="15" customHeight="1">
      <c r="B11" s="245" t="s">
        <v>2305</v>
      </c>
      <c r="C11" s="243">
        <f aca="true" t="shared" si="1" ref="C11:X11">SUM(C12:C18)</f>
        <v>61253</v>
      </c>
      <c r="D11" s="243">
        <f t="shared" si="1"/>
        <v>11248090</v>
      </c>
      <c r="E11" s="243">
        <f t="shared" si="1"/>
        <v>57776</v>
      </c>
      <c r="F11" s="243">
        <f t="shared" si="1"/>
        <v>9331515</v>
      </c>
      <c r="G11" s="243">
        <f t="shared" si="1"/>
        <v>56671</v>
      </c>
      <c r="H11" s="243">
        <f t="shared" si="1"/>
        <v>7839885</v>
      </c>
      <c r="I11" s="243">
        <f t="shared" si="1"/>
        <v>21472</v>
      </c>
      <c r="J11" s="243">
        <f t="shared" si="1"/>
        <v>978742</v>
      </c>
      <c r="K11" s="243">
        <f t="shared" si="1"/>
        <v>21085</v>
      </c>
      <c r="L11" s="243">
        <f t="shared" si="1"/>
        <v>949235</v>
      </c>
      <c r="M11" s="243">
        <f t="shared" si="1"/>
        <v>194</v>
      </c>
      <c r="N11" s="243">
        <f t="shared" si="1"/>
        <v>12610</v>
      </c>
      <c r="O11" s="243">
        <f t="shared" si="1"/>
        <v>425</v>
      </c>
      <c r="P11" s="243">
        <f t="shared" si="1"/>
        <v>16897</v>
      </c>
      <c r="Q11" s="243">
        <f t="shared" si="1"/>
        <v>50360</v>
      </c>
      <c r="R11" s="243">
        <f t="shared" si="1"/>
        <v>937833</v>
      </c>
      <c r="S11" s="243">
        <f t="shared" si="1"/>
        <v>49184</v>
      </c>
      <c r="T11" s="243">
        <f t="shared" si="1"/>
        <v>737098</v>
      </c>
      <c r="U11" s="243">
        <f t="shared" si="1"/>
        <v>556</v>
      </c>
      <c r="V11" s="243">
        <f t="shared" si="1"/>
        <v>62959</v>
      </c>
      <c r="W11" s="243">
        <f t="shared" si="1"/>
        <v>8784</v>
      </c>
      <c r="X11" s="243">
        <f t="shared" si="1"/>
        <v>137776</v>
      </c>
    </row>
    <row r="12" spans="2:24" ht="15" customHeight="1">
      <c r="B12" s="246" t="s">
        <v>2306</v>
      </c>
      <c r="C12" s="247">
        <v>8493</v>
      </c>
      <c r="D12" s="247">
        <v>313719</v>
      </c>
      <c r="E12" s="247">
        <v>6883</v>
      </c>
      <c r="F12" s="247">
        <v>206133</v>
      </c>
      <c r="G12" s="247">
        <v>6486</v>
      </c>
      <c r="H12" s="247">
        <v>174358</v>
      </c>
      <c r="I12" s="247">
        <v>2745</v>
      </c>
      <c r="J12" s="247">
        <v>53093</v>
      </c>
      <c r="K12" s="247">
        <v>2728</v>
      </c>
      <c r="L12" s="247">
        <v>52631</v>
      </c>
      <c r="M12" s="247">
        <v>4</v>
      </c>
      <c r="N12" s="247">
        <v>115</v>
      </c>
      <c r="O12" s="247">
        <v>19</v>
      </c>
      <c r="P12" s="247">
        <v>347</v>
      </c>
      <c r="Q12" s="247">
        <v>6287</v>
      </c>
      <c r="R12" s="247">
        <v>54493</v>
      </c>
      <c r="S12" s="247">
        <v>6148</v>
      </c>
      <c r="T12" s="247">
        <v>45655</v>
      </c>
      <c r="U12" s="247">
        <v>11</v>
      </c>
      <c r="V12" s="247">
        <v>117</v>
      </c>
      <c r="W12" s="247">
        <v>925</v>
      </c>
      <c r="X12" s="247">
        <v>8721</v>
      </c>
    </row>
    <row r="13" spans="2:24" ht="15" customHeight="1">
      <c r="B13" s="246" t="s">
        <v>2307</v>
      </c>
      <c r="C13" s="247">
        <v>15252</v>
      </c>
      <c r="D13" s="247">
        <v>1098686</v>
      </c>
      <c r="E13" s="247">
        <v>14290</v>
      </c>
      <c r="F13" s="247">
        <v>801889</v>
      </c>
      <c r="G13" s="247">
        <v>13908</v>
      </c>
      <c r="H13" s="247">
        <v>671083</v>
      </c>
      <c r="I13" s="247">
        <v>5628</v>
      </c>
      <c r="J13" s="247">
        <v>161600</v>
      </c>
      <c r="K13" s="247">
        <v>5545</v>
      </c>
      <c r="L13" s="247">
        <v>158754</v>
      </c>
      <c r="M13" s="247">
        <v>44</v>
      </c>
      <c r="N13" s="247">
        <v>1186</v>
      </c>
      <c r="O13" s="247">
        <v>71</v>
      </c>
      <c r="P13" s="247">
        <v>1660</v>
      </c>
      <c r="Q13" s="247">
        <v>12151</v>
      </c>
      <c r="R13" s="247">
        <v>135197</v>
      </c>
      <c r="S13" s="247">
        <v>11871</v>
      </c>
      <c r="T13" s="247">
        <v>106293</v>
      </c>
      <c r="U13" s="247">
        <v>37</v>
      </c>
      <c r="V13" s="247">
        <v>932</v>
      </c>
      <c r="W13" s="247">
        <v>2190</v>
      </c>
      <c r="X13" s="247">
        <v>27972</v>
      </c>
    </row>
    <row r="14" spans="2:24" ht="15" customHeight="1">
      <c r="B14" s="246" t="s">
        <v>2308</v>
      </c>
      <c r="C14" s="247">
        <v>17631</v>
      </c>
      <c r="D14" s="247">
        <v>2513468</v>
      </c>
      <c r="E14" s="247">
        <v>16985</v>
      </c>
      <c r="F14" s="247">
        <v>1917611</v>
      </c>
      <c r="G14" s="247">
        <v>16757</v>
      </c>
      <c r="H14" s="247">
        <v>1599945</v>
      </c>
      <c r="I14" s="247">
        <v>7115</v>
      </c>
      <c r="J14" s="247">
        <v>361005</v>
      </c>
      <c r="K14" s="247">
        <v>6989</v>
      </c>
      <c r="L14" s="247">
        <v>353215</v>
      </c>
      <c r="M14" s="247">
        <v>59</v>
      </c>
      <c r="N14" s="247">
        <v>2572</v>
      </c>
      <c r="O14" s="247">
        <v>147</v>
      </c>
      <c r="P14" s="247">
        <v>5218</v>
      </c>
      <c r="Q14" s="247">
        <v>14501</v>
      </c>
      <c r="R14" s="247">
        <v>234852</v>
      </c>
      <c r="S14" s="247">
        <v>14172</v>
      </c>
      <c r="T14" s="247">
        <v>187685</v>
      </c>
      <c r="U14" s="247">
        <v>105</v>
      </c>
      <c r="V14" s="247">
        <v>4593</v>
      </c>
      <c r="W14" s="247">
        <v>2622</v>
      </c>
      <c r="X14" s="247">
        <v>42574</v>
      </c>
    </row>
    <row r="15" spans="2:24" ht="15" customHeight="1">
      <c r="B15" s="246" t="s">
        <v>2309</v>
      </c>
      <c r="C15" s="247">
        <v>8837</v>
      </c>
      <c r="D15" s="247">
        <v>2149362</v>
      </c>
      <c r="E15" s="247">
        <v>8632</v>
      </c>
      <c r="F15" s="247">
        <v>1764245</v>
      </c>
      <c r="G15" s="247">
        <v>8569</v>
      </c>
      <c r="H15" s="247">
        <v>1482731</v>
      </c>
      <c r="I15" s="247">
        <v>2941</v>
      </c>
      <c r="J15" s="247">
        <v>217819</v>
      </c>
      <c r="K15" s="247">
        <v>2873</v>
      </c>
      <c r="L15" s="247">
        <v>211881</v>
      </c>
      <c r="M15" s="247">
        <v>42</v>
      </c>
      <c r="N15" s="247">
        <v>2697</v>
      </c>
      <c r="O15" s="247">
        <v>79</v>
      </c>
      <c r="P15" s="247">
        <v>3241</v>
      </c>
      <c r="Q15" s="247">
        <v>7574</v>
      </c>
      <c r="R15" s="247">
        <v>167298</v>
      </c>
      <c r="S15" s="247">
        <v>7404</v>
      </c>
      <c r="T15" s="247">
        <v>139712</v>
      </c>
      <c r="U15" s="247">
        <v>104</v>
      </c>
      <c r="V15" s="247">
        <v>5689</v>
      </c>
      <c r="W15" s="247">
        <v>1272</v>
      </c>
      <c r="X15" s="247">
        <v>21897</v>
      </c>
    </row>
    <row r="16" spans="2:24" ht="15" customHeight="1">
      <c r="B16" s="246" t="s">
        <v>2310</v>
      </c>
      <c r="C16" s="247">
        <v>4906</v>
      </c>
      <c r="D16" s="247">
        <v>1686085</v>
      </c>
      <c r="E16" s="247">
        <v>4871</v>
      </c>
      <c r="F16" s="247">
        <v>1486077</v>
      </c>
      <c r="G16" s="247">
        <v>4855</v>
      </c>
      <c r="H16" s="247">
        <v>1254063</v>
      </c>
      <c r="I16" s="247">
        <v>1417</v>
      </c>
      <c r="J16" s="247">
        <v>90305</v>
      </c>
      <c r="K16" s="247">
        <v>1377</v>
      </c>
      <c r="L16" s="247">
        <v>86741</v>
      </c>
      <c r="M16" s="247">
        <v>23</v>
      </c>
      <c r="N16" s="247">
        <v>1888</v>
      </c>
      <c r="O16" s="247">
        <v>45</v>
      </c>
      <c r="P16" s="247">
        <v>1676</v>
      </c>
      <c r="Q16" s="247">
        <v>4331</v>
      </c>
      <c r="R16" s="247">
        <v>109703</v>
      </c>
      <c r="S16" s="247">
        <v>4234</v>
      </c>
      <c r="T16" s="247">
        <v>90875</v>
      </c>
      <c r="U16" s="247">
        <v>77</v>
      </c>
      <c r="V16" s="247">
        <v>5267</v>
      </c>
      <c r="W16" s="247">
        <v>765</v>
      </c>
      <c r="X16" s="247">
        <v>13561</v>
      </c>
    </row>
    <row r="17" spans="2:24" ht="15" customHeight="1">
      <c r="B17" s="246" t="s">
        <v>2311</v>
      </c>
      <c r="C17" s="247">
        <v>2781</v>
      </c>
      <c r="D17" s="247">
        <v>1233256</v>
      </c>
      <c r="E17" s="247">
        <v>2773</v>
      </c>
      <c r="F17" s="247">
        <v>1111283</v>
      </c>
      <c r="G17" s="247">
        <v>2768</v>
      </c>
      <c r="H17" s="247">
        <v>940915</v>
      </c>
      <c r="I17" s="247">
        <v>704</v>
      </c>
      <c r="J17" s="247">
        <v>41214</v>
      </c>
      <c r="K17" s="247">
        <v>683</v>
      </c>
      <c r="L17" s="247">
        <v>38352</v>
      </c>
      <c r="M17" s="247">
        <v>7</v>
      </c>
      <c r="N17" s="247">
        <v>782</v>
      </c>
      <c r="O17" s="247">
        <v>31</v>
      </c>
      <c r="P17" s="247">
        <v>2080</v>
      </c>
      <c r="Q17" s="247">
        <v>2470</v>
      </c>
      <c r="R17" s="247">
        <v>80759</v>
      </c>
      <c r="S17" s="247">
        <v>2405</v>
      </c>
      <c r="T17" s="247">
        <v>64875</v>
      </c>
      <c r="U17" s="247">
        <v>65</v>
      </c>
      <c r="V17" s="247">
        <v>8149</v>
      </c>
      <c r="W17" s="247">
        <v>424</v>
      </c>
      <c r="X17" s="247">
        <v>7735</v>
      </c>
    </row>
    <row r="18" spans="2:24" ht="15" customHeight="1">
      <c r="B18" s="246" t="s">
        <v>2312</v>
      </c>
      <c r="C18" s="247">
        <v>3353</v>
      </c>
      <c r="D18" s="247">
        <v>2253514</v>
      </c>
      <c r="E18" s="247">
        <v>3342</v>
      </c>
      <c r="F18" s="247">
        <v>2044277</v>
      </c>
      <c r="G18" s="247">
        <v>3328</v>
      </c>
      <c r="H18" s="247">
        <v>1716790</v>
      </c>
      <c r="I18" s="247">
        <v>922</v>
      </c>
      <c r="J18" s="247">
        <v>53706</v>
      </c>
      <c r="K18" s="247">
        <v>890</v>
      </c>
      <c r="L18" s="247">
        <v>47661</v>
      </c>
      <c r="M18" s="247">
        <v>15</v>
      </c>
      <c r="N18" s="247">
        <v>3370</v>
      </c>
      <c r="O18" s="247">
        <v>33</v>
      </c>
      <c r="P18" s="247">
        <v>2675</v>
      </c>
      <c r="Q18" s="247">
        <v>3046</v>
      </c>
      <c r="R18" s="247">
        <v>155531</v>
      </c>
      <c r="S18" s="247">
        <v>2950</v>
      </c>
      <c r="T18" s="247">
        <v>102003</v>
      </c>
      <c r="U18" s="247">
        <v>157</v>
      </c>
      <c r="V18" s="247">
        <v>38212</v>
      </c>
      <c r="W18" s="247">
        <v>586</v>
      </c>
      <c r="X18" s="247">
        <v>15316</v>
      </c>
    </row>
    <row r="19" spans="2:24" s="244" customFormat="1" ht="15" customHeight="1">
      <c r="B19" s="245" t="s">
        <v>2313</v>
      </c>
      <c r="C19" s="243">
        <v>10205</v>
      </c>
      <c r="D19" s="243">
        <v>188266</v>
      </c>
      <c r="E19" s="243">
        <v>6696</v>
      </c>
      <c r="F19" s="243">
        <v>106254</v>
      </c>
      <c r="G19" s="243">
        <v>6119</v>
      </c>
      <c r="H19" s="243">
        <v>92442</v>
      </c>
      <c r="I19" s="243">
        <v>2194</v>
      </c>
      <c r="J19" s="243">
        <v>24155</v>
      </c>
      <c r="K19" s="243">
        <v>2153</v>
      </c>
      <c r="L19" s="243">
        <v>23695</v>
      </c>
      <c r="M19" s="243">
        <v>2</v>
      </c>
      <c r="N19" s="248" t="s">
        <v>2314</v>
      </c>
      <c r="O19" s="243">
        <v>50</v>
      </c>
      <c r="P19" s="243">
        <v>441</v>
      </c>
      <c r="Q19" s="243">
        <v>7591</v>
      </c>
      <c r="R19" s="243">
        <v>57857</v>
      </c>
      <c r="S19" s="243">
        <v>7458</v>
      </c>
      <c r="T19" s="243">
        <v>52216</v>
      </c>
      <c r="U19" s="243">
        <v>4</v>
      </c>
      <c r="V19" s="243">
        <v>43</v>
      </c>
      <c r="W19" s="243">
        <v>770</v>
      </c>
      <c r="X19" s="243">
        <v>5598</v>
      </c>
    </row>
    <row r="20" spans="2:24" s="241" customFormat="1" ht="8.25" customHeight="1">
      <c r="B20" s="242"/>
      <c r="C20" s="243"/>
      <c r="D20" s="243"/>
      <c r="E20" s="243"/>
      <c r="F20" s="243"/>
      <c r="G20" s="243"/>
      <c r="H20" s="243"/>
      <c r="I20" s="243"/>
      <c r="J20" s="243"/>
      <c r="K20" s="243"/>
      <c r="L20" s="243"/>
      <c r="M20" s="243"/>
      <c r="N20" s="243"/>
      <c r="O20" s="243"/>
      <c r="P20" s="243"/>
      <c r="Q20" s="243"/>
      <c r="R20" s="243"/>
      <c r="S20" s="243"/>
      <c r="T20" s="243"/>
      <c r="U20" s="243"/>
      <c r="V20" s="243"/>
      <c r="W20" s="243"/>
      <c r="X20" s="243"/>
    </row>
    <row r="21" spans="2:24" s="238" customFormat="1" ht="15" customHeight="1">
      <c r="B21" s="239" t="s">
        <v>2117</v>
      </c>
      <c r="C21" s="249">
        <f aca="true" t="shared" si="2" ref="C21:M21">+C26+C32+C33+C34+C37+C38+C39+C42+C43+C44+C45+C46+C47+C48</f>
        <v>31573</v>
      </c>
      <c r="D21" s="249">
        <f t="shared" si="2"/>
        <v>3385695</v>
      </c>
      <c r="E21" s="249">
        <f t="shared" si="2"/>
        <v>27295</v>
      </c>
      <c r="F21" s="249">
        <f t="shared" si="2"/>
        <v>2223559</v>
      </c>
      <c r="G21" s="249">
        <f t="shared" si="2"/>
        <v>26410</v>
      </c>
      <c r="H21" s="249">
        <f t="shared" si="2"/>
        <v>1869789</v>
      </c>
      <c r="I21" s="249">
        <f t="shared" si="2"/>
        <v>16336</v>
      </c>
      <c r="J21" s="249">
        <f t="shared" si="2"/>
        <v>737801</v>
      </c>
      <c r="K21" s="249">
        <f t="shared" si="2"/>
        <v>16145</v>
      </c>
      <c r="L21" s="249">
        <f t="shared" si="2"/>
        <v>725403</v>
      </c>
      <c r="M21" s="249">
        <f t="shared" si="2"/>
        <v>88</v>
      </c>
      <c r="N21" s="249">
        <v>3815</v>
      </c>
      <c r="O21" s="249">
        <f>+O26+O32+O33+O34+O37+O38+O39+O42+O43+O44+O45+O46+O47+O48</f>
        <v>278</v>
      </c>
      <c r="P21" s="249">
        <v>8583</v>
      </c>
      <c r="Q21" s="249">
        <f>+Q26+Q32+Q33+Q34+Q37+Q38+Q39+Q42+Q43+Q44+Q45+Q46+Q47+Q48</f>
        <v>24696</v>
      </c>
      <c r="R21" s="249">
        <f>+R26+R32+R33+R34+R37+R38+R39+R42+R43+R44+R45+R46+R47+R48</f>
        <v>424335</v>
      </c>
      <c r="S21" s="249">
        <f>+S26+S32+S33+S34+S37+S38+S39+S42+S43+S44+S45+S46+S47+S48</f>
        <v>24176</v>
      </c>
      <c r="T21" s="249">
        <f>+T26+T32+T33+T34+T37+T38+T39+T42+T43+T44+T45+T46+T47+T48</f>
        <v>342448</v>
      </c>
      <c r="U21" s="249">
        <f>+U26+U32+U33+U34+U37+U38+U39+U42+U43+U44+U45+U46+U47+U48</f>
        <v>136</v>
      </c>
      <c r="V21" s="249">
        <v>12778</v>
      </c>
      <c r="W21" s="249">
        <f>+W26+W32+W33+W34+W37+W38+W39+W42+W43+W44+W45+W46+W47+W48</f>
        <v>4367</v>
      </c>
      <c r="X21" s="249">
        <f>+X26+X32+X33+X34+X37+X38+X39+X42+X43+X44+X45+X46+X47+X48</f>
        <v>69109</v>
      </c>
    </row>
    <row r="22" spans="2:24" s="238" customFormat="1" ht="15" customHeight="1">
      <c r="B22" s="239" t="s">
        <v>2118</v>
      </c>
      <c r="C22" s="249">
        <f aca="true" t="shared" si="3" ref="C22:M22">+C31+C50+C51+C52+C53+C54+C55+C56</f>
        <v>8214</v>
      </c>
      <c r="D22" s="249">
        <f t="shared" si="3"/>
        <v>1640742</v>
      </c>
      <c r="E22" s="249">
        <f t="shared" si="3"/>
        <v>7901</v>
      </c>
      <c r="F22" s="249">
        <f t="shared" si="3"/>
        <v>1517365</v>
      </c>
      <c r="G22" s="249">
        <f t="shared" si="3"/>
        <v>7751</v>
      </c>
      <c r="H22" s="249">
        <f t="shared" si="3"/>
        <v>1269301</v>
      </c>
      <c r="I22" s="249">
        <f t="shared" si="3"/>
        <v>290</v>
      </c>
      <c r="J22" s="249">
        <f t="shared" si="3"/>
        <v>9097</v>
      </c>
      <c r="K22" s="249">
        <f t="shared" si="3"/>
        <v>261</v>
      </c>
      <c r="L22" s="249">
        <f t="shared" si="3"/>
        <v>5705</v>
      </c>
      <c r="M22" s="249">
        <f t="shared" si="3"/>
        <v>15</v>
      </c>
      <c r="N22" s="249">
        <v>2210</v>
      </c>
      <c r="O22" s="249">
        <f>+O31+O50+O51+O52+O53+O54+O55+O56</f>
        <v>20</v>
      </c>
      <c r="P22" s="249">
        <v>1182</v>
      </c>
      <c r="Q22" s="249">
        <f>+Q31+Q50+Q51+Q52+Q53+Q54+Q55+Q56</f>
        <v>7089</v>
      </c>
      <c r="R22" s="249">
        <f>+R31+R50+R51+R52+R53+R54+R55+R56</f>
        <v>114280</v>
      </c>
      <c r="S22" s="249">
        <f>+S31+S50+S51+S52+S53+S54+S55+S56</f>
        <v>6926</v>
      </c>
      <c r="T22" s="249">
        <f>+T31+T50+T51+T52+T53+T54+T55+T56</f>
        <v>84176</v>
      </c>
      <c r="U22" s="249">
        <f>+U31+U50+U51+U52+U53+U54+U55+U56</f>
        <v>144</v>
      </c>
      <c r="V22" s="249">
        <v>17002</v>
      </c>
      <c r="W22" s="249">
        <f>+W31+W50+W51+W52+W53+W54+W55+W56</f>
        <v>1002</v>
      </c>
      <c r="X22" s="249">
        <f>+X31+X50+X51+X52+X53+X54+X55+X56</f>
        <v>13102</v>
      </c>
    </row>
    <row r="23" spans="2:24" s="238" customFormat="1" ht="15" customHeight="1">
      <c r="B23" s="239" t="s">
        <v>2119</v>
      </c>
      <c r="C23" s="249">
        <f aca="true" t="shared" si="4" ref="C23:M23">+C27+C36+C40+C58+C59+C60+C61+C62</f>
        <v>14427</v>
      </c>
      <c r="D23" s="249">
        <f t="shared" si="4"/>
        <v>2349450</v>
      </c>
      <c r="E23" s="249">
        <f t="shared" si="4"/>
        <v>13141</v>
      </c>
      <c r="F23" s="249">
        <f t="shared" si="4"/>
        <v>2000753</v>
      </c>
      <c r="G23" s="249">
        <f t="shared" si="4"/>
        <v>12835</v>
      </c>
      <c r="H23" s="249">
        <f t="shared" si="4"/>
        <v>1660606</v>
      </c>
      <c r="I23" s="249">
        <f t="shared" si="4"/>
        <v>3397</v>
      </c>
      <c r="J23" s="249">
        <f t="shared" si="4"/>
        <v>145384</v>
      </c>
      <c r="K23" s="249">
        <f t="shared" si="4"/>
        <v>3240</v>
      </c>
      <c r="L23" s="249">
        <f t="shared" si="4"/>
        <v>135741</v>
      </c>
      <c r="M23" s="249">
        <f t="shared" si="4"/>
        <v>74</v>
      </c>
      <c r="N23" s="249">
        <v>3974</v>
      </c>
      <c r="O23" s="249">
        <f aca="true" t="shared" si="5" ref="O23:X23">+O27+O36+O40+O58+O59+O60+O61+O62</f>
        <v>116</v>
      </c>
      <c r="P23" s="249">
        <f t="shared" si="5"/>
        <v>5669</v>
      </c>
      <c r="Q23" s="249">
        <f t="shared" si="5"/>
        <v>12649</v>
      </c>
      <c r="R23" s="249">
        <f t="shared" si="5"/>
        <v>203313</v>
      </c>
      <c r="S23" s="249">
        <f t="shared" si="5"/>
        <v>12462</v>
      </c>
      <c r="T23" s="249">
        <f t="shared" si="5"/>
        <v>151942</v>
      </c>
      <c r="U23" s="249">
        <f t="shared" si="5"/>
        <v>209</v>
      </c>
      <c r="V23" s="249">
        <f t="shared" si="5"/>
        <v>22083</v>
      </c>
      <c r="W23" s="249">
        <f t="shared" si="5"/>
        <v>2083</v>
      </c>
      <c r="X23" s="249">
        <f t="shared" si="5"/>
        <v>29288</v>
      </c>
    </row>
    <row r="24" spans="2:24" s="238" customFormat="1" ht="15" customHeight="1">
      <c r="B24" s="239" t="s">
        <v>2120</v>
      </c>
      <c r="C24" s="249">
        <f aca="true" t="shared" si="6" ref="C24:M24">+C28+C29+C64+C65+C66+C67+C68+C69+C70+C71+C72+C73+C74+C75</f>
        <v>17244</v>
      </c>
      <c r="D24" s="249">
        <f t="shared" si="6"/>
        <v>4060469</v>
      </c>
      <c r="E24" s="249">
        <f t="shared" si="6"/>
        <v>16135</v>
      </c>
      <c r="F24" s="249">
        <f t="shared" si="6"/>
        <v>3696092</v>
      </c>
      <c r="G24" s="249">
        <f t="shared" si="6"/>
        <v>15794</v>
      </c>
      <c r="H24" s="249">
        <f t="shared" si="6"/>
        <v>3132631</v>
      </c>
      <c r="I24" s="249">
        <f t="shared" si="6"/>
        <v>3643</v>
      </c>
      <c r="J24" s="249">
        <f t="shared" si="6"/>
        <v>110615</v>
      </c>
      <c r="K24" s="249">
        <f t="shared" si="6"/>
        <v>3592</v>
      </c>
      <c r="L24" s="249">
        <f t="shared" si="6"/>
        <v>106081</v>
      </c>
      <c r="M24" s="249">
        <f t="shared" si="6"/>
        <v>19</v>
      </c>
      <c r="N24" s="249">
        <v>2630</v>
      </c>
      <c r="O24" s="249">
        <f>+O28+O29+O64+O65+O66+O67+O68+O69+O70+O71+O72+O73+O74+O75</f>
        <v>61</v>
      </c>
      <c r="P24" s="249">
        <v>1904</v>
      </c>
      <c r="Q24" s="249">
        <f>+Q28+Q29+Q64+Q65+Q66+Q67+Q68+Q69+Q70+Q71+Q72+Q73+Q74+Q75</f>
        <v>13517</v>
      </c>
      <c r="R24" s="249">
        <f>+R28+R29+R64+R65+R66+R67+R68+R69+R70+R71+R72+R73+R74+R75</f>
        <v>253762</v>
      </c>
      <c r="S24" s="249">
        <f>+S28+S29+S64+S65+S66+S67+S68+S69+S70+S71+S72+S73+S74+S75</f>
        <v>13078</v>
      </c>
      <c r="T24" s="249">
        <f>+T28+T29+T64+T65+T66+T67+T68+T69+T70+T71+T72+T73+T74+T75</f>
        <v>210748</v>
      </c>
      <c r="U24" s="249">
        <f>+U28+U29+U64+U65+U66+U67+U68+U69+U70+U71+U72+U73+U74+U75</f>
        <v>71</v>
      </c>
      <c r="V24" s="249">
        <v>11139</v>
      </c>
      <c r="W24" s="249">
        <f>+W28+W29+W64+W65+W66+W67+W68+W69+W70+W71+W72+W73+W74+W75</f>
        <v>2102</v>
      </c>
      <c r="X24" s="249">
        <f>+X28+X29+X64+X65+X66+X67+X68+X69+X70+X71+X72+X73+X74+X75</f>
        <v>31875</v>
      </c>
    </row>
    <row r="25" spans="2:24" ht="8.25" customHeight="1">
      <c r="B25" s="235"/>
      <c r="C25" s="250"/>
      <c r="D25" s="247"/>
      <c r="E25" s="247"/>
      <c r="F25" s="247"/>
      <c r="G25" s="247"/>
      <c r="H25" s="247"/>
      <c r="I25" s="247"/>
      <c r="J25" s="247"/>
      <c r="K25" s="247"/>
      <c r="L25" s="247"/>
      <c r="M25" s="247"/>
      <c r="N25" s="247"/>
      <c r="O25" s="247"/>
      <c r="P25" s="247"/>
      <c r="Q25" s="247"/>
      <c r="R25" s="247"/>
      <c r="S25" s="247"/>
      <c r="T25" s="247"/>
      <c r="U25" s="247"/>
      <c r="V25" s="247"/>
      <c r="W25" s="247"/>
      <c r="X25" s="247"/>
    </row>
    <row r="26" spans="2:24" ht="12">
      <c r="B26" s="235" t="s">
        <v>2121</v>
      </c>
      <c r="C26" s="251">
        <v>6006</v>
      </c>
      <c r="D26" s="252">
        <v>546375</v>
      </c>
      <c r="E26" s="252">
        <v>5389</v>
      </c>
      <c r="F26" s="252">
        <v>401932</v>
      </c>
      <c r="G26" s="252">
        <v>5105</v>
      </c>
      <c r="H26" s="252">
        <v>317426</v>
      </c>
      <c r="I26" s="252">
        <v>2235</v>
      </c>
      <c r="J26" s="252">
        <v>72516</v>
      </c>
      <c r="K26" s="252">
        <v>2174</v>
      </c>
      <c r="L26" s="252">
        <v>70148</v>
      </c>
      <c r="M26" s="252">
        <v>23</v>
      </c>
      <c r="N26" s="252">
        <v>809</v>
      </c>
      <c r="O26" s="252">
        <v>68</v>
      </c>
      <c r="P26" s="252">
        <v>1559</v>
      </c>
      <c r="Q26" s="252">
        <v>4940</v>
      </c>
      <c r="R26" s="252">
        <v>71927</v>
      </c>
      <c r="S26" s="252">
        <v>4813</v>
      </c>
      <c r="T26" s="252">
        <v>57541</v>
      </c>
      <c r="U26" s="252">
        <v>29</v>
      </c>
      <c r="V26" s="252">
        <v>1809</v>
      </c>
      <c r="W26" s="252">
        <v>1037</v>
      </c>
      <c r="X26" s="252">
        <v>12577</v>
      </c>
    </row>
    <row r="27" spans="2:24" ht="12">
      <c r="B27" s="235" t="s">
        <v>2122</v>
      </c>
      <c r="C27" s="251">
        <v>2521</v>
      </c>
      <c r="D27" s="252">
        <v>426670</v>
      </c>
      <c r="E27" s="252">
        <v>2155</v>
      </c>
      <c r="F27" s="252">
        <v>378896</v>
      </c>
      <c r="G27" s="252">
        <v>2094</v>
      </c>
      <c r="H27" s="252">
        <v>308761</v>
      </c>
      <c r="I27" s="252">
        <v>257</v>
      </c>
      <c r="J27" s="252">
        <v>12129</v>
      </c>
      <c r="K27" s="252">
        <v>253</v>
      </c>
      <c r="L27" s="252">
        <v>11947</v>
      </c>
      <c r="M27" s="252">
        <v>1</v>
      </c>
      <c r="N27" s="253" t="s">
        <v>2314</v>
      </c>
      <c r="O27" s="252">
        <v>5</v>
      </c>
      <c r="P27" s="252">
        <v>152</v>
      </c>
      <c r="Q27" s="252">
        <v>2292</v>
      </c>
      <c r="R27" s="252">
        <v>35645</v>
      </c>
      <c r="S27" s="252">
        <v>2260</v>
      </c>
      <c r="T27" s="252">
        <v>29967</v>
      </c>
      <c r="U27" s="252">
        <v>21</v>
      </c>
      <c r="V27" s="252">
        <v>972</v>
      </c>
      <c r="W27" s="252">
        <v>341</v>
      </c>
      <c r="X27" s="252">
        <v>4706</v>
      </c>
    </row>
    <row r="28" spans="2:24" ht="12">
      <c r="B28" s="235" t="s">
        <v>2123</v>
      </c>
      <c r="C28" s="251">
        <v>2532</v>
      </c>
      <c r="D28" s="252">
        <v>706488</v>
      </c>
      <c r="E28" s="252">
        <v>2421</v>
      </c>
      <c r="F28" s="252">
        <v>652416</v>
      </c>
      <c r="G28" s="252">
        <v>2369</v>
      </c>
      <c r="H28" s="252">
        <v>529430</v>
      </c>
      <c r="I28" s="252">
        <v>412</v>
      </c>
      <c r="J28" s="252">
        <v>8064</v>
      </c>
      <c r="K28" s="252">
        <v>399</v>
      </c>
      <c r="L28" s="252">
        <v>7804</v>
      </c>
      <c r="M28" s="254">
        <v>0</v>
      </c>
      <c r="N28" s="254">
        <v>0</v>
      </c>
      <c r="O28" s="252">
        <v>20</v>
      </c>
      <c r="P28" s="252">
        <v>260</v>
      </c>
      <c r="Q28" s="252">
        <v>2069</v>
      </c>
      <c r="R28" s="252">
        <v>46008</v>
      </c>
      <c r="S28" s="252">
        <v>1979</v>
      </c>
      <c r="T28" s="252">
        <v>41436</v>
      </c>
      <c r="U28" s="252">
        <v>3</v>
      </c>
      <c r="V28" s="252">
        <v>314</v>
      </c>
      <c r="W28" s="252">
        <v>299</v>
      </c>
      <c r="X28" s="252">
        <v>4258</v>
      </c>
    </row>
    <row r="29" spans="2:24" ht="12">
      <c r="B29" s="235" t="s">
        <v>2124</v>
      </c>
      <c r="C29" s="251">
        <v>3356</v>
      </c>
      <c r="D29" s="252">
        <v>811958</v>
      </c>
      <c r="E29" s="252">
        <v>3027</v>
      </c>
      <c r="F29" s="252">
        <v>710898</v>
      </c>
      <c r="G29" s="252">
        <v>2976</v>
      </c>
      <c r="H29" s="252">
        <v>616255</v>
      </c>
      <c r="I29" s="252">
        <v>484</v>
      </c>
      <c r="J29" s="252">
        <v>20200</v>
      </c>
      <c r="K29" s="252">
        <v>482</v>
      </c>
      <c r="L29" s="252">
        <v>19778</v>
      </c>
      <c r="M29" s="254">
        <v>0</v>
      </c>
      <c r="N29" s="254">
        <v>0</v>
      </c>
      <c r="O29" s="252">
        <v>3</v>
      </c>
      <c r="P29" s="252">
        <v>422</v>
      </c>
      <c r="Q29" s="252">
        <v>2639</v>
      </c>
      <c r="R29" s="252">
        <v>80860</v>
      </c>
      <c r="S29" s="252">
        <v>2527</v>
      </c>
      <c r="T29" s="252">
        <v>71931</v>
      </c>
      <c r="U29" s="252">
        <v>3</v>
      </c>
      <c r="V29" s="252">
        <v>38</v>
      </c>
      <c r="W29" s="252">
        <v>488</v>
      </c>
      <c r="X29" s="252">
        <v>8891</v>
      </c>
    </row>
    <row r="30" spans="2:24" ht="12">
      <c r="B30" s="235"/>
      <c r="C30" s="251"/>
      <c r="D30" s="252"/>
      <c r="E30" s="252"/>
      <c r="F30" s="252"/>
      <c r="G30" s="252"/>
      <c r="H30" s="252"/>
      <c r="I30" s="252"/>
      <c r="J30" s="252"/>
      <c r="K30" s="252"/>
      <c r="L30" s="252"/>
      <c r="M30" s="254"/>
      <c r="N30" s="254"/>
      <c r="O30" s="252"/>
      <c r="P30" s="252"/>
      <c r="Q30" s="252"/>
      <c r="R30" s="252"/>
      <c r="S30" s="252"/>
      <c r="T30" s="252"/>
      <c r="U30" s="252"/>
      <c r="V30" s="252"/>
      <c r="W30" s="252"/>
      <c r="X30" s="252"/>
    </row>
    <row r="31" spans="2:24" ht="12">
      <c r="B31" s="235" t="s">
        <v>2125</v>
      </c>
      <c r="C31" s="251">
        <v>2074</v>
      </c>
      <c r="D31" s="252">
        <v>509761</v>
      </c>
      <c r="E31" s="252">
        <v>1993</v>
      </c>
      <c r="F31" s="252">
        <v>480419</v>
      </c>
      <c r="G31" s="252">
        <v>1973</v>
      </c>
      <c r="H31" s="252">
        <v>412158</v>
      </c>
      <c r="I31" s="252">
        <v>40</v>
      </c>
      <c r="J31" s="252">
        <v>2002</v>
      </c>
      <c r="K31" s="252">
        <v>32</v>
      </c>
      <c r="L31" s="252">
        <v>1165</v>
      </c>
      <c r="M31" s="251">
        <v>4</v>
      </c>
      <c r="N31" s="252">
        <v>600</v>
      </c>
      <c r="O31" s="252">
        <v>5</v>
      </c>
      <c r="P31" s="75">
        <v>237</v>
      </c>
      <c r="Q31" s="252">
        <v>1787</v>
      </c>
      <c r="R31" s="252">
        <v>27340</v>
      </c>
      <c r="S31" s="252">
        <v>1709</v>
      </c>
      <c r="T31" s="252">
        <v>19922</v>
      </c>
      <c r="U31" s="252">
        <v>47</v>
      </c>
      <c r="V31" s="252">
        <v>4189</v>
      </c>
      <c r="W31" s="252">
        <v>298</v>
      </c>
      <c r="X31" s="252">
        <v>3229</v>
      </c>
    </row>
    <row r="32" spans="2:24" ht="12">
      <c r="B32" s="235" t="s">
        <v>2126</v>
      </c>
      <c r="C32" s="251">
        <v>2763</v>
      </c>
      <c r="D32" s="252">
        <v>266394</v>
      </c>
      <c r="E32" s="252">
        <v>2291</v>
      </c>
      <c r="F32" s="252">
        <v>163712</v>
      </c>
      <c r="G32" s="252">
        <v>2222</v>
      </c>
      <c r="H32" s="252">
        <v>143960</v>
      </c>
      <c r="I32" s="252">
        <v>2303</v>
      </c>
      <c r="J32" s="252">
        <v>82832</v>
      </c>
      <c r="K32" s="252">
        <v>2302</v>
      </c>
      <c r="L32" s="252">
        <v>82097</v>
      </c>
      <c r="M32" s="254">
        <v>0</v>
      </c>
      <c r="N32" s="254">
        <v>0</v>
      </c>
      <c r="O32" s="252">
        <v>17</v>
      </c>
      <c r="P32" s="252">
        <v>735</v>
      </c>
      <c r="Q32" s="252">
        <v>2046</v>
      </c>
      <c r="R32" s="252">
        <v>19850</v>
      </c>
      <c r="S32" s="252">
        <v>2031</v>
      </c>
      <c r="T32" s="252">
        <v>17840</v>
      </c>
      <c r="U32" s="252">
        <v>3</v>
      </c>
      <c r="V32" s="252">
        <v>65</v>
      </c>
      <c r="W32" s="252">
        <v>180</v>
      </c>
      <c r="X32" s="252">
        <v>1945</v>
      </c>
    </row>
    <row r="33" spans="2:24" ht="12">
      <c r="B33" s="235" t="s">
        <v>2127</v>
      </c>
      <c r="C33" s="251">
        <v>2381</v>
      </c>
      <c r="D33" s="252">
        <v>232235</v>
      </c>
      <c r="E33" s="252">
        <v>2136</v>
      </c>
      <c r="F33" s="252">
        <v>134706</v>
      </c>
      <c r="G33" s="252">
        <v>2077</v>
      </c>
      <c r="H33" s="252">
        <v>112765</v>
      </c>
      <c r="I33" s="252">
        <v>1213</v>
      </c>
      <c r="J33" s="252">
        <v>62819</v>
      </c>
      <c r="K33" s="252">
        <v>1191</v>
      </c>
      <c r="L33" s="252">
        <v>60592</v>
      </c>
      <c r="M33" s="251">
        <v>21</v>
      </c>
      <c r="N33" s="252">
        <v>1186</v>
      </c>
      <c r="O33" s="252">
        <v>29</v>
      </c>
      <c r="P33" s="252">
        <v>1041</v>
      </c>
      <c r="Q33" s="252">
        <v>2097</v>
      </c>
      <c r="R33" s="252">
        <v>34710</v>
      </c>
      <c r="S33" s="252">
        <v>2064</v>
      </c>
      <c r="T33" s="252">
        <v>24321</v>
      </c>
      <c r="U33" s="252">
        <v>34</v>
      </c>
      <c r="V33" s="252">
        <v>3903</v>
      </c>
      <c r="W33" s="252">
        <v>388</v>
      </c>
      <c r="X33" s="252">
        <v>6486</v>
      </c>
    </row>
    <row r="34" spans="2:24" ht="12">
      <c r="B34" s="235" t="s">
        <v>2128</v>
      </c>
      <c r="C34" s="251">
        <v>3586</v>
      </c>
      <c r="D34" s="252">
        <v>404411</v>
      </c>
      <c r="E34" s="252">
        <v>3324</v>
      </c>
      <c r="F34" s="252">
        <v>289442</v>
      </c>
      <c r="G34" s="252">
        <v>3257</v>
      </c>
      <c r="H34" s="252">
        <v>242398</v>
      </c>
      <c r="I34" s="252">
        <v>1595</v>
      </c>
      <c r="J34" s="252">
        <v>42183</v>
      </c>
      <c r="K34" s="252">
        <v>1576</v>
      </c>
      <c r="L34" s="252">
        <v>40903</v>
      </c>
      <c r="M34" s="251">
        <v>17</v>
      </c>
      <c r="N34" s="252">
        <v>542</v>
      </c>
      <c r="O34" s="252">
        <v>30</v>
      </c>
      <c r="P34" s="252">
        <v>738</v>
      </c>
      <c r="Q34" s="252">
        <v>3219</v>
      </c>
      <c r="R34" s="252">
        <v>72786</v>
      </c>
      <c r="S34" s="252">
        <v>3162</v>
      </c>
      <c r="T34" s="252">
        <v>56527</v>
      </c>
      <c r="U34" s="252">
        <v>14</v>
      </c>
      <c r="V34" s="252">
        <v>1065</v>
      </c>
      <c r="W34" s="252">
        <v>896</v>
      </c>
      <c r="X34" s="252">
        <v>15194</v>
      </c>
    </row>
    <row r="35" spans="2:24" ht="12">
      <c r="B35" s="235"/>
      <c r="C35" s="251"/>
      <c r="D35" s="252"/>
      <c r="E35" s="252"/>
      <c r="F35" s="252"/>
      <c r="G35" s="252"/>
      <c r="H35" s="252"/>
      <c r="I35" s="252"/>
      <c r="J35" s="252"/>
      <c r="K35" s="252"/>
      <c r="L35" s="252"/>
      <c r="M35" s="251"/>
      <c r="N35" s="252"/>
      <c r="O35" s="252"/>
      <c r="P35" s="252"/>
      <c r="Q35" s="252"/>
      <c r="R35" s="252"/>
      <c r="S35" s="252"/>
      <c r="T35" s="252"/>
      <c r="U35" s="252"/>
      <c r="V35" s="252"/>
      <c r="W35" s="252"/>
      <c r="X35" s="252"/>
    </row>
    <row r="36" spans="2:24" ht="12">
      <c r="B36" s="235" t="s">
        <v>2129</v>
      </c>
      <c r="C36" s="251">
        <v>1984</v>
      </c>
      <c r="D36" s="252">
        <v>304578</v>
      </c>
      <c r="E36" s="252">
        <v>1891</v>
      </c>
      <c r="F36" s="252">
        <v>276473</v>
      </c>
      <c r="G36" s="252">
        <v>1869</v>
      </c>
      <c r="H36" s="252">
        <v>230414</v>
      </c>
      <c r="I36" s="252">
        <v>251</v>
      </c>
      <c r="J36" s="252">
        <v>8527</v>
      </c>
      <c r="K36" s="252">
        <v>218</v>
      </c>
      <c r="L36" s="252">
        <v>6347</v>
      </c>
      <c r="M36" s="251">
        <v>13</v>
      </c>
      <c r="N36" s="252">
        <v>637</v>
      </c>
      <c r="O36" s="252">
        <v>25</v>
      </c>
      <c r="P36" s="252">
        <v>1543</v>
      </c>
      <c r="Q36" s="252">
        <v>1687</v>
      </c>
      <c r="R36" s="252">
        <v>19578</v>
      </c>
      <c r="S36" s="252">
        <v>1660</v>
      </c>
      <c r="T36" s="252">
        <v>16510</v>
      </c>
      <c r="U36" s="252">
        <v>8</v>
      </c>
      <c r="V36" s="252">
        <v>422</v>
      </c>
      <c r="W36" s="252">
        <v>194</v>
      </c>
      <c r="X36" s="252">
        <v>2646</v>
      </c>
    </row>
    <row r="37" spans="2:24" ht="12">
      <c r="B37" s="235" t="s">
        <v>2130</v>
      </c>
      <c r="C37" s="251">
        <v>3196</v>
      </c>
      <c r="D37" s="252">
        <v>344183</v>
      </c>
      <c r="E37" s="252">
        <v>2289</v>
      </c>
      <c r="F37" s="252">
        <v>167695</v>
      </c>
      <c r="G37" s="252">
        <v>2150</v>
      </c>
      <c r="H37" s="252">
        <v>149505</v>
      </c>
      <c r="I37" s="252">
        <v>2705</v>
      </c>
      <c r="J37" s="252">
        <v>152069</v>
      </c>
      <c r="K37" s="252">
        <v>2700</v>
      </c>
      <c r="L37" s="252">
        <v>151388</v>
      </c>
      <c r="M37" s="251">
        <v>1</v>
      </c>
      <c r="N37" s="253" t="s">
        <v>2314</v>
      </c>
      <c r="O37" s="252">
        <v>16</v>
      </c>
      <c r="P37" s="252">
        <v>631</v>
      </c>
      <c r="Q37" s="252">
        <v>1856</v>
      </c>
      <c r="R37" s="252">
        <v>24419</v>
      </c>
      <c r="S37" s="252">
        <v>1774</v>
      </c>
      <c r="T37" s="252">
        <v>18911</v>
      </c>
      <c r="U37" s="252">
        <v>13</v>
      </c>
      <c r="V37" s="252">
        <v>1804</v>
      </c>
      <c r="W37" s="252">
        <v>230</v>
      </c>
      <c r="X37" s="252">
        <v>3704</v>
      </c>
    </row>
    <row r="38" spans="2:24" ht="12">
      <c r="B38" s="235" t="s">
        <v>2131</v>
      </c>
      <c r="C38" s="251">
        <v>3175</v>
      </c>
      <c r="D38" s="252">
        <v>325988</v>
      </c>
      <c r="E38" s="252">
        <v>2361</v>
      </c>
      <c r="F38" s="252">
        <v>143050</v>
      </c>
      <c r="G38" s="252">
        <v>2319</v>
      </c>
      <c r="H38" s="252">
        <v>123811</v>
      </c>
      <c r="I38" s="252">
        <v>2614</v>
      </c>
      <c r="J38" s="252">
        <v>153819</v>
      </c>
      <c r="K38" s="252">
        <v>2595</v>
      </c>
      <c r="L38" s="252">
        <v>152496</v>
      </c>
      <c r="M38" s="251">
        <v>1</v>
      </c>
      <c r="N38" s="253" t="s">
        <v>2314</v>
      </c>
      <c r="O38" s="252">
        <v>43</v>
      </c>
      <c r="P38" s="252">
        <v>1303</v>
      </c>
      <c r="Q38" s="252">
        <v>1897</v>
      </c>
      <c r="R38" s="252">
        <v>29119</v>
      </c>
      <c r="S38" s="252">
        <v>1814</v>
      </c>
      <c r="T38" s="252">
        <v>22123</v>
      </c>
      <c r="U38" s="252">
        <v>7</v>
      </c>
      <c r="V38" s="252">
        <v>340</v>
      </c>
      <c r="W38" s="252">
        <v>395</v>
      </c>
      <c r="X38" s="252">
        <v>6656</v>
      </c>
    </row>
    <row r="39" spans="2:24" ht="12">
      <c r="B39" s="235" t="s">
        <v>2132</v>
      </c>
      <c r="C39" s="251">
        <v>2880</v>
      </c>
      <c r="D39" s="252">
        <v>470676</v>
      </c>
      <c r="E39" s="252">
        <v>2754</v>
      </c>
      <c r="F39" s="252">
        <v>387122</v>
      </c>
      <c r="G39" s="252">
        <v>2718</v>
      </c>
      <c r="H39" s="252">
        <v>327728</v>
      </c>
      <c r="I39" s="252">
        <v>97</v>
      </c>
      <c r="J39" s="252">
        <v>2992</v>
      </c>
      <c r="K39" s="252">
        <v>56</v>
      </c>
      <c r="L39" s="252">
        <v>957</v>
      </c>
      <c r="M39" s="251">
        <v>17</v>
      </c>
      <c r="N39" s="252">
        <v>809</v>
      </c>
      <c r="O39" s="252">
        <v>27</v>
      </c>
      <c r="P39" s="252">
        <v>1226</v>
      </c>
      <c r="Q39" s="252">
        <v>2573</v>
      </c>
      <c r="R39" s="252">
        <v>80562</v>
      </c>
      <c r="S39" s="252">
        <v>2539</v>
      </c>
      <c r="T39" s="252">
        <v>71065</v>
      </c>
      <c r="U39" s="252">
        <v>9</v>
      </c>
      <c r="V39" s="252">
        <v>468</v>
      </c>
      <c r="W39" s="252">
        <v>446</v>
      </c>
      <c r="X39" s="252">
        <v>9029</v>
      </c>
    </row>
    <row r="40" spans="2:24" ht="12">
      <c r="B40" s="235" t="s">
        <v>2133</v>
      </c>
      <c r="C40" s="251">
        <v>1977</v>
      </c>
      <c r="D40" s="252">
        <v>279247</v>
      </c>
      <c r="E40" s="252">
        <v>1668</v>
      </c>
      <c r="F40" s="252">
        <v>199620</v>
      </c>
      <c r="G40" s="252">
        <v>1615</v>
      </c>
      <c r="H40" s="252">
        <v>159529</v>
      </c>
      <c r="I40" s="252">
        <v>1258</v>
      </c>
      <c r="J40" s="252">
        <v>52103</v>
      </c>
      <c r="K40" s="252">
        <v>1239</v>
      </c>
      <c r="L40" s="252">
        <v>50573</v>
      </c>
      <c r="M40" s="251">
        <v>10</v>
      </c>
      <c r="N40" s="252">
        <v>533</v>
      </c>
      <c r="O40" s="252">
        <v>23</v>
      </c>
      <c r="P40" s="252">
        <v>997</v>
      </c>
      <c r="Q40" s="252">
        <v>1550</v>
      </c>
      <c r="R40" s="252">
        <v>27524</v>
      </c>
      <c r="S40" s="252">
        <v>1516</v>
      </c>
      <c r="T40" s="252">
        <v>21641</v>
      </c>
      <c r="U40" s="252">
        <v>20</v>
      </c>
      <c r="V40" s="252">
        <v>1479</v>
      </c>
      <c r="W40" s="252">
        <v>306</v>
      </c>
      <c r="X40" s="252">
        <v>4404</v>
      </c>
    </row>
    <row r="41" spans="2:24" ht="12">
      <c r="B41" s="235"/>
      <c r="C41" s="251"/>
      <c r="D41" s="252"/>
      <c r="E41" s="252"/>
      <c r="F41" s="252"/>
      <c r="G41" s="252"/>
      <c r="H41" s="252"/>
      <c r="I41" s="252"/>
      <c r="J41" s="252"/>
      <c r="K41" s="252"/>
      <c r="L41" s="252"/>
      <c r="M41" s="251"/>
      <c r="N41" s="252"/>
      <c r="O41" s="252"/>
      <c r="P41" s="252"/>
      <c r="Q41" s="252"/>
      <c r="R41" s="252"/>
      <c r="S41" s="252"/>
      <c r="T41" s="252"/>
      <c r="U41" s="252"/>
      <c r="V41" s="252"/>
      <c r="W41" s="252"/>
      <c r="X41" s="252"/>
    </row>
    <row r="42" spans="2:24" ht="12">
      <c r="B42" s="235" t="s">
        <v>2134</v>
      </c>
      <c r="C42" s="251">
        <v>874</v>
      </c>
      <c r="D42" s="252">
        <v>72009</v>
      </c>
      <c r="E42" s="252">
        <v>768</v>
      </c>
      <c r="F42" s="252">
        <v>50055</v>
      </c>
      <c r="G42" s="252">
        <v>748</v>
      </c>
      <c r="H42" s="252">
        <v>43357</v>
      </c>
      <c r="I42" s="252">
        <v>416</v>
      </c>
      <c r="J42" s="252">
        <v>13237</v>
      </c>
      <c r="K42" s="252">
        <v>411</v>
      </c>
      <c r="L42" s="252">
        <v>12960</v>
      </c>
      <c r="M42" s="251">
        <v>1</v>
      </c>
      <c r="N42" s="253" t="s">
        <v>2314</v>
      </c>
      <c r="O42" s="252">
        <v>10</v>
      </c>
      <c r="P42" s="252">
        <v>257</v>
      </c>
      <c r="Q42" s="252">
        <v>622</v>
      </c>
      <c r="R42" s="252">
        <v>8717</v>
      </c>
      <c r="S42" s="252">
        <v>609</v>
      </c>
      <c r="T42" s="252">
        <v>6094</v>
      </c>
      <c r="U42" s="252">
        <v>5</v>
      </c>
      <c r="V42" s="252">
        <v>670</v>
      </c>
      <c r="W42" s="252">
        <v>119</v>
      </c>
      <c r="X42" s="252">
        <v>1953</v>
      </c>
    </row>
    <row r="43" spans="2:24" ht="12">
      <c r="B43" s="235" t="s">
        <v>2135</v>
      </c>
      <c r="C43" s="251">
        <v>869</v>
      </c>
      <c r="D43" s="252">
        <v>91846</v>
      </c>
      <c r="E43" s="252">
        <v>709</v>
      </c>
      <c r="F43" s="252">
        <v>59696</v>
      </c>
      <c r="G43" s="252">
        <v>688</v>
      </c>
      <c r="H43" s="252">
        <v>51349</v>
      </c>
      <c r="I43" s="252">
        <v>635</v>
      </c>
      <c r="J43" s="252">
        <v>26241</v>
      </c>
      <c r="K43" s="252">
        <v>635</v>
      </c>
      <c r="L43" s="252">
        <v>25929</v>
      </c>
      <c r="M43" s="251">
        <v>1</v>
      </c>
      <c r="N43" s="253" t="s">
        <v>2314</v>
      </c>
      <c r="O43" s="252">
        <v>5</v>
      </c>
      <c r="P43" s="252">
        <v>202</v>
      </c>
      <c r="Q43" s="252">
        <v>621</v>
      </c>
      <c r="R43" s="252">
        <v>5909</v>
      </c>
      <c r="S43" s="252">
        <v>606</v>
      </c>
      <c r="T43" s="252">
        <v>4768</v>
      </c>
      <c r="U43" s="252">
        <v>1</v>
      </c>
      <c r="V43" s="253" t="s">
        <v>2314</v>
      </c>
      <c r="W43" s="252">
        <v>81</v>
      </c>
      <c r="X43" s="252">
        <v>1056</v>
      </c>
    </row>
    <row r="44" spans="2:24" ht="12">
      <c r="B44" s="235" t="s">
        <v>2136</v>
      </c>
      <c r="C44" s="251">
        <v>1724</v>
      </c>
      <c r="D44" s="252">
        <v>185399</v>
      </c>
      <c r="E44" s="252">
        <v>1525</v>
      </c>
      <c r="F44" s="252">
        <v>143838</v>
      </c>
      <c r="G44" s="252">
        <v>1484</v>
      </c>
      <c r="H44" s="252">
        <v>120480</v>
      </c>
      <c r="I44" s="252">
        <v>1163</v>
      </c>
      <c r="J44" s="252">
        <v>29611</v>
      </c>
      <c r="K44" s="252">
        <v>1162</v>
      </c>
      <c r="L44" s="252">
        <v>29442</v>
      </c>
      <c r="M44" s="254">
        <v>0</v>
      </c>
      <c r="N44" s="254">
        <v>0</v>
      </c>
      <c r="O44" s="252">
        <v>8</v>
      </c>
      <c r="P44" s="252">
        <v>169</v>
      </c>
      <c r="Q44" s="252">
        <v>1167</v>
      </c>
      <c r="R44" s="252">
        <v>11950</v>
      </c>
      <c r="S44" s="252">
        <v>1146</v>
      </c>
      <c r="T44" s="252">
        <v>9446</v>
      </c>
      <c r="U44" s="252">
        <v>3</v>
      </c>
      <c r="V44" s="252">
        <v>920</v>
      </c>
      <c r="W44" s="252">
        <v>131</v>
      </c>
      <c r="X44" s="252">
        <v>1584</v>
      </c>
    </row>
    <row r="45" spans="2:24" ht="12">
      <c r="B45" s="235" t="s">
        <v>2137</v>
      </c>
      <c r="C45" s="251">
        <v>872</v>
      </c>
      <c r="D45" s="252">
        <v>50651</v>
      </c>
      <c r="E45" s="252">
        <v>851</v>
      </c>
      <c r="F45" s="252">
        <v>40902</v>
      </c>
      <c r="G45" s="252">
        <v>804</v>
      </c>
      <c r="H45" s="252">
        <v>32641</v>
      </c>
      <c r="I45" s="252">
        <v>110</v>
      </c>
      <c r="J45" s="252">
        <v>3600</v>
      </c>
      <c r="K45" s="252">
        <v>106</v>
      </c>
      <c r="L45" s="252">
        <v>3553</v>
      </c>
      <c r="M45" s="254">
        <v>0</v>
      </c>
      <c r="N45" s="254">
        <v>0</v>
      </c>
      <c r="O45" s="252">
        <v>4</v>
      </c>
      <c r="P45" s="252">
        <v>47</v>
      </c>
      <c r="Q45" s="252">
        <v>768</v>
      </c>
      <c r="R45" s="252">
        <v>6149</v>
      </c>
      <c r="S45" s="252">
        <v>766</v>
      </c>
      <c r="T45" s="252">
        <v>5571</v>
      </c>
      <c r="U45" s="254">
        <v>0</v>
      </c>
      <c r="V45" s="254">
        <v>0</v>
      </c>
      <c r="W45" s="252">
        <v>46</v>
      </c>
      <c r="X45" s="252">
        <v>578</v>
      </c>
    </row>
    <row r="46" spans="2:24" ht="12">
      <c r="B46" s="235" t="s">
        <v>2138</v>
      </c>
      <c r="C46" s="251">
        <v>1297</v>
      </c>
      <c r="D46" s="252">
        <v>136275</v>
      </c>
      <c r="E46" s="252">
        <v>1087</v>
      </c>
      <c r="F46" s="252">
        <v>56846</v>
      </c>
      <c r="G46" s="252">
        <v>1071</v>
      </c>
      <c r="H46" s="252">
        <v>51564</v>
      </c>
      <c r="I46" s="252">
        <v>738</v>
      </c>
      <c r="J46" s="252">
        <v>62898</v>
      </c>
      <c r="K46" s="252">
        <v>731</v>
      </c>
      <c r="L46" s="252">
        <v>62295</v>
      </c>
      <c r="M46" s="251">
        <v>4</v>
      </c>
      <c r="N46" s="252">
        <v>151</v>
      </c>
      <c r="O46" s="252">
        <v>14</v>
      </c>
      <c r="P46" s="252">
        <v>452</v>
      </c>
      <c r="Q46" s="252">
        <v>1080</v>
      </c>
      <c r="R46" s="252">
        <v>16531</v>
      </c>
      <c r="S46" s="252">
        <v>1067</v>
      </c>
      <c r="T46" s="252">
        <v>11479</v>
      </c>
      <c r="U46" s="252">
        <v>6</v>
      </c>
      <c r="V46" s="252">
        <v>681</v>
      </c>
      <c r="W46" s="252">
        <v>178</v>
      </c>
      <c r="X46" s="252">
        <v>4371</v>
      </c>
    </row>
    <row r="47" spans="2:24" ht="12">
      <c r="B47" s="235" t="s">
        <v>2139</v>
      </c>
      <c r="C47" s="251">
        <v>870</v>
      </c>
      <c r="D47" s="252">
        <v>87635</v>
      </c>
      <c r="E47" s="252">
        <v>806</v>
      </c>
      <c r="F47" s="252">
        <v>47096</v>
      </c>
      <c r="G47" s="252">
        <v>780</v>
      </c>
      <c r="H47" s="252">
        <v>40081</v>
      </c>
      <c r="I47" s="252">
        <v>461</v>
      </c>
      <c r="J47" s="252">
        <v>31614</v>
      </c>
      <c r="K47" s="252">
        <v>458</v>
      </c>
      <c r="L47" s="252">
        <v>31401</v>
      </c>
      <c r="M47" s="254">
        <v>0</v>
      </c>
      <c r="N47" s="254">
        <v>0</v>
      </c>
      <c r="O47" s="252">
        <v>6</v>
      </c>
      <c r="P47" s="252">
        <v>213</v>
      </c>
      <c r="Q47" s="252">
        <v>787</v>
      </c>
      <c r="R47" s="252">
        <v>8925</v>
      </c>
      <c r="S47" s="252">
        <v>784</v>
      </c>
      <c r="T47" s="252">
        <v>7940</v>
      </c>
      <c r="U47" s="252">
        <v>3</v>
      </c>
      <c r="V47" s="252">
        <v>518</v>
      </c>
      <c r="W47" s="252">
        <v>35</v>
      </c>
      <c r="X47" s="252">
        <v>467</v>
      </c>
    </row>
    <row r="48" spans="2:24" ht="12">
      <c r="B48" s="235" t="s">
        <v>2140</v>
      </c>
      <c r="C48" s="251">
        <v>1080</v>
      </c>
      <c r="D48" s="252">
        <v>171618</v>
      </c>
      <c r="E48" s="252">
        <v>1005</v>
      </c>
      <c r="F48" s="252">
        <v>137467</v>
      </c>
      <c r="G48" s="252">
        <v>987</v>
      </c>
      <c r="H48" s="252">
        <v>112724</v>
      </c>
      <c r="I48" s="252">
        <v>51</v>
      </c>
      <c r="J48" s="252">
        <v>1370</v>
      </c>
      <c r="K48" s="252">
        <v>48</v>
      </c>
      <c r="L48" s="252">
        <v>1242</v>
      </c>
      <c r="M48" s="251">
        <v>2</v>
      </c>
      <c r="N48" s="253" t="s">
        <v>2314</v>
      </c>
      <c r="O48" s="252">
        <v>1</v>
      </c>
      <c r="P48" s="253" t="s">
        <v>2314</v>
      </c>
      <c r="Q48" s="252">
        <v>1023</v>
      </c>
      <c r="R48" s="252">
        <v>32781</v>
      </c>
      <c r="S48" s="252">
        <v>1001</v>
      </c>
      <c r="T48" s="252">
        <v>28822</v>
      </c>
      <c r="U48" s="252">
        <v>9</v>
      </c>
      <c r="V48" s="252">
        <v>450</v>
      </c>
      <c r="W48" s="252">
        <v>205</v>
      </c>
      <c r="X48" s="252">
        <v>3509</v>
      </c>
    </row>
    <row r="49" spans="2:24" ht="12">
      <c r="B49" s="235"/>
      <c r="C49" s="251"/>
      <c r="D49" s="252"/>
      <c r="E49" s="252"/>
      <c r="F49" s="252"/>
      <c r="G49" s="252"/>
      <c r="H49" s="252"/>
      <c r="I49" s="252"/>
      <c r="J49" s="252"/>
      <c r="K49" s="252"/>
      <c r="L49" s="252"/>
      <c r="M49" s="251"/>
      <c r="N49" s="253"/>
      <c r="O49" s="252"/>
      <c r="P49" s="253"/>
      <c r="Q49" s="252"/>
      <c r="R49" s="252"/>
      <c r="S49" s="252"/>
      <c r="T49" s="252"/>
      <c r="U49" s="252"/>
      <c r="V49" s="252"/>
      <c r="W49" s="252"/>
      <c r="X49" s="252"/>
    </row>
    <row r="50" spans="2:24" ht="12">
      <c r="B50" s="235" t="s">
        <v>2141</v>
      </c>
      <c r="C50" s="251">
        <v>853</v>
      </c>
      <c r="D50" s="252">
        <v>163949</v>
      </c>
      <c r="E50" s="252">
        <v>819</v>
      </c>
      <c r="F50" s="252">
        <v>153032</v>
      </c>
      <c r="G50" s="252">
        <v>791</v>
      </c>
      <c r="H50" s="252">
        <v>126980</v>
      </c>
      <c r="I50" s="252">
        <v>21</v>
      </c>
      <c r="J50" s="252">
        <v>353</v>
      </c>
      <c r="K50" s="252">
        <v>18</v>
      </c>
      <c r="L50" s="252">
        <v>238</v>
      </c>
      <c r="M50" s="251">
        <v>1</v>
      </c>
      <c r="N50" s="253" t="s">
        <v>2314</v>
      </c>
      <c r="O50" s="252">
        <v>2</v>
      </c>
      <c r="P50" s="253" t="s">
        <v>2314</v>
      </c>
      <c r="Q50" s="252">
        <v>797</v>
      </c>
      <c r="R50" s="252">
        <v>10564</v>
      </c>
      <c r="S50" s="252">
        <v>787</v>
      </c>
      <c r="T50" s="252">
        <v>8660</v>
      </c>
      <c r="U50" s="252">
        <v>19</v>
      </c>
      <c r="V50" s="252">
        <v>592</v>
      </c>
      <c r="W50" s="252">
        <v>111</v>
      </c>
      <c r="X50" s="252">
        <v>1312</v>
      </c>
    </row>
    <row r="51" spans="2:24" ht="12">
      <c r="B51" s="235" t="s">
        <v>2142</v>
      </c>
      <c r="C51" s="251">
        <v>1225</v>
      </c>
      <c r="D51" s="252">
        <v>214847</v>
      </c>
      <c r="E51" s="252">
        <v>1217</v>
      </c>
      <c r="F51" s="252">
        <v>200448</v>
      </c>
      <c r="G51" s="252">
        <v>1191</v>
      </c>
      <c r="H51" s="252">
        <v>156439</v>
      </c>
      <c r="I51" s="252">
        <v>18</v>
      </c>
      <c r="J51" s="252">
        <v>1669</v>
      </c>
      <c r="K51" s="252">
        <v>12</v>
      </c>
      <c r="L51" s="252">
        <v>179</v>
      </c>
      <c r="M51" s="251">
        <v>5</v>
      </c>
      <c r="N51" s="252">
        <v>1250</v>
      </c>
      <c r="O51" s="252">
        <v>2</v>
      </c>
      <c r="P51" s="253" t="s">
        <v>2314</v>
      </c>
      <c r="Q51" s="252">
        <v>1029</v>
      </c>
      <c r="R51" s="252">
        <v>12730</v>
      </c>
      <c r="S51" s="252">
        <v>1018</v>
      </c>
      <c r="T51" s="252">
        <v>9634</v>
      </c>
      <c r="U51" s="252">
        <v>38</v>
      </c>
      <c r="V51" s="252">
        <v>2523</v>
      </c>
      <c r="W51" s="252">
        <v>50</v>
      </c>
      <c r="X51" s="252">
        <v>573</v>
      </c>
    </row>
    <row r="52" spans="2:24" ht="12">
      <c r="B52" s="235" t="s">
        <v>2143</v>
      </c>
      <c r="C52" s="251">
        <v>812</v>
      </c>
      <c r="D52" s="252">
        <v>145531</v>
      </c>
      <c r="E52" s="252">
        <v>799</v>
      </c>
      <c r="F52" s="252">
        <v>136110</v>
      </c>
      <c r="G52" s="252">
        <v>795</v>
      </c>
      <c r="H52" s="252">
        <v>115199</v>
      </c>
      <c r="I52" s="252">
        <v>45</v>
      </c>
      <c r="J52" s="252">
        <v>1548</v>
      </c>
      <c r="K52" s="252">
        <v>38</v>
      </c>
      <c r="L52" s="252">
        <v>968</v>
      </c>
      <c r="M52" s="254">
        <v>0</v>
      </c>
      <c r="N52" s="254">
        <v>0</v>
      </c>
      <c r="O52" s="252">
        <v>8</v>
      </c>
      <c r="P52" s="252">
        <v>580</v>
      </c>
      <c r="Q52" s="252">
        <v>648</v>
      </c>
      <c r="R52" s="252">
        <v>7873</v>
      </c>
      <c r="S52" s="252">
        <v>644</v>
      </c>
      <c r="T52" s="252">
        <v>6497</v>
      </c>
      <c r="U52" s="252">
        <v>3</v>
      </c>
      <c r="V52" s="252">
        <v>415</v>
      </c>
      <c r="W52" s="252">
        <v>81</v>
      </c>
      <c r="X52" s="252">
        <v>961</v>
      </c>
    </row>
    <row r="53" spans="2:24" ht="12">
      <c r="B53" s="235" t="s">
        <v>2144</v>
      </c>
      <c r="C53" s="251">
        <v>1045</v>
      </c>
      <c r="D53" s="252">
        <v>191769</v>
      </c>
      <c r="E53" s="252">
        <v>985</v>
      </c>
      <c r="F53" s="252">
        <v>181001</v>
      </c>
      <c r="G53" s="252">
        <v>960</v>
      </c>
      <c r="H53" s="252">
        <v>148682</v>
      </c>
      <c r="I53" s="252">
        <v>29</v>
      </c>
      <c r="J53" s="252">
        <v>519</v>
      </c>
      <c r="K53" s="252">
        <v>28</v>
      </c>
      <c r="L53" s="252">
        <v>509</v>
      </c>
      <c r="M53" s="254">
        <v>0</v>
      </c>
      <c r="N53" s="254">
        <v>0</v>
      </c>
      <c r="O53" s="252">
        <v>1</v>
      </c>
      <c r="P53" s="253" t="s">
        <v>2314</v>
      </c>
      <c r="Q53" s="252">
        <v>838</v>
      </c>
      <c r="R53" s="252">
        <v>10249</v>
      </c>
      <c r="S53" s="252">
        <v>826</v>
      </c>
      <c r="T53" s="252">
        <v>8896</v>
      </c>
      <c r="U53" s="252">
        <v>11</v>
      </c>
      <c r="V53" s="252">
        <v>731</v>
      </c>
      <c r="W53" s="252">
        <v>72</v>
      </c>
      <c r="X53" s="252">
        <v>622</v>
      </c>
    </row>
    <row r="54" spans="2:24" ht="12">
      <c r="B54" s="235" t="s">
        <v>2145</v>
      </c>
      <c r="C54" s="251">
        <v>612</v>
      </c>
      <c r="D54" s="252">
        <v>103383</v>
      </c>
      <c r="E54" s="252">
        <v>582</v>
      </c>
      <c r="F54" s="252">
        <v>79750</v>
      </c>
      <c r="G54" s="252">
        <v>575</v>
      </c>
      <c r="H54" s="252">
        <v>67765</v>
      </c>
      <c r="I54" s="252">
        <v>28</v>
      </c>
      <c r="J54" s="252">
        <v>763</v>
      </c>
      <c r="K54" s="252">
        <v>26</v>
      </c>
      <c r="L54" s="252">
        <v>523</v>
      </c>
      <c r="M54" s="251">
        <v>2</v>
      </c>
      <c r="N54" s="253" t="s">
        <v>2314</v>
      </c>
      <c r="O54" s="254">
        <v>0</v>
      </c>
      <c r="P54" s="254">
        <v>0</v>
      </c>
      <c r="Q54" s="252">
        <v>567</v>
      </c>
      <c r="R54" s="252">
        <v>22870</v>
      </c>
      <c r="S54" s="252">
        <v>558</v>
      </c>
      <c r="T54" s="252">
        <v>12920</v>
      </c>
      <c r="U54" s="252">
        <v>21</v>
      </c>
      <c r="V54" s="252">
        <v>8110</v>
      </c>
      <c r="W54" s="252">
        <v>119</v>
      </c>
      <c r="X54" s="252">
        <v>1840</v>
      </c>
    </row>
    <row r="55" spans="2:24" ht="12">
      <c r="B55" s="235" t="s">
        <v>2146</v>
      </c>
      <c r="C55" s="251">
        <v>785</v>
      </c>
      <c r="D55" s="252">
        <v>172829</v>
      </c>
      <c r="E55" s="252">
        <v>735</v>
      </c>
      <c r="F55" s="252">
        <v>161414</v>
      </c>
      <c r="G55" s="252">
        <v>704</v>
      </c>
      <c r="H55" s="252">
        <v>135093</v>
      </c>
      <c r="I55" s="252">
        <v>67</v>
      </c>
      <c r="J55" s="252">
        <v>1509</v>
      </c>
      <c r="K55" s="252">
        <v>66</v>
      </c>
      <c r="L55" s="252">
        <v>1469</v>
      </c>
      <c r="M55" s="251">
        <v>1</v>
      </c>
      <c r="N55" s="253" t="s">
        <v>2314</v>
      </c>
      <c r="O55" s="252">
        <v>1</v>
      </c>
      <c r="P55" s="253" t="s">
        <v>2314</v>
      </c>
      <c r="Q55" s="252">
        <v>693</v>
      </c>
      <c r="R55" s="252">
        <v>9906</v>
      </c>
      <c r="S55" s="252">
        <v>684</v>
      </c>
      <c r="T55" s="252">
        <v>8317</v>
      </c>
      <c r="U55" s="252">
        <v>3</v>
      </c>
      <c r="V55" s="252">
        <v>423</v>
      </c>
      <c r="W55" s="252">
        <v>81</v>
      </c>
      <c r="X55" s="252">
        <v>1166</v>
      </c>
    </row>
    <row r="56" spans="2:24" ht="12">
      <c r="B56" s="235" t="s">
        <v>2147</v>
      </c>
      <c r="C56" s="251">
        <v>808</v>
      </c>
      <c r="D56" s="252">
        <v>138673</v>
      </c>
      <c r="E56" s="252">
        <v>771</v>
      </c>
      <c r="F56" s="252">
        <v>125191</v>
      </c>
      <c r="G56" s="252">
        <v>762</v>
      </c>
      <c r="H56" s="252">
        <v>106985</v>
      </c>
      <c r="I56" s="252">
        <v>42</v>
      </c>
      <c r="J56" s="252">
        <v>734</v>
      </c>
      <c r="K56" s="252">
        <v>41</v>
      </c>
      <c r="L56" s="252">
        <v>654</v>
      </c>
      <c r="M56" s="251">
        <v>2</v>
      </c>
      <c r="N56" s="253" t="s">
        <v>2314</v>
      </c>
      <c r="O56" s="252">
        <v>1</v>
      </c>
      <c r="P56" s="253" t="s">
        <v>2314</v>
      </c>
      <c r="Q56" s="252">
        <v>730</v>
      </c>
      <c r="R56" s="252">
        <v>12748</v>
      </c>
      <c r="S56" s="252">
        <v>700</v>
      </c>
      <c r="T56" s="252">
        <v>9330</v>
      </c>
      <c r="U56" s="252">
        <v>2</v>
      </c>
      <c r="V56" s="253" t="s">
        <v>2314</v>
      </c>
      <c r="W56" s="252">
        <v>190</v>
      </c>
      <c r="X56" s="252">
        <v>3399</v>
      </c>
    </row>
    <row r="57" spans="2:24" ht="12">
      <c r="B57" s="235"/>
      <c r="C57" s="251"/>
      <c r="D57" s="252"/>
      <c r="E57" s="252"/>
      <c r="F57" s="252"/>
      <c r="G57" s="252"/>
      <c r="H57" s="252"/>
      <c r="I57" s="252"/>
      <c r="J57" s="252"/>
      <c r="K57" s="252"/>
      <c r="L57" s="252"/>
      <c r="M57" s="251"/>
      <c r="N57" s="253"/>
      <c r="O57" s="252"/>
      <c r="P57" s="253"/>
      <c r="Q57" s="252"/>
      <c r="R57" s="252"/>
      <c r="S57" s="252"/>
      <c r="T57" s="252"/>
      <c r="U57" s="252"/>
      <c r="V57" s="251"/>
      <c r="W57" s="252"/>
      <c r="X57" s="252"/>
    </row>
    <row r="58" spans="2:24" ht="12">
      <c r="B58" s="235" t="s">
        <v>2148</v>
      </c>
      <c r="C58" s="251">
        <v>2185</v>
      </c>
      <c r="D58" s="252">
        <v>371577</v>
      </c>
      <c r="E58" s="252">
        <v>1928</v>
      </c>
      <c r="F58" s="252">
        <v>280995</v>
      </c>
      <c r="G58" s="252">
        <v>1878</v>
      </c>
      <c r="H58" s="252">
        <v>233570</v>
      </c>
      <c r="I58" s="252">
        <v>1130</v>
      </c>
      <c r="J58" s="252">
        <v>53160</v>
      </c>
      <c r="K58" s="252">
        <v>1117</v>
      </c>
      <c r="L58" s="252">
        <v>52389</v>
      </c>
      <c r="M58" s="251">
        <v>1</v>
      </c>
      <c r="N58" s="253" t="s">
        <v>2314</v>
      </c>
      <c r="O58" s="252">
        <v>15</v>
      </c>
      <c r="P58" s="252">
        <v>666</v>
      </c>
      <c r="Q58" s="252">
        <v>1853</v>
      </c>
      <c r="R58" s="252">
        <v>37422</v>
      </c>
      <c r="S58" s="252">
        <v>1810</v>
      </c>
      <c r="T58" s="252">
        <v>26897</v>
      </c>
      <c r="U58" s="252">
        <v>52</v>
      </c>
      <c r="V58" s="252">
        <v>6859</v>
      </c>
      <c r="W58" s="252">
        <v>254</v>
      </c>
      <c r="X58" s="252">
        <v>3666</v>
      </c>
    </row>
    <row r="59" spans="2:24" ht="12">
      <c r="B59" s="235" t="s">
        <v>2278</v>
      </c>
      <c r="C59" s="251">
        <v>1968</v>
      </c>
      <c r="D59" s="252">
        <v>472379</v>
      </c>
      <c r="E59" s="252">
        <v>1924</v>
      </c>
      <c r="F59" s="252">
        <v>445244</v>
      </c>
      <c r="G59" s="252">
        <v>1910</v>
      </c>
      <c r="H59" s="252">
        <v>378754</v>
      </c>
      <c r="I59" s="252">
        <v>161</v>
      </c>
      <c r="J59" s="252">
        <v>4570</v>
      </c>
      <c r="K59" s="252">
        <v>143</v>
      </c>
      <c r="L59" s="252">
        <v>3897</v>
      </c>
      <c r="M59" s="251">
        <v>4</v>
      </c>
      <c r="N59" s="252">
        <v>189</v>
      </c>
      <c r="O59" s="252">
        <v>14</v>
      </c>
      <c r="P59" s="252">
        <v>484</v>
      </c>
      <c r="Q59" s="252">
        <v>1831</v>
      </c>
      <c r="R59" s="252">
        <v>22565</v>
      </c>
      <c r="S59" s="252">
        <v>1820</v>
      </c>
      <c r="T59" s="252">
        <v>16741</v>
      </c>
      <c r="U59" s="252">
        <v>36</v>
      </c>
      <c r="V59" s="252">
        <v>4091</v>
      </c>
      <c r="W59" s="252">
        <v>151</v>
      </c>
      <c r="X59" s="252">
        <v>1733</v>
      </c>
    </row>
    <row r="60" spans="2:24" ht="12">
      <c r="B60" s="235" t="s">
        <v>2150</v>
      </c>
      <c r="C60" s="251">
        <v>728</v>
      </c>
      <c r="D60" s="252">
        <v>101513</v>
      </c>
      <c r="E60" s="252">
        <v>664</v>
      </c>
      <c r="F60" s="252">
        <v>93410</v>
      </c>
      <c r="G60" s="252">
        <v>609</v>
      </c>
      <c r="H60" s="252">
        <v>74405</v>
      </c>
      <c r="I60" s="252">
        <v>3</v>
      </c>
      <c r="J60" s="252">
        <v>180</v>
      </c>
      <c r="K60" s="252">
        <v>3</v>
      </c>
      <c r="L60" s="252">
        <v>180</v>
      </c>
      <c r="M60" s="254">
        <v>0</v>
      </c>
      <c r="N60" s="254">
        <v>0</v>
      </c>
      <c r="O60" s="254">
        <v>0</v>
      </c>
      <c r="P60" s="254">
        <v>0</v>
      </c>
      <c r="Q60" s="252">
        <v>659</v>
      </c>
      <c r="R60" s="252">
        <v>7923</v>
      </c>
      <c r="S60" s="252">
        <v>654</v>
      </c>
      <c r="T60" s="252">
        <v>6569</v>
      </c>
      <c r="U60" s="252">
        <v>15</v>
      </c>
      <c r="V60" s="252">
        <v>574</v>
      </c>
      <c r="W60" s="252">
        <v>76</v>
      </c>
      <c r="X60" s="252">
        <v>780</v>
      </c>
    </row>
    <row r="61" spans="2:24" ht="12">
      <c r="B61" s="235" t="s">
        <v>2151</v>
      </c>
      <c r="C61" s="251">
        <v>1893</v>
      </c>
      <c r="D61" s="252">
        <v>190692</v>
      </c>
      <c r="E61" s="252">
        <v>1759</v>
      </c>
      <c r="F61" s="252">
        <v>132856</v>
      </c>
      <c r="G61" s="252">
        <v>1732</v>
      </c>
      <c r="H61" s="252">
        <v>112624</v>
      </c>
      <c r="I61" s="252">
        <v>319</v>
      </c>
      <c r="J61" s="252">
        <v>14333</v>
      </c>
      <c r="K61" s="252">
        <v>249</v>
      </c>
      <c r="L61" s="252">
        <v>10026</v>
      </c>
      <c r="M61" s="251">
        <v>45</v>
      </c>
      <c r="N61" s="252">
        <v>2480</v>
      </c>
      <c r="O61" s="252">
        <v>34</v>
      </c>
      <c r="P61" s="252">
        <v>1827</v>
      </c>
      <c r="Q61" s="252">
        <v>1786</v>
      </c>
      <c r="R61" s="252">
        <v>43503</v>
      </c>
      <c r="S61" s="252">
        <v>1762</v>
      </c>
      <c r="T61" s="252">
        <v>26656</v>
      </c>
      <c r="U61" s="252">
        <v>42</v>
      </c>
      <c r="V61" s="252">
        <v>6057</v>
      </c>
      <c r="W61" s="252">
        <v>684</v>
      </c>
      <c r="X61" s="252">
        <v>10790</v>
      </c>
    </row>
    <row r="62" spans="2:24" ht="12">
      <c r="B62" s="235" t="s">
        <v>2152</v>
      </c>
      <c r="C62" s="251">
        <v>1171</v>
      </c>
      <c r="D62" s="252">
        <v>202794</v>
      </c>
      <c r="E62" s="252">
        <v>1152</v>
      </c>
      <c r="F62" s="252">
        <v>193259</v>
      </c>
      <c r="G62" s="252">
        <v>1128</v>
      </c>
      <c r="H62" s="252">
        <v>162549</v>
      </c>
      <c r="I62" s="252">
        <v>18</v>
      </c>
      <c r="J62" s="252">
        <v>382</v>
      </c>
      <c r="K62" s="252">
        <v>18</v>
      </c>
      <c r="L62" s="252">
        <v>382</v>
      </c>
      <c r="M62" s="254">
        <v>0</v>
      </c>
      <c r="N62" s="254">
        <v>0</v>
      </c>
      <c r="O62" s="254">
        <v>0</v>
      </c>
      <c r="P62" s="254">
        <v>0</v>
      </c>
      <c r="Q62" s="252">
        <v>991</v>
      </c>
      <c r="R62" s="252">
        <v>9153</v>
      </c>
      <c r="S62" s="252">
        <v>980</v>
      </c>
      <c r="T62" s="252">
        <v>6961</v>
      </c>
      <c r="U62" s="252">
        <v>15</v>
      </c>
      <c r="V62" s="252">
        <v>1629</v>
      </c>
      <c r="W62" s="252">
        <v>77</v>
      </c>
      <c r="X62" s="252">
        <v>563</v>
      </c>
    </row>
    <row r="63" spans="2:24" ht="12">
      <c r="B63" s="235"/>
      <c r="C63" s="251"/>
      <c r="D63" s="252"/>
      <c r="E63" s="252"/>
      <c r="F63" s="252"/>
      <c r="G63" s="252"/>
      <c r="H63" s="252"/>
      <c r="I63" s="252"/>
      <c r="J63" s="252"/>
      <c r="K63" s="252"/>
      <c r="L63" s="252"/>
      <c r="M63" s="254"/>
      <c r="N63" s="254"/>
      <c r="O63" s="254"/>
      <c r="P63" s="254"/>
      <c r="Q63" s="252"/>
      <c r="R63" s="252"/>
      <c r="S63" s="252"/>
      <c r="T63" s="252"/>
      <c r="U63" s="252"/>
      <c r="V63" s="252"/>
      <c r="W63" s="252"/>
      <c r="X63" s="252"/>
    </row>
    <row r="64" spans="2:24" ht="12">
      <c r="B64" s="235" t="s">
        <v>2177</v>
      </c>
      <c r="C64" s="251">
        <v>661</v>
      </c>
      <c r="D64" s="252">
        <v>162542</v>
      </c>
      <c r="E64" s="252">
        <v>655</v>
      </c>
      <c r="F64" s="252">
        <v>157599</v>
      </c>
      <c r="G64" s="252">
        <v>648</v>
      </c>
      <c r="H64" s="252">
        <v>136809</v>
      </c>
      <c r="I64" s="252">
        <v>53</v>
      </c>
      <c r="J64" s="252">
        <v>2116</v>
      </c>
      <c r="K64" s="252">
        <v>52</v>
      </c>
      <c r="L64" s="252">
        <v>2036</v>
      </c>
      <c r="M64" s="251">
        <v>1</v>
      </c>
      <c r="N64" s="253" t="s">
        <v>2314</v>
      </c>
      <c r="O64" s="254">
        <v>0</v>
      </c>
      <c r="P64" s="254">
        <v>0</v>
      </c>
      <c r="Q64" s="252">
        <v>452</v>
      </c>
      <c r="R64" s="252">
        <v>2827</v>
      </c>
      <c r="S64" s="252">
        <v>441</v>
      </c>
      <c r="T64" s="252">
        <v>2124</v>
      </c>
      <c r="U64" s="252">
        <v>2</v>
      </c>
      <c r="V64" s="253" t="s">
        <v>2314</v>
      </c>
      <c r="W64" s="252">
        <v>58</v>
      </c>
      <c r="X64" s="252">
        <v>596</v>
      </c>
    </row>
    <row r="65" spans="2:24" ht="12">
      <c r="B65" s="235" t="s">
        <v>2153</v>
      </c>
      <c r="C65" s="251">
        <v>1378</v>
      </c>
      <c r="D65" s="252">
        <v>380887</v>
      </c>
      <c r="E65" s="252">
        <v>1368</v>
      </c>
      <c r="F65" s="252">
        <v>373980</v>
      </c>
      <c r="G65" s="252">
        <v>1352</v>
      </c>
      <c r="H65" s="252">
        <v>321023</v>
      </c>
      <c r="I65" s="252">
        <v>24</v>
      </c>
      <c r="J65" s="252">
        <v>358</v>
      </c>
      <c r="K65" s="252">
        <v>24</v>
      </c>
      <c r="L65" s="252">
        <v>268</v>
      </c>
      <c r="M65" s="254">
        <v>0</v>
      </c>
      <c r="N65" s="254">
        <v>0</v>
      </c>
      <c r="O65" s="252">
        <v>1</v>
      </c>
      <c r="P65" s="253" t="s">
        <v>2314</v>
      </c>
      <c r="Q65" s="252">
        <v>1050</v>
      </c>
      <c r="R65" s="252">
        <v>6549</v>
      </c>
      <c r="S65" s="252">
        <v>1021</v>
      </c>
      <c r="T65" s="252">
        <v>5831</v>
      </c>
      <c r="U65" s="252">
        <v>3</v>
      </c>
      <c r="V65" s="252">
        <v>19</v>
      </c>
      <c r="W65" s="252">
        <v>103</v>
      </c>
      <c r="X65" s="252">
        <v>699</v>
      </c>
    </row>
    <row r="66" spans="2:24" ht="12">
      <c r="B66" s="235" t="s">
        <v>2154</v>
      </c>
      <c r="C66" s="251">
        <v>1133</v>
      </c>
      <c r="D66" s="252">
        <v>357011</v>
      </c>
      <c r="E66" s="252">
        <v>1087</v>
      </c>
      <c r="F66" s="252">
        <v>337119</v>
      </c>
      <c r="G66" s="252">
        <v>1080</v>
      </c>
      <c r="H66" s="252">
        <v>293316</v>
      </c>
      <c r="I66" s="252">
        <v>274</v>
      </c>
      <c r="J66" s="252">
        <v>7368</v>
      </c>
      <c r="K66" s="252">
        <v>271</v>
      </c>
      <c r="L66" s="252">
        <v>6513</v>
      </c>
      <c r="M66" s="251">
        <v>1</v>
      </c>
      <c r="N66" s="253" t="s">
        <v>2314</v>
      </c>
      <c r="O66" s="252">
        <v>2</v>
      </c>
      <c r="P66" s="253" t="s">
        <v>2314</v>
      </c>
      <c r="Q66" s="252">
        <v>963</v>
      </c>
      <c r="R66" s="252">
        <v>12524</v>
      </c>
      <c r="S66" s="252">
        <v>936</v>
      </c>
      <c r="T66" s="252">
        <v>9532</v>
      </c>
      <c r="U66" s="252">
        <v>6</v>
      </c>
      <c r="V66" s="252">
        <v>1430</v>
      </c>
      <c r="W66" s="252">
        <v>163</v>
      </c>
      <c r="X66" s="252">
        <v>1562</v>
      </c>
    </row>
    <row r="67" spans="2:24" ht="12">
      <c r="B67" s="235" t="s">
        <v>2155</v>
      </c>
      <c r="C67" s="251">
        <v>1120</v>
      </c>
      <c r="D67" s="252">
        <v>332380</v>
      </c>
      <c r="E67" s="252">
        <v>1054</v>
      </c>
      <c r="F67" s="252">
        <v>286052</v>
      </c>
      <c r="G67" s="252">
        <v>1041</v>
      </c>
      <c r="H67" s="252">
        <v>238772</v>
      </c>
      <c r="I67" s="252">
        <v>689</v>
      </c>
      <c r="J67" s="252">
        <v>21373</v>
      </c>
      <c r="K67" s="252">
        <v>686</v>
      </c>
      <c r="L67" s="252">
        <v>20464</v>
      </c>
      <c r="M67" s="251">
        <v>6</v>
      </c>
      <c r="N67" s="252">
        <v>700</v>
      </c>
      <c r="O67" s="252">
        <v>5</v>
      </c>
      <c r="P67" s="252">
        <v>209</v>
      </c>
      <c r="Q67" s="252">
        <v>885</v>
      </c>
      <c r="R67" s="252">
        <v>24955</v>
      </c>
      <c r="S67" s="252">
        <v>847</v>
      </c>
      <c r="T67" s="252">
        <v>16602</v>
      </c>
      <c r="U67" s="252">
        <v>16</v>
      </c>
      <c r="V67" s="252">
        <v>2602</v>
      </c>
      <c r="W67" s="252">
        <v>216</v>
      </c>
      <c r="X67" s="252">
        <v>5751</v>
      </c>
    </row>
    <row r="68" spans="2:24" ht="12">
      <c r="B68" s="235" t="s">
        <v>2156</v>
      </c>
      <c r="C68" s="251">
        <v>959</v>
      </c>
      <c r="D68" s="252">
        <v>205062</v>
      </c>
      <c r="E68" s="252">
        <v>820</v>
      </c>
      <c r="F68" s="252">
        <v>168509</v>
      </c>
      <c r="G68" s="252">
        <v>785</v>
      </c>
      <c r="H68" s="252">
        <v>146710</v>
      </c>
      <c r="I68" s="252">
        <v>691</v>
      </c>
      <c r="J68" s="252">
        <v>23844</v>
      </c>
      <c r="K68" s="252">
        <v>690</v>
      </c>
      <c r="L68" s="252">
        <v>23811</v>
      </c>
      <c r="M68" s="254">
        <v>0</v>
      </c>
      <c r="N68" s="254">
        <v>0</v>
      </c>
      <c r="O68" s="252">
        <v>2</v>
      </c>
      <c r="P68" s="253" t="s">
        <v>2314</v>
      </c>
      <c r="Q68" s="252">
        <v>623</v>
      </c>
      <c r="R68" s="252">
        <v>12709</v>
      </c>
      <c r="S68" s="252">
        <v>609</v>
      </c>
      <c r="T68" s="252">
        <v>9697</v>
      </c>
      <c r="U68" s="252">
        <v>7</v>
      </c>
      <c r="V68" s="252">
        <v>1090</v>
      </c>
      <c r="W68" s="252">
        <v>78</v>
      </c>
      <c r="X68" s="252">
        <v>1922</v>
      </c>
    </row>
    <row r="69" spans="2:24" ht="12">
      <c r="B69" s="235" t="s">
        <v>2157</v>
      </c>
      <c r="C69" s="251">
        <v>697</v>
      </c>
      <c r="D69" s="252">
        <v>223802</v>
      </c>
      <c r="E69" s="252">
        <v>676</v>
      </c>
      <c r="F69" s="252">
        <v>217154</v>
      </c>
      <c r="G69" s="252">
        <v>673</v>
      </c>
      <c r="H69" s="252">
        <v>186017</v>
      </c>
      <c r="I69" s="252">
        <v>136</v>
      </c>
      <c r="J69" s="252">
        <v>2015</v>
      </c>
      <c r="K69" s="252">
        <v>136</v>
      </c>
      <c r="L69" s="252">
        <v>2015</v>
      </c>
      <c r="M69" s="254">
        <v>0</v>
      </c>
      <c r="N69" s="254">
        <v>0</v>
      </c>
      <c r="O69" s="254">
        <v>0</v>
      </c>
      <c r="P69" s="254">
        <v>0</v>
      </c>
      <c r="Q69" s="252">
        <v>549</v>
      </c>
      <c r="R69" s="252">
        <v>4633</v>
      </c>
      <c r="S69" s="252">
        <v>530</v>
      </c>
      <c r="T69" s="252">
        <v>3477</v>
      </c>
      <c r="U69" s="252">
        <v>1</v>
      </c>
      <c r="V69" s="253" t="s">
        <v>2314</v>
      </c>
      <c r="W69" s="252">
        <v>139</v>
      </c>
      <c r="X69" s="252">
        <v>1141</v>
      </c>
    </row>
    <row r="70" spans="2:24" ht="12">
      <c r="B70" s="235" t="s">
        <v>2158</v>
      </c>
      <c r="C70" s="251">
        <v>712</v>
      </c>
      <c r="D70" s="252">
        <v>102260</v>
      </c>
      <c r="E70" s="252">
        <v>678</v>
      </c>
      <c r="F70" s="252">
        <v>90918</v>
      </c>
      <c r="G70" s="252">
        <v>650</v>
      </c>
      <c r="H70" s="252">
        <v>74075</v>
      </c>
      <c r="I70" s="252">
        <v>239</v>
      </c>
      <c r="J70" s="252">
        <v>6553</v>
      </c>
      <c r="K70" s="252">
        <v>236</v>
      </c>
      <c r="L70" s="252">
        <v>6413</v>
      </c>
      <c r="M70" s="251">
        <v>1</v>
      </c>
      <c r="N70" s="253" t="s">
        <v>2314</v>
      </c>
      <c r="O70" s="252">
        <v>4</v>
      </c>
      <c r="P70" s="252">
        <v>40</v>
      </c>
      <c r="Q70" s="252">
        <v>566</v>
      </c>
      <c r="R70" s="252">
        <v>4789</v>
      </c>
      <c r="S70" s="252">
        <v>560</v>
      </c>
      <c r="T70" s="252">
        <v>3745</v>
      </c>
      <c r="U70" s="252">
        <v>3</v>
      </c>
      <c r="V70" s="252">
        <v>553</v>
      </c>
      <c r="W70" s="252">
        <v>39</v>
      </c>
      <c r="X70" s="252">
        <v>491</v>
      </c>
    </row>
    <row r="71" spans="2:24" ht="12">
      <c r="B71" s="235" t="s">
        <v>2159</v>
      </c>
      <c r="C71" s="251">
        <v>796</v>
      </c>
      <c r="D71" s="252">
        <v>67714</v>
      </c>
      <c r="E71" s="252">
        <v>782</v>
      </c>
      <c r="F71" s="252">
        <v>62815</v>
      </c>
      <c r="G71" s="252">
        <v>753</v>
      </c>
      <c r="H71" s="252">
        <v>54629</v>
      </c>
      <c r="I71" s="252">
        <v>51</v>
      </c>
      <c r="J71" s="252">
        <v>810</v>
      </c>
      <c r="K71" s="252">
        <v>35</v>
      </c>
      <c r="L71" s="252">
        <v>515</v>
      </c>
      <c r="M71" s="251">
        <v>1</v>
      </c>
      <c r="N71" s="253" t="s">
        <v>2314</v>
      </c>
      <c r="O71" s="252">
        <v>16</v>
      </c>
      <c r="P71" s="252">
        <v>195</v>
      </c>
      <c r="Q71" s="252">
        <v>595</v>
      </c>
      <c r="R71" s="252">
        <v>4089</v>
      </c>
      <c r="S71" s="252">
        <v>585</v>
      </c>
      <c r="T71" s="252">
        <v>3683</v>
      </c>
      <c r="U71" s="252">
        <v>1</v>
      </c>
      <c r="V71" s="253" t="s">
        <v>2314</v>
      </c>
      <c r="W71" s="252">
        <v>48</v>
      </c>
      <c r="X71" s="252">
        <v>336</v>
      </c>
    </row>
    <row r="72" spans="2:24" ht="12">
      <c r="B72" s="235" t="s">
        <v>2160</v>
      </c>
      <c r="C72" s="251">
        <v>1801</v>
      </c>
      <c r="D72" s="252">
        <v>352495</v>
      </c>
      <c r="E72" s="252">
        <v>1550</v>
      </c>
      <c r="F72" s="252">
        <v>307134</v>
      </c>
      <c r="G72" s="252">
        <v>1483</v>
      </c>
      <c r="H72" s="252">
        <v>256959</v>
      </c>
      <c r="I72" s="252">
        <v>253</v>
      </c>
      <c r="J72" s="252">
        <v>8230</v>
      </c>
      <c r="K72" s="252">
        <v>246</v>
      </c>
      <c r="L72" s="252">
        <v>7385</v>
      </c>
      <c r="M72" s="251">
        <v>8</v>
      </c>
      <c r="N72" s="252">
        <v>650</v>
      </c>
      <c r="O72" s="252">
        <v>6</v>
      </c>
      <c r="P72" s="252">
        <v>195</v>
      </c>
      <c r="Q72" s="252">
        <v>1594</v>
      </c>
      <c r="R72" s="252">
        <v>37131</v>
      </c>
      <c r="S72" s="252">
        <v>1562</v>
      </c>
      <c r="T72" s="252">
        <v>31561</v>
      </c>
      <c r="U72" s="252">
        <v>12</v>
      </c>
      <c r="V72" s="252">
        <v>1704</v>
      </c>
      <c r="W72" s="252">
        <v>282</v>
      </c>
      <c r="X72" s="252">
        <v>3866</v>
      </c>
    </row>
    <row r="73" spans="2:24" ht="12">
      <c r="B73" s="235" t="s">
        <v>2161</v>
      </c>
      <c r="C73" s="251">
        <v>711</v>
      </c>
      <c r="D73" s="252">
        <v>125634</v>
      </c>
      <c r="E73" s="252">
        <v>693</v>
      </c>
      <c r="F73" s="252">
        <v>115037</v>
      </c>
      <c r="G73" s="252">
        <v>680</v>
      </c>
      <c r="H73" s="252">
        <v>94697</v>
      </c>
      <c r="I73" s="252">
        <v>87</v>
      </c>
      <c r="J73" s="252">
        <v>2675</v>
      </c>
      <c r="K73" s="252">
        <v>86</v>
      </c>
      <c r="L73" s="252">
        <v>2325</v>
      </c>
      <c r="M73" s="254">
        <v>0</v>
      </c>
      <c r="N73" s="254">
        <v>0</v>
      </c>
      <c r="O73" s="252">
        <v>1</v>
      </c>
      <c r="P73" s="253" t="s">
        <v>2314</v>
      </c>
      <c r="Q73" s="252">
        <v>518</v>
      </c>
      <c r="R73" s="252">
        <v>7922</v>
      </c>
      <c r="S73" s="252">
        <v>508</v>
      </c>
      <c r="T73" s="252">
        <v>4441</v>
      </c>
      <c r="U73" s="252">
        <v>8</v>
      </c>
      <c r="V73" s="252">
        <v>2824</v>
      </c>
      <c r="W73" s="252">
        <v>55</v>
      </c>
      <c r="X73" s="252">
        <v>657</v>
      </c>
    </row>
    <row r="74" spans="2:24" ht="12">
      <c r="B74" s="235" t="s">
        <v>2162</v>
      </c>
      <c r="C74" s="251">
        <v>560</v>
      </c>
      <c r="D74" s="252">
        <v>97955</v>
      </c>
      <c r="E74" s="252">
        <v>520</v>
      </c>
      <c r="F74" s="252">
        <v>90865</v>
      </c>
      <c r="G74" s="252">
        <v>514</v>
      </c>
      <c r="H74" s="252">
        <v>77790</v>
      </c>
      <c r="I74" s="252">
        <v>155</v>
      </c>
      <c r="J74" s="252">
        <v>4104</v>
      </c>
      <c r="K74" s="252">
        <v>154</v>
      </c>
      <c r="L74" s="252">
        <v>3849</v>
      </c>
      <c r="M74" s="251">
        <v>1</v>
      </c>
      <c r="N74" s="253" t="s">
        <v>2314</v>
      </c>
      <c r="O74" s="252">
        <v>1</v>
      </c>
      <c r="P74" s="253" t="s">
        <v>2314</v>
      </c>
      <c r="Q74" s="252">
        <v>434</v>
      </c>
      <c r="R74" s="252">
        <v>2986</v>
      </c>
      <c r="S74" s="252">
        <v>427</v>
      </c>
      <c r="T74" s="252">
        <v>2439</v>
      </c>
      <c r="U74" s="252">
        <v>2</v>
      </c>
      <c r="V74" s="253" t="s">
        <v>2314</v>
      </c>
      <c r="W74" s="252">
        <v>38</v>
      </c>
      <c r="X74" s="252">
        <v>447</v>
      </c>
    </row>
    <row r="75" spans="2:24" ht="12.75" thickBot="1">
      <c r="B75" s="255" t="s">
        <v>2163</v>
      </c>
      <c r="C75" s="256">
        <v>828</v>
      </c>
      <c r="D75" s="257">
        <v>134281</v>
      </c>
      <c r="E75" s="257">
        <v>804</v>
      </c>
      <c r="F75" s="257">
        <v>125596</v>
      </c>
      <c r="G75" s="257">
        <v>790</v>
      </c>
      <c r="H75" s="257">
        <v>106149</v>
      </c>
      <c r="I75" s="257">
        <v>95</v>
      </c>
      <c r="J75" s="257">
        <v>2905</v>
      </c>
      <c r="K75" s="257">
        <v>95</v>
      </c>
      <c r="L75" s="257">
        <v>2905</v>
      </c>
      <c r="M75" s="258">
        <v>0</v>
      </c>
      <c r="N75" s="258">
        <v>0</v>
      </c>
      <c r="O75" s="258">
        <v>0</v>
      </c>
      <c r="P75" s="258">
        <v>0</v>
      </c>
      <c r="Q75" s="257">
        <v>580</v>
      </c>
      <c r="R75" s="257">
        <v>5780</v>
      </c>
      <c r="S75" s="257">
        <v>546</v>
      </c>
      <c r="T75" s="257">
        <v>4249</v>
      </c>
      <c r="U75" s="257">
        <v>4</v>
      </c>
      <c r="V75" s="257">
        <v>273</v>
      </c>
      <c r="W75" s="257">
        <v>96</v>
      </c>
      <c r="X75" s="257">
        <v>1258</v>
      </c>
    </row>
    <row r="76" ht="12">
      <c r="B76" s="226" t="s">
        <v>2315</v>
      </c>
    </row>
  </sheetData>
  <mergeCells count="35">
    <mergeCell ref="U6:U7"/>
    <mergeCell ref="V6:V7"/>
    <mergeCell ref="Q4:X4"/>
    <mergeCell ref="Q6:Q7"/>
    <mergeCell ref="R6:R7"/>
    <mergeCell ref="S6:S7"/>
    <mergeCell ref="T6:T7"/>
    <mergeCell ref="W5:X5"/>
    <mergeCell ref="W6:X6"/>
    <mergeCell ref="M6:M7"/>
    <mergeCell ref="N6:N7"/>
    <mergeCell ref="O6:O7"/>
    <mergeCell ref="P6:P7"/>
    <mergeCell ref="I6:I7"/>
    <mergeCell ref="J6:J7"/>
    <mergeCell ref="K6:K7"/>
    <mergeCell ref="L6:L7"/>
    <mergeCell ref="I4:P4"/>
    <mergeCell ref="Q5:R5"/>
    <mergeCell ref="S5:T5"/>
    <mergeCell ref="U5:V5"/>
    <mergeCell ref="M5:N5"/>
    <mergeCell ref="O5:P5"/>
    <mergeCell ref="I5:J5"/>
    <mergeCell ref="K5:L5"/>
    <mergeCell ref="C4:D4"/>
    <mergeCell ref="E5:F5"/>
    <mergeCell ref="G5:H5"/>
    <mergeCell ref="E4:H4"/>
    <mergeCell ref="C5:C7"/>
    <mergeCell ref="D5:D7"/>
    <mergeCell ref="E6:E7"/>
    <mergeCell ref="F6:F7"/>
    <mergeCell ref="G6:G7"/>
    <mergeCell ref="H6:H7"/>
  </mergeCells>
  <printOptions/>
  <pageMargins left="0.75" right="0.75" top="1" bottom="1" header="0.512" footer="0.512"/>
  <pageSetup orientation="portrait" paperSize="8" r:id="rId1"/>
</worksheet>
</file>

<file path=xl/worksheets/sheet9.xml><?xml version="1.0" encoding="utf-8"?>
<worksheet xmlns="http://schemas.openxmlformats.org/spreadsheetml/2006/main" xmlns:r="http://schemas.openxmlformats.org/officeDocument/2006/relationships">
  <dimension ref="B2:R119"/>
  <sheetViews>
    <sheetView workbookViewId="0" topLeftCell="A1">
      <selection activeCell="A1" sqref="A1"/>
    </sheetView>
  </sheetViews>
  <sheetFormatPr defaultColWidth="9.00390625" defaultRowHeight="15" customHeight="1"/>
  <cols>
    <col min="1" max="1" width="2.625" style="259" customWidth="1"/>
    <col min="2" max="2" width="9.625" style="259" customWidth="1"/>
    <col min="3" max="7" width="10.625" style="259" customWidth="1"/>
    <col min="8" max="10" width="10.625" style="260" customWidth="1"/>
    <col min="11" max="12" width="9.625" style="259" customWidth="1"/>
    <col min="13" max="18" width="8.125" style="259" customWidth="1"/>
    <col min="19" max="16384" width="9.00390625" style="259" customWidth="1"/>
  </cols>
  <sheetData>
    <row r="1" ht="9" customHeight="1"/>
    <row r="2" ht="13.5" customHeight="1">
      <c r="B2" s="261" t="s">
        <v>2330</v>
      </c>
    </row>
    <row r="3" spans="3:13" ht="13.5" customHeight="1" thickBot="1">
      <c r="C3" s="262"/>
      <c r="D3" s="262"/>
      <c r="E3" s="262"/>
      <c r="H3" s="263"/>
      <c r="I3" s="263"/>
      <c r="J3" s="264" t="s">
        <v>2321</v>
      </c>
      <c r="M3" s="262"/>
    </row>
    <row r="4" spans="2:18" ht="13.5" customHeight="1" thickTop="1">
      <c r="B4" s="265" t="s">
        <v>2258</v>
      </c>
      <c r="C4" s="266" t="s">
        <v>2322</v>
      </c>
      <c r="D4" s="266"/>
      <c r="E4" s="266" t="s">
        <v>2317</v>
      </c>
      <c r="F4" s="266"/>
      <c r="G4" s="267"/>
      <c r="H4" s="268" t="s">
        <v>2318</v>
      </c>
      <c r="I4" s="269"/>
      <c r="J4" s="269"/>
      <c r="K4" s="262"/>
      <c r="L4" s="270"/>
      <c r="M4" s="270"/>
      <c r="N4" s="270"/>
      <c r="O4" s="270"/>
      <c r="P4" s="262"/>
      <c r="Q4" s="262"/>
      <c r="R4" s="262"/>
    </row>
    <row r="5" spans="2:18" ht="25.5" customHeight="1">
      <c r="B5" s="271" t="s">
        <v>2096</v>
      </c>
      <c r="C5" s="271" t="s">
        <v>2319</v>
      </c>
      <c r="D5" s="272" t="s">
        <v>2320</v>
      </c>
      <c r="E5" s="271" t="s">
        <v>2319</v>
      </c>
      <c r="F5" s="273" t="s">
        <v>2323</v>
      </c>
      <c r="G5" s="273" t="s">
        <v>2320</v>
      </c>
      <c r="H5" s="274" t="s">
        <v>2319</v>
      </c>
      <c r="I5" s="275" t="s">
        <v>2323</v>
      </c>
      <c r="J5" s="275" t="s">
        <v>2320</v>
      </c>
      <c r="K5" s="276"/>
      <c r="L5" s="276"/>
      <c r="M5" s="262"/>
      <c r="N5" s="277"/>
      <c r="O5" s="262"/>
      <c r="P5" s="277"/>
      <c r="Q5" s="262"/>
      <c r="R5" s="277"/>
    </row>
    <row r="6" spans="2:18" ht="13.5" customHeight="1">
      <c r="B6" s="278" t="s">
        <v>2324</v>
      </c>
      <c r="C6" s="119">
        <v>90000</v>
      </c>
      <c r="D6" s="119">
        <v>553500</v>
      </c>
      <c r="E6" s="119">
        <v>90000</v>
      </c>
      <c r="F6" s="119">
        <v>615</v>
      </c>
      <c r="G6" s="119">
        <v>553500</v>
      </c>
      <c r="H6" s="119">
        <v>10</v>
      </c>
      <c r="I6" s="119">
        <v>110</v>
      </c>
      <c r="J6" s="119">
        <v>11</v>
      </c>
      <c r="K6" s="276"/>
      <c r="L6" s="276"/>
      <c r="M6" s="262"/>
      <c r="N6" s="277"/>
      <c r="O6" s="262"/>
      <c r="P6" s="277"/>
      <c r="Q6" s="262"/>
      <c r="R6" s="277"/>
    </row>
    <row r="7" spans="2:18" ht="13.5" customHeight="1">
      <c r="B7" s="279" t="s">
        <v>2325</v>
      </c>
      <c r="C7" s="119">
        <v>86500</v>
      </c>
      <c r="D7" s="119">
        <v>461900</v>
      </c>
      <c r="E7" s="119">
        <v>86500</v>
      </c>
      <c r="F7" s="119">
        <v>534</v>
      </c>
      <c r="G7" s="119">
        <v>461900</v>
      </c>
      <c r="H7" s="120">
        <v>5</v>
      </c>
      <c r="I7" s="120">
        <v>140</v>
      </c>
      <c r="J7" s="120">
        <v>7</v>
      </c>
      <c r="K7" s="280"/>
      <c r="L7" s="280"/>
      <c r="M7" s="262"/>
      <c r="N7" s="277"/>
      <c r="O7" s="262"/>
      <c r="P7" s="277"/>
      <c r="Q7" s="262"/>
      <c r="R7" s="277"/>
    </row>
    <row r="8" spans="2:18" s="281" customFormat="1" ht="13.5" customHeight="1">
      <c r="B8" s="282" t="s">
        <v>2326</v>
      </c>
      <c r="C8" s="283">
        <v>80500</v>
      </c>
      <c r="D8" s="283">
        <v>479800</v>
      </c>
      <c r="E8" s="283">
        <v>80500</v>
      </c>
      <c r="F8" s="283">
        <v>596</v>
      </c>
      <c r="G8" s="283">
        <v>479800</v>
      </c>
      <c r="H8" s="284">
        <v>5</v>
      </c>
      <c r="I8" s="284">
        <v>167</v>
      </c>
      <c r="J8" s="284">
        <v>8</v>
      </c>
      <c r="K8" s="285"/>
      <c r="L8" s="285"/>
      <c r="M8" s="286"/>
      <c r="N8" s="286"/>
      <c r="O8" s="285"/>
      <c r="P8" s="285"/>
      <c r="Q8" s="285"/>
      <c r="R8" s="285"/>
    </row>
    <row r="9" spans="2:18" s="287" customFormat="1" ht="9" customHeight="1">
      <c r="B9" s="288"/>
      <c r="C9" s="289"/>
      <c r="D9" s="289"/>
      <c r="E9" s="289"/>
      <c r="F9" s="289"/>
      <c r="G9" s="289"/>
      <c r="H9" s="290"/>
      <c r="I9" s="290"/>
      <c r="J9" s="290"/>
      <c r="K9" s="291"/>
      <c r="L9" s="291"/>
      <c r="M9" s="292"/>
      <c r="N9" s="292"/>
      <c r="O9" s="291"/>
      <c r="P9" s="291"/>
      <c r="Q9" s="291"/>
      <c r="R9" s="291"/>
    </row>
    <row r="10" spans="2:18" s="281" customFormat="1" ht="13.5" customHeight="1">
      <c r="B10" s="293" t="s">
        <v>2117</v>
      </c>
      <c r="C10" s="284">
        <v>19500</v>
      </c>
      <c r="D10" s="283">
        <v>115600</v>
      </c>
      <c r="E10" s="283">
        <v>19500</v>
      </c>
      <c r="F10" s="283">
        <v>593</v>
      </c>
      <c r="G10" s="283">
        <v>115600</v>
      </c>
      <c r="H10" s="284">
        <v>5</v>
      </c>
      <c r="I10" s="284">
        <v>167</v>
      </c>
      <c r="J10" s="284">
        <v>8</v>
      </c>
      <c r="K10" s="285"/>
      <c r="L10" s="285"/>
      <c r="M10" s="286"/>
      <c r="N10" s="286"/>
      <c r="O10" s="285"/>
      <c r="P10" s="285"/>
      <c r="Q10" s="285"/>
      <c r="R10" s="285"/>
    </row>
    <row r="11" spans="2:18" s="281" customFormat="1" ht="13.5" customHeight="1">
      <c r="B11" s="293" t="s">
        <v>2118</v>
      </c>
      <c r="C11" s="284">
        <v>12700</v>
      </c>
      <c r="D11" s="283">
        <v>72800</v>
      </c>
      <c r="E11" s="283">
        <v>12700</v>
      </c>
      <c r="F11" s="283">
        <v>573</v>
      </c>
      <c r="G11" s="283">
        <v>72800</v>
      </c>
      <c r="H11" s="284">
        <v>0</v>
      </c>
      <c r="I11" s="284">
        <v>0</v>
      </c>
      <c r="J11" s="284">
        <v>0</v>
      </c>
      <c r="K11" s="285"/>
      <c r="L11" s="285"/>
      <c r="M11" s="286"/>
      <c r="N11" s="286"/>
      <c r="O11" s="285"/>
      <c r="P11" s="285"/>
      <c r="Q11" s="285"/>
      <c r="R11" s="285"/>
    </row>
    <row r="12" spans="2:18" s="281" customFormat="1" ht="13.5" customHeight="1">
      <c r="B12" s="293" t="s">
        <v>2119</v>
      </c>
      <c r="C12" s="284">
        <v>17300</v>
      </c>
      <c r="D12" s="283">
        <v>102600</v>
      </c>
      <c r="E12" s="283">
        <v>17300</v>
      </c>
      <c r="F12" s="283">
        <v>593</v>
      </c>
      <c r="G12" s="283">
        <v>102600</v>
      </c>
      <c r="H12" s="294">
        <v>0</v>
      </c>
      <c r="I12" s="284">
        <v>165</v>
      </c>
      <c r="J12" s="294">
        <v>0</v>
      </c>
      <c r="K12" s="285"/>
      <c r="L12" s="285"/>
      <c r="M12" s="286"/>
      <c r="N12" s="286"/>
      <c r="O12" s="285"/>
      <c r="P12" s="285"/>
      <c r="Q12" s="285"/>
      <c r="R12" s="285"/>
    </row>
    <row r="13" spans="2:18" s="281" customFormat="1" ht="13.5" customHeight="1">
      <c r="B13" s="293" t="s">
        <v>2120</v>
      </c>
      <c r="C13" s="284">
        <v>31000</v>
      </c>
      <c r="D13" s="283">
        <v>188800</v>
      </c>
      <c r="E13" s="283">
        <v>31000</v>
      </c>
      <c r="F13" s="283">
        <v>609</v>
      </c>
      <c r="G13" s="283">
        <v>188800</v>
      </c>
      <c r="H13" s="284">
        <v>0</v>
      </c>
      <c r="I13" s="284">
        <v>0</v>
      </c>
      <c r="J13" s="284">
        <v>0</v>
      </c>
      <c r="K13" s="285"/>
      <c r="L13" s="285"/>
      <c r="M13" s="286"/>
      <c r="N13" s="286"/>
      <c r="O13" s="285"/>
      <c r="P13" s="285"/>
      <c r="Q13" s="285"/>
      <c r="R13" s="285"/>
    </row>
    <row r="14" spans="2:18" ht="9" customHeight="1">
      <c r="B14" s="278"/>
      <c r="C14" s="119"/>
      <c r="D14" s="119"/>
      <c r="E14" s="119"/>
      <c r="F14" s="119"/>
      <c r="G14" s="119"/>
      <c r="H14" s="295"/>
      <c r="I14" s="295"/>
      <c r="J14" s="295"/>
      <c r="K14" s="280"/>
      <c r="L14" s="280"/>
      <c r="M14" s="296"/>
      <c r="N14" s="296"/>
      <c r="O14" s="280"/>
      <c r="P14" s="280"/>
      <c r="Q14" s="280"/>
      <c r="R14" s="280"/>
    </row>
    <row r="15" spans="2:18" ht="13.5" customHeight="1">
      <c r="B15" s="278" t="s">
        <v>2121</v>
      </c>
      <c r="C15" s="297">
        <v>3060</v>
      </c>
      <c r="D15" s="297">
        <v>19100</v>
      </c>
      <c r="E15" s="297">
        <v>3060</v>
      </c>
      <c r="F15" s="297">
        <v>624</v>
      </c>
      <c r="G15" s="297">
        <v>19100</v>
      </c>
      <c r="H15" s="298" t="s">
        <v>2327</v>
      </c>
      <c r="I15" s="299" t="s">
        <v>2327</v>
      </c>
      <c r="J15" s="298" t="s">
        <v>2327</v>
      </c>
      <c r="K15" s="280"/>
      <c r="L15" s="280"/>
      <c r="M15" s="296"/>
      <c r="N15" s="296"/>
      <c r="O15" s="280"/>
      <c r="P15" s="280"/>
      <c r="Q15" s="280"/>
      <c r="R15" s="280"/>
    </row>
    <row r="16" spans="2:18" ht="13.5" customHeight="1">
      <c r="B16" s="278" t="s">
        <v>2122</v>
      </c>
      <c r="C16" s="297">
        <v>3170</v>
      </c>
      <c r="D16" s="297">
        <v>18400</v>
      </c>
      <c r="E16" s="297">
        <v>3170</v>
      </c>
      <c r="F16" s="297">
        <v>580</v>
      </c>
      <c r="G16" s="297">
        <v>18400</v>
      </c>
      <c r="H16" s="298">
        <v>0</v>
      </c>
      <c r="I16" s="299">
        <v>165</v>
      </c>
      <c r="J16" s="298">
        <v>0</v>
      </c>
      <c r="K16" s="280"/>
      <c r="L16" s="280"/>
      <c r="M16" s="296"/>
      <c r="N16" s="262"/>
      <c r="O16" s="280"/>
      <c r="P16" s="280"/>
      <c r="Q16" s="280"/>
      <c r="R16" s="280"/>
    </row>
    <row r="17" spans="2:18" ht="13.5" customHeight="1">
      <c r="B17" s="278" t="s">
        <v>2123</v>
      </c>
      <c r="C17" s="297">
        <v>4860</v>
      </c>
      <c r="D17" s="297">
        <v>29500</v>
      </c>
      <c r="E17" s="297">
        <v>4860</v>
      </c>
      <c r="F17" s="297">
        <v>608</v>
      </c>
      <c r="G17" s="297">
        <v>29500</v>
      </c>
      <c r="H17" s="299">
        <v>0</v>
      </c>
      <c r="I17" s="299">
        <v>0</v>
      </c>
      <c r="J17" s="299">
        <v>0</v>
      </c>
      <c r="K17" s="280"/>
      <c r="L17" s="280"/>
      <c r="M17" s="296"/>
      <c r="N17" s="262"/>
      <c r="O17" s="280"/>
      <c r="P17" s="280"/>
      <c r="Q17" s="280"/>
      <c r="R17" s="280"/>
    </row>
    <row r="18" spans="2:18" ht="13.5" customHeight="1">
      <c r="B18" s="278" t="s">
        <v>2124</v>
      </c>
      <c r="C18" s="297">
        <v>5610</v>
      </c>
      <c r="D18" s="297">
        <v>36700</v>
      </c>
      <c r="E18" s="297">
        <v>5610</v>
      </c>
      <c r="F18" s="297">
        <v>655</v>
      </c>
      <c r="G18" s="297">
        <v>36700</v>
      </c>
      <c r="H18" s="299">
        <v>0</v>
      </c>
      <c r="I18" s="299">
        <v>0</v>
      </c>
      <c r="J18" s="299">
        <v>0</v>
      </c>
      <c r="K18" s="280"/>
      <c r="L18" s="280"/>
      <c r="M18" s="296"/>
      <c r="N18" s="262"/>
      <c r="O18" s="280"/>
      <c r="P18" s="280"/>
      <c r="Q18" s="280"/>
      <c r="R18" s="280"/>
    </row>
    <row r="19" spans="2:18" ht="13.5" customHeight="1">
      <c r="B19" s="278"/>
      <c r="C19" s="297"/>
      <c r="D19" s="297"/>
      <c r="E19" s="297"/>
      <c r="F19" s="297"/>
      <c r="G19" s="297"/>
      <c r="H19" s="299"/>
      <c r="I19" s="299"/>
      <c r="J19" s="299"/>
      <c r="K19" s="280"/>
      <c r="L19" s="280"/>
      <c r="M19" s="296"/>
      <c r="N19" s="262"/>
      <c r="O19" s="280"/>
      <c r="P19" s="280"/>
      <c r="Q19" s="280"/>
      <c r="R19" s="280"/>
    </row>
    <row r="20" spans="2:18" ht="13.5" customHeight="1">
      <c r="B20" s="278" t="s">
        <v>2125</v>
      </c>
      <c r="C20" s="297">
        <v>3780</v>
      </c>
      <c r="D20" s="297">
        <v>22000</v>
      </c>
      <c r="E20" s="297">
        <v>3780</v>
      </c>
      <c r="F20" s="297">
        <v>583</v>
      </c>
      <c r="G20" s="297">
        <v>22000</v>
      </c>
      <c r="H20" s="299">
        <v>0</v>
      </c>
      <c r="I20" s="299">
        <v>0</v>
      </c>
      <c r="J20" s="299">
        <v>0</v>
      </c>
      <c r="K20" s="280"/>
      <c r="L20" s="280"/>
      <c r="M20" s="296"/>
      <c r="N20" s="262"/>
      <c r="O20" s="280"/>
      <c r="P20" s="280"/>
      <c r="Q20" s="280"/>
      <c r="R20" s="280"/>
    </row>
    <row r="21" spans="2:18" ht="13.5" customHeight="1">
      <c r="B21" s="278" t="s">
        <v>2126</v>
      </c>
      <c r="C21" s="297">
        <v>1530</v>
      </c>
      <c r="D21" s="297">
        <v>9230</v>
      </c>
      <c r="E21" s="297">
        <v>1530</v>
      </c>
      <c r="F21" s="297">
        <v>603</v>
      </c>
      <c r="G21" s="297">
        <v>9230</v>
      </c>
      <c r="H21" s="299">
        <v>0</v>
      </c>
      <c r="I21" s="299">
        <v>0</v>
      </c>
      <c r="J21" s="299">
        <v>0</v>
      </c>
      <c r="K21" s="280"/>
      <c r="L21" s="280"/>
      <c r="M21" s="296"/>
      <c r="N21" s="262"/>
      <c r="O21" s="280"/>
      <c r="P21" s="280"/>
      <c r="Q21" s="280"/>
      <c r="R21" s="280"/>
    </row>
    <row r="22" spans="2:18" ht="13.5" customHeight="1">
      <c r="B22" s="278" t="s">
        <v>2127</v>
      </c>
      <c r="C22" s="297">
        <v>1110</v>
      </c>
      <c r="D22" s="297">
        <v>6460</v>
      </c>
      <c r="E22" s="297">
        <v>1110</v>
      </c>
      <c r="F22" s="297">
        <v>582</v>
      </c>
      <c r="G22" s="297">
        <v>6460</v>
      </c>
      <c r="H22" s="299">
        <v>0</v>
      </c>
      <c r="I22" s="299">
        <v>0</v>
      </c>
      <c r="J22" s="299">
        <v>0</v>
      </c>
      <c r="K22" s="280"/>
      <c r="L22" s="280"/>
      <c r="M22" s="296"/>
      <c r="N22" s="262"/>
      <c r="O22" s="280"/>
      <c r="P22" s="280"/>
      <c r="Q22" s="280"/>
      <c r="R22" s="280"/>
    </row>
    <row r="23" spans="2:18" ht="13.5" customHeight="1">
      <c r="B23" s="278" t="s">
        <v>2128</v>
      </c>
      <c r="C23" s="297">
        <v>2440</v>
      </c>
      <c r="D23" s="297">
        <v>14500</v>
      </c>
      <c r="E23" s="297">
        <v>2440</v>
      </c>
      <c r="F23" s="297">
        <v>594</v>
      </c>
      <c r="G23" s="297">
        <v>14500</v>
      </c>
      <c r="H23" s="298">
        <v>0</v>
      </c>
      <c r="I23" s="299">
        <v>180</v>
      </c>
      <c r="J23" s="298">
        <v>0</v>
      </c>
      <c r="K23" s="280"/>
      <c r="L23" s="280"/>
      <c r="M23" s="296"/>
      <c r="N23" s="262"/>
      <c r="O23" s="280"/>
      <c r="P23" s="280"/>
      <c r="Q23" s="280"/>
      <c r="R23" s="280"/>
    </row>
    <row r="24" spans="2:18" ht="13.5" customHeight="1">
      <c r="B24" s="278"/>
      <c r="C24" s="297"/>
      <c r="D24" s="297"/>
      <c r="E24" s="297"/>
      <c r="F24" s="297"/>
      <c r="G24" s="297"/>
      <c r="H24" s="298"/>
      <c r="I24" s="299"/>
      <c r="J24" s="298"/>
      <c r="K24" s="280"/>
      <c r="L24" s="280"/>
      <c r="M24" s="296"/>
      <c r="N24" s="262"/>
      <c r="O24" s="280"/>
      <c r="P24" s="280"/>
      <c r="Q24" s="280"/>
      <c r="R24" s="280"/>
    </row>
    <row r="25" spans="2:18" ht="13.5" customHeight="1">
      <c r="B25" s="278" t="s">
        <v>2129</v>
      </c>
      <c r="C25" s="297">
        <v>2440</v>
      </c>
      <c r="D25" s="297">
        <v>14600</v>
      </c>
      <c r="E25" s="297">
        <v>2440</v>
      </c>
      <c r="F25" s="297">
        <v>600</v>
      </c>
      <c r="G25" s="297">
        <v>14600</v>
      </c>
      <c r="H25" s="299">
        <v>0</v>
      </c>
      <c r="I25" s="299">
        <v>0</v>
      </c>
      <c r="J25" s="299">
        <v>0</v>
      </c>
      <c r="K25" s="280"/>
      <c r="L25" s="280"/>
      <c r="M25" s="296"/>
      <c r="N25" s="262"/>
      <c r="O25" s="280"/>
      <c r="P25" s="280"/>
      <c r="Q25" s="280"/>
      <c r="R25" s="280"/>
    </row>
    <row r="26" spans="2:18" ht="13.5" customHeight="1">
      <c r="B26" s="278" t="s">
        <v>2130</v>
      </c>
      <c r="C26" s="297">
        <v>1560</v>
      </c>
      <c r="D26" s="297">
        <v>10000</v>
      </c>
      <c r="E26" s="297">
        <v>1560</v>
      </c>
      <c r="F26" s="297">
        <v>641</v>
      </c>
      <c r="G26" s="297">
        <v>10000</v>
      </c>
      <c r="H26" s="299">
        <v>0</v>
      </c>
      <c r="I26" s="299">
        <v>0</v>
      </c>
      <c r="J26" s="299">
        <v>0</v>
      </c>
      <c r="K26" s="280"/>
      <c r="L26" s="280"/>
      <c r="M26" s="296"/>
      <c r="N26" s="262"/>
      <c r="O26" s="280"/>
      <c r="P26" s="280"/>
      <c r="Q26" s="280"/>
      <c r="R26" s="280"/>
    </row>
    <row r="27" spans="2:18" ht="13.5" customHeight="1">
      <c r="B27" s="278" t="s">
        <v>2131</v>
      </c>
      <c r="C27" s="297">
        <v>1410</v>
      </c>
      <c r="D27" s="297">
        <v>8530</v>
      </c>
      <c r="E27" s="297">
        <v>1410</v>
      </c>
      <c r="F27" s="297">
        <v>605</v>
      </c>
      <c r="G27" s="297">
        <v>8530</v>
      </c>
      <c r="H27" s="299">
        <v>0</v>
      </c>
      <c r="I27" s="299">
        <v>0</v>
      </c>
      <c r="J27" s="299">
        <v>0</v>
      </c>
      <c r="K27" s="280"/>
      <c r="L27" s="280"/>
      <c r="M27" s="296"/>
      <c r="N27" s="262"/>
      <c r="O27" s="280"/>
      <c r="P27" s="280"/>
      <c r="Q27" s="280"/>
      <c r="R27" s="280"/>
    </row>
    <row r="28" spans="2:18" ht="13.5" customHeight="1">
      <c r="B28" s="278" t="s">
        <v>2132</v>
      </c>
      <c r="C28" s="297">
        <v>3530</v>
      </c>
      <c r="D28" s="297">
        <v>19700</v>
      </c>
      <c r="E28" s="297">
        <v>3520</v>
      </c>
      <c r="F28" s="297">
        <v>560</v>
      </c>
      <c r="G28" s="297">
        <v>19700</v>
      </c>
      <c r="H28" s="299">
        <v>5</v>
      </c>
      <c r="I28" s="299">
        <v>167</v>
      </c>
      <c r="J28" s="299">
        <v>8</v>
      </c>
      <c r="K28" s="280"/>
      <c r="L28" s="280"/>
      <c r="M28" s="296"/>
      <c r="N28" s="262"/>
      <c r="O28" s="280"/>
      <c r="P28" s="280"/>
      <c r="Q28" s="280"/>
      <c r="R28" s="280"/>
    </row>
    <row r="29" spans="2:18" ht="13.5" customHeight="1">
      <c r="B29" s="278" t="s">
        <v>2133</v>
      </c>
      <c r="C29" s="297">
        <v>1630</v>
      </c>
      <c r="D29" s="297">
        <v>9890</v>
      </c>
      <c r="E29" s="297">
        <v>1630</v>
      </c>
      <c r="F29" s="297">
        <v>607</v>
      </c>
      <c r="G29" s="297">
        <v>9890</v>
      </c>
      <c r="H29" s="299">
        <v>0</v>
      </c>
      <c r="I29" s="299">
        <v>0</v>
      </c>
      <c r="J29" s="299">
        <v>0</v>
      </c>
      <c r="K29" s="280"/>
      <c r="L29" s="280"/>
      <c r="M29" s="296"/>
      <c r="N29" s="262"/>
      <c r="O29" s="280"/>
      <c r="P29" s="280"/>
      <c r="Q29" s="280"/>
      <c r="R29" s="280"/>
    </row>
    <row r="30" spans="2:18" ht="13.5" customHeight="1">
      <c r="B30" s="278"/>
      <c r="C30" s="297"/>
      <c r="D30" s="297"/>
      <c r="E30" s="297"/>
      <c r="F30" s="297"/>
      <c r="G30" s="297"/>
      <c r="H30" s="299"/>
      <c r="I30" s="299"/>
      <c r="J30" s="299"/>
      <c r="K30" s="280"/>
      <c r="L30" s="280"/>
      <c r="M30" s="296"/>
      <c r="N30" s="262"/>
      <c r="O30" s="280"/>
      <c r="P30" s="280"/>
      <c r="Q30" s="280"/>
      <c r="R30" s="280"/>
    </row>
    <row r="31" spans="2:18" ht="13.5" customHeight="1">
      <c r="B31" s="278" t="s">
        <v>2134</v>
      </c>
      <c r="C31" s="297">
        <v>488</v>
      </c>
      <c r="D31" s="297">
        <v>2770</v>
      </c>
      <c r="E31" s="297">
        <v>488</v>
      </c>
      <c r="F31" s="297">
        <v>568</v>
      </c>
      <c r="G31" s="297">
        <v>2770</v>
      </c>
      <c r="H31" s="299">
        <v>0</v>
      </c>
      <c r="I31" s="299">
        <v>0</v>
      </c>
      <c r="J31" s="299">
        <v>0</v>
      </c>
      <c r="K31" s="280"/>
      <c r="L31" s="280"/>
      <c r="M31" s="296"/>
      <c r="N31" s="262"/>
      <c r="O31" s="280"/>
      <c r="P31" s="280"/>
      <c r="Q31" s="280"/>
      <c r="R31" s="280"/>
    </row>
    <row r="32" spans="2:18" ht="13.5" customHeight="1">
      <c r="B32" s="278" t="s">
        <v>2135</v>
      </c>
      <c r="C32" s="297">
        <v>559</v>
      </c>
      <c r="D32" s="297">
        <v>3590</v>
      </c>
      <c r="E32" s="297">
        <v>559</v>
      </c>
      <c r="F32" s="297">
        <v>642</v>
      </c>
      <c r="G32" s="297">
        <v>3590</v>
      </c>
      <c r="H32" s="299">
        <v>0</v>
      </c>
      <c r="I32" s="299">
        <v>0</v>
      </c>
      <c r="J32" s="299">
        <v>0</v>
      </c>
      <c r="K32" s="280"/>
      <c r="L32" s="280"/>
      <c r="M32" s="296"/>
      <c r="N32" s="262"/>
      <c r="O32" s="280"/>
      <c r="P32" s="280"/>
      <c r="Q32" s="280"/>
      <c r="R32" s="280"/>
    </row>
    <row r="33" spans="2:18" ht="13.5" customHeight="1">
      <c r="B33" s="278" t="s">
        <v>2136</v>
      </c>
      <c r="C33" s="297">
        <v>1300</v>
      </c>
      <c r="D33" s="297">
        <v>7930</v>
      </c>
      <c r="E33" s="297">
        <v>1300</v>
      </c>
      <c r="F33" s="297">
        <v>610</v>
      </c>
      <c r="G33" s="297">
        <v>7930</v>
      </c>
      <c r="H33" s="299">
        <v>0</v>
      </c>
      <c r="I33" s="299">
        <v>0</v>
      </c>
      <c r="J33" s="299">
        <v>0</v>
      </c>
      <c r="K33" s="280"/>
      <c r="L33" s="280"/>
      <c r="M33" s="296"/>
      <c r="N33" s="262"/>
      <c r="O33" s="280"/>
      <c r="P33" s="280"/>
      <c r="Q33" s="280"/>
      <c r="R33" s="280"/>
    </row>
    <row r="34" spans="2:18" ht="13.5" customHeight="1">
      <c r="B34" s="278" t="s">
        <v>2137</v>
      </c>
      <c r="C34" s="297">
        <v>354</v>
      </c>
      <c r="D34" s="297">
        <v>1780</v>
      </c>
      <c r="E34" s="297">
        <v>354</v>
      </c>
      <c r="F34" s="297">
        <v>503</v>
      </c>
      <c r="G34" s="297">
        <v>1780</v>
      </c>
      <c r="H34" s="299">
        <v>0</v>
      </c>
      <c r="I34" s="299">
        <v>0</v>
      </c>
      <c r="J34" s="299">
        <v>0</v>
      </c>
      <c r="K34" s="280"/>
      <c r="L34" s="280"/>
      <c r="M34" s="296"/>
      <c r="N34" s="262"/>
      <c r="O34" s="280"/>
      <c r="P34" s="280"/>
      <c r="Q34" s="280"/>
      <c r="R34" s="280"/>
    </row>
    <row r="35" spans="2:18" ht="13.5" customHeight="1">
      <c r="B35" s="278" t="s">
        <v>2138</v>
      </c>
      <c r="C35" s="297">
        <v>536</v>
      </c>
      <c r="D35" s="297">
        <v>2900</v>
      </c>
      <c r="E35" s="297">
        <v>536</v>
      </c>
      <c r="F35" s="297">
        <v>541</v>
      </c>
      <c r="G35" s="297">
        <v>2900</v>
      </c>
      <c r="H35" s="299">
        <v>0</v>
      </c>
      <c r="I35" s="299">
        <v>0</v>
      </c>
      <c r="J35" s="299">
        <v>0</v>
      </c>
      <c r="K35" s="280"/>
      <c r="L35" s="280"/>
      <c r="M35" s="296"/>
      <c r="N35" s="262"/>
      <c r="O35" s="280"/>
      <c r="P35" s="280"/>
      <c r="Q35" s="280"/>
      <c r="R35" s="280"/>
    </row>
    <row r="36" spans="2:18" ht="13.5" customHeight="1">
      <c r="B36" s="278" t="s">
        <v>2139</v>
      </c>
      <c r="C36" s="297">
        <v>470</v>
      </c>
      <c r="D36" s="297">
        <v>2540</v>
      </c>
      <c r="E36" s="297">
        <v>470</v>
      </c>
      <c r="F36" s="297">
        <v>540</v>
      </c>
      <c r="G36" s="297">
        <v>2540</v>
      </c>
      <c r="H36" s="299">
        <v>0</v>
      </c>
      <c r="I36" s="299">
        <v>0</v>
      </c>
      <c r="J36" s="299">
        <v>0</v>
      </c>
      <c r="K36" s="280"/>
      <c r="L36" s="280"/>
      <c r="M36" s="296"/>
      <c r="N36" s="262"/>
      <c r="O36" s="280"/>
      <c r="P36" s="280"/>
      <c r="Q36" s="280"/>
      <c r="R36" s="280"/>
    </row>
    <row r="37" spans="2:18" ht="13.5" customHeight="1">
      <c r="B37" s="278" t="s">
        <v>2140</v>
      </c>
      <c r="C37" s="297">
        <v>1150</v>
      </c>
      <c r="D37" s="297">
        <v>6540</v>
      </c>
      <c r="E37" s="297">
        <v>1150</v>
      </c>
      <c r="F37" s="297">
        <v>569</v>
      </c>
      <c r="G37" s="297">
        <v>6540</v>
      </c>
      <c r="H37" s="298">
        <v>0</v>
      </c>
      <c r="I37" s="299">
        <v>170</v>
      </c>
      <c r="J37" s="298">
        <v>0</v>
      </c>
      <c r="K37" s="280"/>
      <c r="L37" s="280"/>
      <c r="M37" s="296"/>
      <c r="N37" s="262"/>
      <c r="O37" s="280"/>
      <c r="P37" s="280"/>
      <c r="Q37" s="280"/>
      <c r="R37" s="280"/>
    </row>
    <row r="38" spans="2:18" ht="13.5" customHeight="1">
      <c r="B38" s="278"/>
      <c r="C38" s="297"/>
      <c r="D38" s="297"/>
      <c r="E38" s="297"/>
      <c r="F38" s="297"/>
      <c r="G38" s="297"/>
      <c r="H38" s="298"/>
      <c r="I38" s="299"/>
      <c r="J38" s="298"/>
      <c r="K38" s="280"/>
      <c r="L38" s="280"/>
      <c r="M38" s="296"/>
      <c r="N38" s="262"/>
      <c r="O38" s="280"/>
      <c r="P38" s="280"/>
      <c r="Q38" s="280"/>
      <c r="R38" s="280"/>
    </row>
    <row r="39" spans="2:18" ht="13.5" customHeight="1">
      <c r="B39" s="278" t="s">
        <v>2141</v>
      </c>
      <c r="C39" s="297">
        <v>1270</v>
      </c>
      <c r="D39" s="297">
        <v>7320</v>
      </c>
      <c r="E39" s="297">
        <v>1270</v>
      </c>
      <c r="F39" s="297">
        <v>576</v>
      </c>
      <c r="G39" s="297">
        <v>7320</v>
      </c>
      <c r="H39" s="299">
        <v>0</v>
      </c>
      <c r="I39" s="299">
        <v>0</v>
      </c>
      <c r="J39" s="299">
        <v>0</v>
      </c>
      <c r="K39" s="280"/>
      <c r="L39" s="280"/>
      <c r="M39" s="296"/>
      <c r="N39" s="262"/>
      <c r="O39" s="280"/>
      <c r="P39" s="280"/>
      <c r="Q39" s="280"/>
      <c r="R39" s="280"/>
    </row>
    <row r="40" spans="2:18" ht="13.5" customHeight="1">
      <c r="B40" s="278" t="s">
        <v>2142</v>
      </c>
      <c r="C40" s="297">
        <v>1620</v>
      </c>
      <c r="D40" s="297">
        <v>8540</v>
      </c>
      <c r="E40" s="297">
        <v>1620</v>
      </c>
      <c r="F40" s="297">
        <v>527</v>
      </c>
      <c r="G40" s="297">
        <v>8540</v>
      </c>
      <c r="H40" s="299">
        <v>0</v>
      </c>
      <c r="I40" s="299">
        <v>0</v>
      </c>
      <c r="J40" s="299">
        <v>0</v>
      </c>
      <c r="K40" s="280"/>
      <c r="L40" s="280"/>
      <c r="M40" s="296"/>
      <c r="N40" s="262"/>
      <c r="O40" s="280"/>
      <c r="P40" s="280"/>
      <c r="Q40" s="280"/>
      <c r="R40" s="280"/>
    </row>
    <row r="41" spans="2:18" ht="13.5" customHeight="1">
      <c r="B41" s="278" t="s">
        <v>2143</v>
      </c>
      <c r="C41" s="297">
        <v>1220</v>
      </c>
      <c r="D41" s="297">
        <v>7100</v>
      </c>
      <c r="E41" s="297">
        <v>1220</v>
      </c>
      <c r="F41" s="297">
        <v>582</v>
      </c>
      <c r="G41" s="297">
        <v>7100</v>
      </c>
      <c r="H41" s="299">
        <v>0</v>
      </c>
      <c r="I41" s="299">
        <v>0</v>
      </c>
      <c r="J41" s="299">
        <v>0</v>
      </c>
      <c r="K41" s="280"/>
      <c r="L41" s="280"/>
      <c r="M41" s="296"/>
      <c r="N41" s="262"/>
      <c r="O41" s="280"/>
      <c r="P41" s="280"/>
      <c r="Q41" s="280"/>
      <c r="R41" s="280"/>
    </row>
    <row r="42" spans="2:18" ht="13.5" customHeight="1">
      <c r="B42" s="278" t="s">
        <v>2144</v>
      </c>
      <c r="C42" s="297">
        <v>1490</v>
      </c>
      <c r="D42" s="297">
        <v>8550</v>
      </c>
      <c r="E42" s="297">
        <v>1490</v>
      </c>
      <c r="F42" s="297">
        <v>574</v>
      </c>
      <c r="G42" s="297">
        <v>8550</v>
      </c>
      <c r="H42" s="299">
        <v>0</v>
      </c>
      <c r="I42" s="299">
        <v>0</v>
      </c>
      <c r="J42" s="299">
        <v>0</v>
      </c>
      <c r="K42" s="280"/>
      <c r="L42" s="280"/>
      <c r="M42" s="296"/>
      <c r="N42" s="262"/>
      <c r="O42" s="280"/>
      <c r="P42" s="280"/>
      <c r="Q42" s="280"/>
      <c r="R42" s="280"/>
    </row>
    <row r="43" spans="2:18" ht="13.5" customHeight="1">
      <c r="B43" s="278" t="s">
        <v>2145</v>
      </c>
      <c r="C43" s="297">
        <v>712</v>
      </c>
      <c r="D43" s="297">
        <v>4120</v>
      </c>
      <c r="E43" s="297">
        <v>712</v>
      </c>
      <c r="F43" s="297">
        <v>579</v>
      </c>
      <c r="G43" s="297">
        <v>4120</v>
      </c>
      <c r="H43" s="299">
        <v>0</v>
      </c>
      <c r="I43" s="299">
        <v>0</v>
      </c>
      <c r="J43" s="299">
        <v>0</v>
      </c>
      <c r="K43" s="280"/>
      <c r="L43" s="280"/>
      <c r="M43" s="296"/>
      <c r="N43" s="262"/>
      <c r="O43" s="280"/>
      <c r="P43" s="280"/>
      <c r="Q43" s="280"/>
      <c r="R43" s="280"/>
    </row>
    <row r="44" spans="2:18" ht="13.5" customHeight="1">
      <c r="B44" s="278" t="s">
        <v>2146</v>
      </c>
      <c r="C44" s="297">
        <v>1460</v>
      </c>
      <c r="D44" s="297">
        <v>8530</v>
      </c>
      <c r="E44" s="297">
        <v>1460</v>
      </c>
      <c r="F44" s="297">
        <v>584</v>
      </c>
      <c r="G44" s="297">
        <v>8530</v>
      </c>
      <c r="H44" s="299">
        <v>0</v>
      </c>
      <c r="I44" s="299">
        <v>0</v>
      </c>
      <c r="J44" s="299">
        <v>0</v>
      </c>
      <c r="K44" s="280"/>
      <c r="L44" s="280"/>
      <c r="M44" s="296"/>
      <c r="N44" s="262"/>
      <c r="O44" s="280"/>
      <c r="P44" s="280"/>
      <c r="Q44" s="280"/>
      <c r="R44" s="280"/>
    </row>
    <row r="45" spans="2:18" ht="13.5" customHeight="1">
      <c r="B45" s="278" t="s">
        <v>2147</v>
      </c>
      <c r="C45" s="297">
        <v>1150</v>
      </c>
      <c r="D45" s="297">
        <v>6620</v>
      </c>
      <c r="E45" s="297">
        <v>1150</v>
      </c>
      <c r="F45" s="297">
        <v>576</v>
      </c>
      <c r="G45" s="297">
        <v>6620</v>
      </c>
      <c r="H45" s="299">
        <v>0</v>
      </c>
      <c r="I45" s="299">
        <v>0</v>
      </c>
      <c r="J45" s="299">
        <v>0</v>
      </c>
      <c r="K45" s="280"/>
      <c r="L45" s="280"/>
      <c r="M45" s="296"/>
      <c r="N45" s="262"/>
      <c r="O45" s="280"/>
      <c r="P45" s="280"/>
      <c r="Q45" s="280"/>
      <c r="R45" s="280"/>
    </row>
    <row r="46" spans="2:18" ht="13.5" customHeight="1">
      <c r="B46" s="278"/>
      <c r="C46" s="297"/>
      <c r="D46" s="297"/>
      <c r="E46" s="297"/>
      <c r="F46" s="297"/>
      <c r="G46" s="297"/>
      <c r="H46" s="299"/>
      <c r="I46" s="299"/>
      <c r="J46" s="299"/>
      <c r="K46" s="280"/>
      <c r="L46" s="280"/>
      <c r="M46" s="296"/>
      <c r="N46" s="262"/>
      <c r="O46" s="280"/>
      <c r="P46" s="280"/>
      <c r="Q46" s="280"/>
      <c r="R46" s="280"/>
    </row>
    <row r="47" spans="2:18" ht="13.5" customHeight="1">
      <c r="B47" s="278" t="s">
        <v>2148</v>
      </c>
      <c r="C47" s="297">
        <v>2560</v>
      </c>
      <c r="D47" s="297">
        <v>15500</v>
      </c>
      <c r="E47" s="297">
        <v>2560</v>
      </c>
      <c r="F47" s="297">
        <v>607</v>
      </c>
      <c r="G47" s="297">
        <v>15500</v>
      </c>
      <c r="H47" s="298">
        <v>0</v>
      </c>
      <c r="I47" s="299">
        <v>165</v>
      </c>
      <c r="J47" s="298">
        <v>0</v>
      </c>
      <c r="K47" s="280"/>
      <c r="L47" s="280"/>
      <c r="M47" s="296"/>
      <c r="N47" s="262"/>
      <c r="O47" s="280"/>
      <c r="P47" s="280"/>
      <c r="Q47" s="280"/>
      <c r="R47" s="280"/>
    </row>
    <row r="48" spans="2:18" ht="13.5" customHeight="1">
      <c r="B48" s="278" t="s">
        <v>2149</v>
      </c>
      <c r="C48" s="297">
        <v>3930</v>
      </c>
      <c r="D48" s="297">
        <v>24300</v>
      </c>
      <c r="E48" s="297">
        <v>3930</v>
      </c>
      <c r="F48" s="297">
        <v>619</v>
      </c>
      <c r="G48" s="297">
        <v>24300</v>
      </c>
      <c r="H48" s="299">
        <v>0</v>
      </c>
      <c r="I48" s="299">
        <v>0</v>
      </c>
      <c r="J48" s="299">
        <v>0</v>
      </c>
      <c r="K48" s="280"/>
      <c r="L48" s="280"/>
      <c r="M48" s="296"/>
      <c r="N48" s="262"/>
      <c r="O48" s="280"/>
      <c r="P48" s="280"/>
      <c r="Q48" s="280"/>
      <c r="R48" s="280"/>
    </row>
    <row r="49" spans="2:18" ht="13.5" customHeight="1">
      <c r="B49" s="278" t="s">
        <v>2150</v>
      </c>
      <c r="C49" s="297">
        <v>786</v>
      </c>
      <c r="D49" s="297">
        <v>3950</v>
      </c>
      <c r="E49" s="297">
        <v>786</v>
      </c>
      <c r="F49" s="297">
        <v>502</v>
      </c>
      <c r="G49" s="297">
        <v>3950</v>
      </c>
      <c r="H49" s="299">
        <v>0</v>
      </c>
      <c r="I49" s="299">
        <v>0</v>
      </c>
      <c r="J49" s="299">
        <v>0</v>
      </c>
      <c r="K49" s="280"/>
      <c r="L49" s="280"/>
      <c r="M49" s="296"/>
      <c r="N49" s="262"/>
      <c r="O49" s="280"/>
      <c r="P49" s="280"/>
      <c r="Q49" s="280"/>
      <c r="R49" s="280"/>
    </row>
    <row r="50" spans="2:18" ht="13.5" customHeight="1">
      <c r="B50" s="278" t="s">
        <v>2151</v>
      </c>
      <c r="C50" s="297">
        <v>1130</v>
      </c>
      <c r="D50" s="297">
        <v>6310</v>
      </c>
      <c r="E50" s="297">
        <v>1130</v>
      </c>
      <c r="F50" s="297">
        <v>558</v>
      </c>
      <c r="G50" s="297">
        <v>6310</v>
      </c>
      <c r="H50" s="299">
        <v>0</v>
      </c>
      <c r="I50" s="299">
        <v>0</v>
      </c>
      <c r="J50" s="299">
        <v>0</v>
      </c>
      <c r="K50" s="280"/>
      <c r="L50" s="280"/>
      <c r="M50" s="296"/>
      <c r="N50" s="262"/>
      <c r="O50" s="280"/>
      <c r="P50" s="280"/>
      <c r="Q50" s="280"/>
      <c r="R50" s="280"/>
    </row>
    <row r="51" spans="2:18" ht="13.5" customHeight="1">
      <c r="B51" s="278" t="s">
        <v>2152</v>
      </c>
      <c r="C51" s="297">
        <v>1690</v>
      </c>
      <c r="D51" s="297">
        <v>9680</v>
      </c>
      <c r="E51" s="297">
        <v>1690</v>
      </c>
      <c r="F51" s="297">
        <v>573</v>
      </c>
      <c r="G51" s="297">
        <v>9680</v>
      </c>
      <c r="H51" s="299">
        <v>0</v>
      </c>
      <c r="I51" s="299">
        <v>0</v>
      </c>
      <c r="J51" s="299">
        <v>0</v>
      </c>
      <c r="K51" s="280"/>
      <c r="L51" s="280"/>
      <c r="M51" s="296"/>
      <c r="N51" s="262"/>
      <c r="O51" s="280"/>
      <c r="P51" s="280"/>
      <c r="Q51" s="280"/>
      <c r="R51" s="280"/>
    </row>
    <row r="52" spans="2:18" ht="13.5" customHeight="1">
      <c r="B52" s="278"/>
      <c r="C52" s="297"/>
      <c r="D52" s="297"/>
      <c r="E52" s="297"/>
      <c r="F52" s="297"/>
      <c r="G52" s="297"/>
      <c r="H52" s="299"/>
      <c r="I52" s="299"/>
      <c r="J52" s="299"/>
      <c r="K52" s="280"/>
      <c r="L52" s="280"/>
      <c r="M52" s="296"/>
      <c r="N52" s="262"/>
      <c r="O52" s="280"/>
      <c r="P52" s="280"/>
      <c r="Q52" s="280"/>
      <c r="R52" s="280"/>
    </row>
    <row r="53" spans="2:18" ht="13.5" customHeight="1">
      <c r="B53" s="278" t="s">
        <v>2177</v>
      </c>
      <c r="C53" s="297">
        <v>1430</v>
      </c>
      <c r="D53" s="297">
        <v>7890</v>
      </c>
      <c r="E53" s="297">
        <v>1430</v>
      </c>
      <c r="F53" s="297">
        <v>552</v>
      </c>
      <c r="G53" s="297">
        <v>7890</v>
      </c>
      <c r="H53" s="299">
        <v>0</v>
      </c>
      <c r="I53" s="299">
        <v>0</v>
      </c>
      <c r="J53" s="299">
        <v>0</v>
      </c>
      <c r="K53" s="280"/>
      <c r="L53" s="280"/>
      <c r="M53" s="296"/>
      <c r="N53" s="262"/>
      <c r="O53" s="280"/>
      <c r="P53" s="280"/>
      <c r="Q53" s="280"/>
      <c r="R53" s="280"/>
    </row>
    <row r="54" spans="2:18" ht="13.5" customHeight="1">
      <c r="B54" s="278" t="s">
        <v>2153</v>
      </c>
      <c r="C54" s="297">
        <v>3320</v>
      </c>
      <c r="D54" s="297">
        <v>21000</v>
      </c>
      <c r="E54" s="297">
        <v>3320</v>
      </c>
      <c r="F54" s="297">
        <v>634</v>
      </c>
      <c r="G54" s="297">
        <v>21000</v>
      </c>
      <c r="H54" s="299">
        <v>0</v>
      </c>
      <c r="I54" s="299">
        <v>0</v>
      </c>
      <c r="J54" s="299">
        <v>0</v>
      </c>
      <c r="K54" s="280"/>
      <c r="L54" s="280"/>
      <c r="M54" s="296"/>
      <c r="N54" s="262"/>
      <c r="O54" s="280"/>
      <c r="P54" s="280"/>
      <c r="Q54" s="280"/>
      <c r="R54" s="280"/>
    </row>
    <row r="55" spans="2:18" ht="13.5" customHeight="1">
      <c r="B55" s="278" t="s">
        <v>2154</v>
      </c>
      <c r="C55" s="297">
        <v>3100</v>
      </c>
      <c r="D55" s="297">
        <v>19000</v>
      </c>
      <c r="E55" s="297">
        <v>3100</v>
      </c>
      <c r="F55" s="297">
        <v>614</v>
      </c>
      <c r="G55" s="297">
        <v>19000</v>
      </c>
      <c r="H55" s="299">
        <v>0</v>
      </c>
      <c r="I55" s="299">
        <v>0</v>
      </c>
      <c r="J55" s="299">
        <v>0</v>
      </c>
      <c r="K55" s="280"/>
      <c r="L55" s="280"/>
      <c r="M55" s="296"/>
      <c r="N55" s="262"/>
      <c r="O55" s="280"/>
      <c r="P55" s="280"/>
      <c r="Q55" s="280"/>
      <c r="R55" s="280"/>
    </row>
    <row r="56" spans="2:18" ht="13.5" customHeight="1">
      <c r="B56" s="278" t="s">
        <v>2155</v>
      </c>
      <c r="C56" s="297">
        <v>2320</v>
      </c>
      <c r="D56" s="297">
        <v>12600</v>
      </c>
      <c r="E56" s="297">
        <v>2320</v>
      </c>
      <c r="F56" s="297">
        <v>544</v>
      </c>
      <c r="G56" s="297">
        <v>12600</v>
      </c>
      <c r="H56" s="299">
        <v>0</v>
      </c>
      <c r="I56" s="299">
        <v>0</v>
      </c>
      <c r="J56" s="299">
        <v>0</v>
      </c>
      <c r="K56" s="280"/>
      <c r="L56" s="280"/>
      <c r="M56" s="296"/>
      <c r="N56" s="262"/>
      <c r="O56" s="280"/>
      <c r="P56" s="280"/>
      <c r="Q56" s="280"/>
      <c r="R56" s="280"/>
    </row>
    <row r="57" spans="2:18" ht="13.5" customHeight="1">
      <c r="B57" s="278" t="s">
        <v>2156</v>
      </c>
      <c r="C57" s="297">
        <v>1550</v>
      </c>
      <c r="D57" s="297">
        <v>9050</v>
      </c>
      <c r="E57" s="297">
        <v>1550</v>
      </c>
      <c r="F57" s="297">
        <v>584</v>
      </c>
      <c r="G57" s="297">
        <v>9050</v>
      </c>
      <c r="H57" s="299">
        <v>0</v>
      </c>
      <c r="I57" s="299">
        <v>0</v>
      </c>
      <c r="J57" s="299">
        <v>0</v>
      </c>
      <c r="K57" s="280"/>
      <c r="L57" s="280"/>
      <c r="M57" s="296"/>
      <c r="N57" s="262"/>
      <c r="O57" s="280"/>
      <c r="P57" s="280"/>
      <c r="Q57" s="280"/>
      <c r="R57" s="280"/>
    </row>
    <row r="58" spans="2:18" ht="13.5" customHeight="1">
      <c r="B58" s="278" t="s">
        <v>2157</v>
      </c>
      <c r="C58" s="297">
        <v>1910</v>
      </c>
      <c r="D58" s="297">
        <v>11900</v>
      </c>
      <c r="E58" s="297">
        <v>1910</v>
      </c>
      <c r="F58" s="297">
        <v>621</v>
      </c>
      <c r="G58" s="297">
        <v>11900</v>
      </c>
      <c r="H58" s="299">
        <v>0</v>
      </c>
      <c r="I58" s="299">
        <v>0</v>
      </c>
      <c r="J58" s="299">
        <v>0</v>
      </c>
      <c r="K58" s="280"/>
      <c r="L58" s="280"/>
      <c r="M58" s="296"/>
      <c r="N58" s="262"/>
      <c r="O58" s="280"/>
      <c r="P58" s="280"/>
      <c r="Q58" s="280"/>
      <c r="R58" s="280"/>
    </row>
    <row r="59" spans="2:18" ht="13.5" customHeight="1">
      <c r="B59" s="278" t="s">
        <v>2158</v>
      </c>
      <c r="C59" s="297">
        <v>716</v>
      </c>
      <c r="D59" s="297">
        <v>3640</v>
      </c>
      <c r="E59" s="297">
        <v>716</v>
      </c>
      <c r="F59" s="297">
        <v>508</v>
      </c>
      <c r="G59" s="297">
        <v>3640</v>
      </c>
      <c r="H59" s="299">
        <v>0</v>
      </c>
      <c r="I59" s="299">
        <v>0</v>
      </c>
      <c r="J59" s="299">
        <v>0</v>
      </c>
      <c r="K59" s="280"/>
      <c r="L59" s="280"/>
      <c r="M59" s="296"/>
      <c r="N59" s="262"/>
      <c r="O59" s="280"/>
      <c r="P59" s="280"/>
      <c r="Q59" s="280"/>
      <c r="R59" s="280"/>
    </row>
    <row r="60" spans="2:18" ht="13.5" customHeight="1">
      <c r="B60" s="278" t="s">
        <v>2159</v>
      </c>
      <c r="C60" s="297">
        <v>540</v>
      </c>
      <c r="D60" s="297">
        <v>2570</v>
      </c>
      <c r="E60" s="297">
        <v>540</v>
      </c>
      <c r="F60" s="297">
        <v>476</v>
      </c>
      <c r="G60" s="297">
        <v>2570</v>
      </c>
      <c r="H60" s="299">
        <v>0</v>
      </c>
      <c r="I60" s="299">
        <v>0</v>
      </c>
      <c r="J60" s="299">
        <v>0</v>
      </c>
      <c r="K60" s="280"/>
      <c r="L60" s="280"/>
      <c r="M60" s="296"/>
      <c r="N60" s="262"/>
      <c r="O60" s="280"/>
      <c r="P60" s="280"/>
      <c r="Q60" s="280"/>
      <c r="R60" s="280"/>
    </row>
    <row r="61" spans="2:18" ht="13.5" customHeight="1">
      <c r="B61" s="278" t="s">
        <v>2160</v>
      </c>
      <c r="C61" s="297">
        <v>2500</v>
      </c>
      <c r="D61" s="297">
        <v>16000</v>
      </c>
      <c r="E61" s="297">
        <v>2500</v>
      </c>
      <c r="F61" s="297">
        <v>641</v>
      </c>
      <c r="G61" s="297">
        <v>16000</v>
      </c>
      <c r="H61" s="299">
        <v>0</v>
      </c>
      <c r="I61" s="299">
        <v>0</v>
      </c>
      <c r="J61" s="299">
        <v>0</v>
      </c>
      <c r="K61" s="280"/>
      <c r="L61" s="280"/>
      <c r="M61" s="296"/>
      <c r="N61" s="262"/>
      <c r="O61" s="280"/>
      <c r="P61" s="280"/>
      <c r="Q61" s="280"/>
      <c r="R61" s="280"/>
    </row>
    <row r="62" spans="2:18" ht="13.5" customHeight="1">
      <c r="B62" s="278" t="s">
        <v>2161</v>
      </c>
      <c r="C62" s="297">
        <v>1030</v>
      </c>
      <c r="D62" s="297">
        <v>6260</v>
      </c>
      <c r="E62" s="297">
        <v>1030</v>
      </c>
      <c r="F62" s="297">
        <v>608</v>
      </c>
      <c r="G62" s="297">
        <v>6260</v>
      </c>
      <c r="H62" s="299">
        <v>0</v>
      </c>
      <c r="I62" s="299">
        <v>0</v>
      </c>
      <c r="J62" s="299">
        <v>0</v>
      </c>
      <c r="K62" s="280"/>
      <c r="L62" s="280"/>
      <c r="M62" s="296"/>
      <c r="N62" s="262"/>
      <c r="O62" s="280"/>
      <c r="P62" s="280"/>
      <c r="Q62" s="280"/>
      <c r="R62" s="280"/>
    </row>
    <row r="63" spans="2:18" ht="13.5" customHeight="1">
      <c r="B63" s="278" t="s">
        <v>2162</v>
      </c>
      <c r="C63" s="297">
        <v>836</v>
      </c>
      <c r="D63" s="297">
        <v>5070</v>
      </c>
      <c r="E63" s="297">
        <v>836</v>
      </c>
      <c r="F63" s="297">
        <v>606</v>
      </c>
      <c r="G63" s="297">
        <v>5070</v>
      </c>
      <c r="H63" s="299">
        <v>0</v>
      </c>
      <c r="I63" s="299">
        <v>0</v>
      </c>
      <c r="J63" s="299">
        <v>0</v>
      </c>
      <c r="K63" s="280"/>
      <c r="L63" s="280"/>
      <c r="M63" s="296"/>
      <c r="N63" s="262"/>
      <c r="O63" s="280"/>
      <c r="P63" s="280"/>
      <c r="Q63" s="280"/>
      <c r="R63" s="280"/>
    </row>
    <row r="64" spans="2:18" ht="13.5" customHeight="1" thickBot="1">
      <c r="B64" s="300" t="s">
        <v>2163</v>
      </c>
      <c r="C64" s="301">
        <v>1250</v>
      </c>
      <c r="D64" s="301">
        <v>7550</v>
      </c>
      <c r="E64" s="301">
        <v>1250</v>
      </c>
      <c r="F64" s="301">
        <v>604</v>
      </c>
      <c r="G64" s="301">
        <v>7550</v>
      </c>
      <c r="H64" s="302">
        <v>0</v>
      </c>
      <c r="I64" s="302">
        <v>0</v>
      </c>
      <c r="J64" s="302">
        <v>0</v>
      </c>
      <c r="K64" s="280"/>
      <c r="L64" s="280"/>
      <c r="M64" s="296"/>
      <c r="N64" s="262"/>
      <c r="O64" s="280"/>
      <c r="P64" s="280"/>
      <c r="Q64" s="280"/>
      <c r="R64" s="280"/>
    </row>
    <row r="65" spans="2:13" ht="13.5" customHeight="1">
      <c r="B65" s="259" t="s">
        <v>2328</v>
      </c>
      <c r="C65" s="262"/>
      <c r="D65" s="262"/>
      <c r="E65" s="262"/>
      <c r="F65" s="262"/>
      <c r="G65" s="262"/>
      <c r="H65" s="263"/>
      <c r="I65" s="263"/>
      <c r="J65" s="263"/>
      <c r="K65" s="262"/>
      <c r="L65" s="262"/>
      <c r="M65" s="262"/>
    </row>
    <row r="66" spans="2:13" ht="13.5" customHeight="1">
      <c r="B66" s="262" t="s">
        <v>2329</v>
      </c>
      <c r="C66" s="262"/>
      <c r="D66" s="262"/>
      <c r="E66" s="262"/>
      <c r="F66" s="262"/>
      <c r="G66" s="262"/>
      <c r="H66" s="263"/>
      <c r="I66" s="263"/>
      <c r="J66" s="263"/>
      <c r="K66" s="262"/>
      <c r="L66" s="262"/>
      <c r="M66" s="262"/>
    </row>
    <row r="67" spans="3:13" ht="13.5" customHeight="1">
      <c r="C67" s="262"/>
      <c r="D67" s="262"/>
      <c r="E67" s="262"/>
      <c r="F67" s="262"/>
      <c r="G67" s="262"/>
      <c r="H67" s="263"/>
      <c r="I67" s="263"/>
      <c r="J67" s="263"/>
      <c r="K67" s="262"/>
      <c r="L67" s="262"/>
      <c r="M67" s="262"/>
    </row>
    <row r="68" spans="3:13" ht="15" customHeight="1">
      <c r="C68" s="262"/>
      <c r="D68" s="262"/>
      <c r="E68" s="262"/>
      <c r="F68" s="262"/>
      <c r="G68" s="262"/>
      <c r="H68" s="263"/>
      <c r="I68" s="263"/>
      <c r="J68" s="263"/>
      <c r="K68" s="262"/>
      <c r="L68" s="262"/>
      <c r="M68" s="262"/>
    </row>
    <row r="69" spans="2:13" ht="15" customHeight="1">
      <c r="B69" s="262"/>
      <c r="C69" s="262"/>
      <c r="D69" s="262"/>
      <c r="E69" s="262"/>
      <c r="F69" s="262"/>
      <c r="G69" s="262"/>
      <c r="H69" s="263"/>
      <c r="I69" s="263"/>
      <c r="J69" s="263"/>
      <c r="M69" s="262"/>
    </row>
    <row r="70" spans="2:13" ht="15" customHeight="1">
      <c r="B70" s="262"/>
      <c r="C70" s="262"/>
      <c r="D70" s="262"/>
      <c r="E70" s="262"/>
      <c r="F70" s="262"/>
      <c r="G70" s="262"/>
      <c r="H70" s="263"/>
      <c r="I70" s="263"/>
      <c r="J70" s="263"/>
      <c r="M70" s="262"/>
    </row>
    <row r="71" spans="2:13" ht="15" customHeight="1">
      <c r="B71" s="262"/>
      <c r="C71" s="262"/>
      <c r="D71" s="262"/>
      <c r="E71" s="262"/>
      <c r="F71" s="262"/>
      <c r="G71" s="262"/>
      <c r="H71" s="263"/>
      <c r="I71" s="263"/>
      <c r="J71" s="263"/>
      <c r="M71" s="262"/>
    </row>
    <row r="72" spans="2:13" ht="15" customHeight="1">
      <c r="B72" s="262"/>
      <c r="C72" s="262"/>
      <c r="D72" s="262"/>
      <c r="E72" s="262"/>
      <c r="F72" s="262"/>
      <c r="G72" s="262"/>
      <c r="H72" s="263"/>
      <c r="I72" s="263"/>
      <c r="J72" s="263"/>
      <c r="M72" s="262"/>
    </row>
    <row r="73" spans="2:13" ht="15" customHeight="1">
      <c r="B73" s="262"/>
      <c r="C73" s="262"/>
      <c r="D73" s="262"/>
      <c r="E73" s="262"/>
      <c r="F73" s="262"/>
      <c r="G73" s="262"/>
      <c r="H73" s="263"/>
      <c r="I73" s="263"/>
      <c r="J73" s="263"/>
      <c r="M73" s="262"/>
    </row>
    <row r="74" spans="2:13" ht="15" customHeight="1">
      <c r="B74" s="262"/>
      <c r="C74" s="262"/>
      <c r="D74" s="262"/>
      <c r="E74" s="262"/>
      <c r="F74" s="262"/>
      <c r="G74" s="262"/>
      <c r="H74" s="263"/>
      <c r="I74" s="263"/>
      <c r="J74" s="263"/>
      <c r="M74" s="262"/>
    </row>
    <row r="75" spans="2:13" ht="15" customHeight="1">
      <c r="B75" s="262"/>
      <c r="C75" s="262"/>
      <c r="D75" s="262"/>
      <c r="E75" s="262"/>
      <c r="F75" s="262"/>
      <c r="G75" s="262"/>
      <c r="H75" s="263"/>
      <c r="I75" s="263"/>
      <c r="J75" s="263"/>
      <c r="M75" s="262"/>
    </row>
    <row r="76" spans="2:13" ht="15" customHeight="1">
      <c r="B76" s="262"/>
      <c r="C76" s="262"/>
      <c r="D76" s="262"/>
      <c r="E76" s="262"/>
      <c r="F76" s="262"/>
      <c r="G76" s="262"/>
      <c r="H76" s="263"/>
      <c r="I76" s="263"/>
      <c r="J76" s="263"/>
      <c r="M76" s="262"/>
    </row>
    <row r="77" spans="2:13" ht="15" customHeight="1">
      <c r="B77" s="262"/>
      <c r="C77" s="262"/>
      <c r="D77" s="262"/>
      <c r="E77" s="262"/>
      <c r="F77" s="262"/>
      <c r="G77" s="262"/>
      <c r="H77" s="263"/>
      <c r="I77" s="263"/>
      <c r="J77" s="263"/>
      <c r="M77" s="262"/>
    </row>
    <row r="78" spans="2:13" ht="15" customHeight="1">
      <c r="B78" s="262"/>
      <c r="C78" s="262"/>
      <c r="D78" s="262"/>
      <c r="E78" s="262"/>
      <c r="F78" s="262"/>
      <c r="G78" s="262"/>
      <c r="H78" s="263"/>
      <c r="I78" s="263"/>
      <c r="J78" s="263"/>
      <c r="M78" s="262"/>
    </row>
    <row r="79" spans="2:13" ht="15" customHeight="1">
      <c r="B79" s="262"/>
      <c r="C79" s="262"/>
      <c r="D79" s="262"/>
      <c r="E79" s="262"/>
      <c r="F79" s="262"/>
      <c r="G79" s="262"/>
      <c r="H79" s="263"/>
      <c r="I79" s="263"/>
      <c r="J79" s="263"/>
      <c r="M79" s="262"/>
    </row>
    <row r="80" spans="2:13" ht="15" customHeight="1">
      <c r="B80" s="262"/>
      <c r="C80" s="262"/>
      <c r="D80" s="262"/>
      <c r="E80" s="262"/>
      <c r="F80" s="262"/>
      <c r="G80" s="262"/>
      <c r="H80" s="263"/>
      <c r="I80" s="263"/>
      <c r="J80" s="263"/>
      <c r="M80" s="262"/>
    </row>
    <row r="81" spans="2:10" ht="15" customHeight="1">
      <c r="B81" s="262"/>
      <c r="C81" s="262"/>
      <c r="D81" s="262"/>
      <c r="E81" s="262"/>
      <c r="F81" s="262"/>
      <c r="G81" s="262"/>
      <c r="H81" s="263"/>
      <c r="I81" s="263"/>
      <c r="J81" s="263"/>
    </row>
    <row r="82" spans="2:10" ht="15" customHeight="1">
      <c r="B82" s="262"/>
      <c r="C82" s="262"/>
      <c r="D82" s="262"/>
      <c r="E82" s="262"/>
      <c r="F82" s="262"/>
      <c r="G82" s="262"/>
      <c r="H82" s="263"/>
      <c r="I82" s="263"/>
      <c r="J82" s="263"/>
    </row>
    <row r="83" spans="2:10" ht="15" customHeight="1">
      <c r="B83" s="262"/>
      <c r="C83" s="262"/>
      <c r="D83" s="262"/>
      <c r="E83" s="262"/>
      <c r="F83" s="262"/>
      <c r="G83" s="262"/>
      <c r="H83" s="263"/>
      <c r="I83" s="263"/>
      <c r="J83" s="263"/>
    </row>
    <row r="84" spans="2:10" ht="15" customHeight="1">
      <c r="B84" s="262"/>
      <c r="C84" s="262"/>
      <c r="D84" s="262"/>
      <c r="E84" s="262"/>
      <c r="F84" s="262"/>
      <c r="G84" s="262"/>
      <c r="H84" s="263"/>
      <c r="I84" s="263"/>
      <c r="J84" s="263"/>
    </row>
    <row r="85" spans="2:10" ht="15" customHeight="1">
      <c r="B85" s="262"/>
      <c r="C85" s="262"/>
      <c r="D85" s="262"/>
      <c r="E85" s="262"/>
      <c r="F85" s="262"/>
      <c r="G85" s="262"/>
      <c r="H85" s="263"/>
      <c r="I85" s="263"/>
      <c r="J85" s="263"/>
    </row>
    <row r="86" spans="2:10" ht="15" customHeight="1">
      <c r="B86" s="262"/>
      <c r="C86" s="262"/>
      <c r="D86" s="262"/>
      <c r="E86" s="262"/>
      <c r="F86" s="262"/>
      <c r="G86" s="262"/>
      <c r="H86" s="263"/>
      <c r="I86" s="263"/>
      <c r="J86" s="263"/>
    </row>
    <row r="87" spans="2:10" ht="15" customHeight="1">
      <c r="B87" s="262"/>
      <c r="C87" s="262"/>
      <c r="D87" s="262"/>
      <c r="E87" s="262"/>
      <c r="F87" s="262"/>
      <c r="G87" s="262"/>
      <c r="H87" s="263"/>
      <c r="I87" s="263"/>
      <c r="J87" s="263"/>
    </row>
    <row r="88" spans="2:10" ht="15" customHeight="1">
      <c r="B88" s="262"/>
      <c r="C88" s="262"/>
      <c r="D88" s="262"/>
      <c r="E88" s="262"/>
      <c r="F88" s="262"/>
      <c r="G88" s="262"/>
      <c r="H88" s="263"/>
      <c r="I88" s="263"/>
      <c r="J88" s="263"/>
    </row>
    <row r="89" spans="2:10" ht="15" customHeight="1">
      <c r="B89" s="262"/>
      <c r="C89" s="262"/>
      <c r="D89" s="262"/>
      <c r="E89" s="262"/>
      <c r="F89" s="262"/>
      <c r="G89" s="262"/>
      <c r="H89" s="263"/>
      <c r="I89" s="263"/>
      <c r="J89" s="263"/>
    </row>
    <row r="90" spans="2:10" ht="15" customHeight="1">
      <c r="B90" s="262"/>
      <c r="C90" s="262"/>
      <c r="D90" s="262"/>
      <c r="E90" s="262"/>
      <c r="F90" s="262"/>
      <c r="G90" s="262"/>
      <c r="H90" s="263"/>
      <c r="I90" s="263"/>
      <c r="J90" s="263"/>
    </row>
    <row r="91" spans="2:10" ht="15" customHeight="1">
      <c r="B91" s="262"/>
      <c r="C91" s="262"/>
      <c r="D91" s="262"/>
      <c r="E91" s="262"/>
      <c r="F91" s="262"/>
      <c r="G91" s="262"/>
      <c r="H91" s="263"/>
      <c r="I91" s="263"/>
      <c r="J91" s="263"/>
    </row>
    <row r="92" spans="2:10" ht="15" customHeight="1">
      <c r="B92" s="262"/>
      <c r="C92" s="262"/>
      <c r="D92" s="262"/>
      <c r="E92" s="262"/>
      <c r="F92" s="262"/>
      <c r="G92" s="262"/>
      <c r="H92" s="263"/>
      <c r="I92" s="263"/>
      <c r="J92" s="263"/>
    </row>
    <row r="93" spans="2:10" ht="15" customHeight="1">
      <c r="B93" s="262"/>
      <c r="C93" s="262"/>
      <c r="D93" s="262"/>
      <c r="E93" s="262"/>
      <c r="F93" s="262"/>
      <c r="G93" s="262"/>
      <c r="H93" s="263"/>
      <c r="I93" s="263"/>
      <c r="J93" s="263"/>
    </row>
    <row r="94" spans="2:10" ht="15" customHeight="1">
      <c r="B94" s="262"/>
      <c r="C94" s="262"/>
      <c r="D94" s="262"/>
      <c r="E94" s="262"/>
      <c r="F94" s="262"/>
      <c r="G94" s="262"/>
      <c r="H94" s="263"/>
      <c r="I94" s="263"/>
      <c r="J94" s="263"/>
    </row>
    <row r="95" spans="2:10" ht="15" customHeight="1">
      <c r="B95" s="262"/>
      <c r="C95" s="262"/>
      <c r="D95" s="262"/>
      <c r="E95" s="262"/>
      <c r="F95" s="262"/>
      <c r="G95" s="262"/>
      <c r="H95" s="263"/>
      <c r="I95" s="263"/>
      <c r="J95" s="263"/>
    </row>
    <row r="96" spans="2:10" ht="15" customHeight="1">
      <c r="B96" s="262"/>
      <c r="C96" s="262"/>
      <c r="D96" s="262"/>
      <c r="E96" s="262"/>
      <c r="F96" s="262"/>
      <c r="G96" s="262"/>
      <c r="H96" s="263"/>
      <c r="I96" s="263"/>
      <c r="J96" s="263"/>
    </row>
    <row r="97" spans="2:10" ht="15" customHeight="1">
      <c r="B97" s="262"/>
      <c r="C97" s="262"/>
      <c r="D97" s="262"/>
      <c r="E97" s="262"/>
      <c r="F97" s="262"/>
      <c r="G97" s="262"/>
      <c r="H97" s="263"/>
      <c r="I97" s="263"/>
      <c r="J97" s="263"/>
    </row>
    <row r="98" spans="2:10" ht="15" customHeight="1">
      <c r="B98" s="262"/>
      <c r="C98" s="262"/>
      <c r="D98" s="262"/>
      <c r="E98" s="262"/>
      <c r="F98" s="262"/>
      <c r="G98" s="262"/>
      <c r="H98" s="263"/>
      <c r="I98" s="263"/>
      <c r="J98" s="263"/>
    </row>
    <row r="99" spans="2:10" ht="15" customHeight="1">
      <c r="B99" s="262"/>
      <c r="C99" s="262"/>
      <c r="D99" s="262"/>
      <c r="E99" s="262"/>
      <c r="F99" s="262"/>
      <c r="G99" s="262"/>
      <c r="H99" s="263"/>
      <c r="I99" s="263"/>
      <c r="J99" s="263"/>
    </row>
    <row r="100" spans="2:10" ht="15" customHeight="1">
      <c r="B100" s="262"/>
      <c r="C100" s="262"/>
      <c r="D100" s="262"/>
      <c r="E100" s="262"/>
      <c r="F100" s="262"/>
      <c r="G100" s="262"/>
      <c r="H100" s="263"/>
      <c r="I100" s="263"/>
      <c r="J100" s="263"/>
    </row>
    <row r="101" spans="2:10" ht="15" customHeight="1">
      <c r="B101" s="262"/>
      <c r="C101" s="262"/>
      <c r="D101" s="262"/>
      <c r="E101" s="262"/>
      <c r="F101" s="262"/>
      <c r="G101" s="262"/>
      <c r="H101" s="263"/>
      <c r="I101" s="263"/>
      <c r="J101" s="263"/>
    </row>
    <row r="102" spans="2:10" ht="15" customHeight="1">
      <c r="B102" s="262"/>
      <c r="C102" s="262"/>
      <c r="D102" s="262"/>
      <c r="E102" s="262"/>
      <c r="F102" s="262"/>
      <c r="G102" s="262"/>
      <c r="H102" s="263"/>
      <c r="I102" s="263"/>
      <c r="J102" s="263"/>
    </row>
    <row r="103" spans="2:10" ht="15" customHeight="1">
      <c r="B103" s="262"/>
      <c r="C103" s="262"/>
      <c r="D103" s="262"/>
      <c r="E103" s="262"/>
      <c r="F103" s="262"/>
      <c r="G103" s="262"/>
      <c r="H103" s="263"/>
      <c r="I103" s="263"/>
      <c r="J103" s="263"/>
    </row>
    <row r="104" spans="2:10" ht="15" customHeight="1">
      <c r="B104" s="262"/>
      <c r="C104" s="262"/>
      <c r="D104" s="262"/>
      <c r="E104" s="262"/>
      <c r="F104" s="262"/>
      <c r="G104" s="262"/>
      <c r="H104" s="263"/>
      <c r="I104" s="263"/>
      <c r="J104" s="263"/>
    </row>
    <row r="105" spans="2:10" ht="15" customHeight="1">
      <c r="B105" s="262"/>
      <c r="C105" s="262"/>
      <c r="D105" s="262"/>
      <c r="E105" s="262"/>
      <c r="F105" s="262"/>
      <c r="G105" s="262"/>
      <c r="H105" s="263"/>
      <c r="I105" s="263"/>
      <c r="J105" s="263"/>
    </row>
    <row r="106" spans="2:10" ht="15" customHeight="1">
      <c r="B106" s="262"/>
      <c r="C106" s="262"/>
      <c r="D106" s="262"/>
      <c r="E106" s="262"/>
      <c r="F106" s="262"/>
      <c r="G106" s="262"/>
      <c r="H106" s="263"/>
      <c r="I106" s="263"/>
      <c r="J106" s="263"/>
    </row>
    <row r="107" spans="2:10" ht="15" customHeight="1">
      <c r="B107" s="262"/>
      <c r="C107" s="262"/>
      <c r="D107" s="262"/>
      <c r="E107" s="262"/>
      <c r="F107" s="262"/>
      <c r="G107" s="262"/>
      <c r="H107" s="263"/>
      <c r="I107" s="263"/>
      <c r="J107" s="263"/>
    </row>
    <row r="108" spans="2:10" ht="15" customHeight="1">
      <c r="B108" s="262"/>
      <c r="C108" s="262"/>
      <c r="D108" s="262"/>
      <c r="E108" s="262"/>
      <c r="F108" s="262"/>
      <c r="G108" s="262"/>
      <c r="H108" s="263"/>
      <c r="I108" s="263"/>
      <c r="J108" s="263"/>
    </row>
    <row r="109" spans="2:10" ht="15" customHeight="1">
      <c r="B109" s="262"/>
      <c r="C109" s="262"/>
      <c r="D109" s="262"/>
      <c r="E109" s="262"/>
      <c r="F109" s="262"/>
      <c r="G109" s="262"/>
      <c r="H109" s="263"/>
      <c r="I109" s="263"/>
      <c r="J109" s="263"/>
    </row>
    <row r="110" spans="2:10" ht="15" customHeight="1">
      <c r="B110" s="262"/>
      <c r="C110" s="262"/>
      <c r="D110" s="262"/>
      <c r="E110" s="262"/>
      <c r="F110" s="262"/>
      <c r="G110" s="262"/>
      <c r="H110" s="263"/>
      <c r="I110" s="263"/>
      <c r="J110" s="263"/>
    </row>
    <row r="111" spans="2:10" ht="15" customHeight="1">
      <c r="B111" s="262"/>
      <c r="C111" s="262"/>
      <c r="D111" s="262"/>
      <c r="E111" s="262"/>
      <c r="F111" s="262"/>
      <c r="G111" s="262"/>
      <c r="H111" s="263"/>
      <c r="I111" s="263"/>
      <c r="J111" s="263"/>
    </row>
    <row r="112" spans="2:10" ht="15" customHeight="1">
      <c r="B112" s="262"/>
      <c r="C112" s="262"/>
      <c r="D112" s="262"/>
      <c r="E112" s="262"/>
      <c r="F112" s="262"/>
      <c r="G112" s="262"/>
      <c r="H112" s="263"/>
      <c r="I112" s="263"/>
      <c r="J112" s="263"/>
    </row>
    <row r="113" spans="2:10" ht="15" customHeight="1">
      <c r="B113" s="262"/>
      <c r="C113" s="262"/>
      <c r="D113" s="262"/>
      <c r="E113" s="262"/>
      <c r="F113" s="262"/>
      <c r="G113" s="262"/>
      <c r="H113" s="263"/>
      <c r="I113" s="263"/>
      <c r="J113" s="263"/>
    </row>
    <row r="114" spans="2:10" ht="15" customHeight="1">
      <c r="B114" s="262"/>
      <c r="C114" s="262"/>
      <c r="D114" s="262"/>
      <c r="E114" s="262"/>
      <c r="F114" s="262"/>
      <c r="G114" s="262"/>
      <c r="H114" s="263"/>
      <c r="I114" s="263"/>
      <c r="J114" s="263"/>
    </row>
    <row r="115" spans="2:10" ht="15" customHeight="1">
      <c r="B115" s="262"/>
      <c r="C115" s="262"/>
      <c r="D115" s="262"/>
      <c r="E115" s="262"/>
      <c r="F115" s="262"/>
      <c r="G115" s="262"/>
      <c r="H115" s="263"/>
      <c r="I115" s="263"/>
      <c r="J115" s="263"/>
    </row>
    <row r="116" spans="2:10" ht="15" customHeight="1">
      <c r="B116" s="262"/>
      <c r="C116" s="262"/>
      <c r="D116" s="262"/>
      <c r="E116" s="262"/>
      <c r="F116" s="262"/>
      <c r="G116" s="262"/>
      <c r="H116" s="263"/>
      <c r="I116" s="263"/>
      <c r="J116" s="263"/>
    </row>
    <row r="117" spans="2:10" ht="15" customHeight="1">
      <c r="B117" s="262"/>
      <c r="C117" s="262"/>
      <c r="D117" s="262"/>
      <c r="E117" s="262"/>
      <c r="F117" s="262"/>
      <c r="G117" s="262"/>
      <c r="H117" s="263"/>
      <c r="I117" s="263"/>
      <c r="J117" s="263"/>
    </row>
    <row r="118" spans="2:10" ht="15" customHeight="1">
      <c r="B118" s="262"/>
      <c r="C118" s="262"/>
      <c r="D118" s="262"/>
      <c r="E118" s="262"/>
      <c r="F118" s="262"/>
      <c r="G118" s="262"/>
      <c r="H118" s="263"/>
      <c r="I118" s="263"/>
      <c r="J118" s="263"/>
    </row>
    <row r="119" spans="2:10" ht="15" customHeight="1">
      <c r="B119" s="262"/>
      <c r="C119" s="262"/>
      <c r="D119" s="262"/>
      <c r="E119" s="262"/>
      <c r="F119" s="262"/>
      <c r="G119" s="262"/>
      <c r="H119" s="263"/>
      <c r="I119" s="263"/>
      <c r="J119" s="263"/>
    </row>
  </sheetData>
  <printOptions/>
  <pageMargins left="0.75" right="0.75" top="1" bottom="1" header="0.512" footer="0.512"/>
  <pageSetup orientation="portrait"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山形県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平成８年　山形県統計年鑑</dc:title>
  <dc:subject/>
  <dc:creator>山形県</dc:creator>
  <cp:keywords/>
  <dc:description/>
  <cp:lastModifiedBy>user</cp:lastModifiedBy>
  <cp:lastPrinted>2005-09-29T02:03:56Z</cp:lastPrinted>
  <dcterms:created xsi:type="dcterms:W3CDTF">2005-04-02T01:55:19Z</dcterms:created>
  <dcterms:modified xsi:type="dcterms:W3CDTF">2013-02-07T04:54:31Z</dcterms:modified>
  <cp:category/>
  <cp:version/>
  <cp:contentType/>
  <cp:contentStatus/>
</cp:coreProperties>
</file>